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1929"/>
  <workbookPr codeName="ThisWorkbook"/>
  <mc:AlternateContent xmlns:mc="http://schemas.openxmlformats.org/markup-compatibility/2006">
    <mc:Choice Requires="x15">
      <x15ac:absPath xmlns:x15ac="http://schemas.microsoft.com/office/spreadsheetml/2010/11/ac" url="C:\Users\opineda\Desktop\INVIAS SEI\AREA DE ESTADISTICA\ACTUALIZACION PERIODICA APU\ACTUALIZACION 2019-2\Precios Publicar 2019-2\"/>
    </mc:Choice>
  </mc:AlternateContent>
  <xr:revisionPtr revIDLastSave="0" documentId="13_ncr:1_{CF0F5351-E684-406E-97B4-68B7702A6CB8}" xr6:coauthVersionLast="44" xr6:coauthVersionMax="44" xr10:uidLastSave="{00000000-0000-0000-0000-000000000000}"/>
  <bookViews>
    <workbookView xWindow="3585" yWindow="3585" windowWidth="21600" windowHeight="11385" tabRatio="879" firstSheet="1" activeTab="6"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M70" i="374" l="1"/>
  <c r="B79" i="244" l="1"/>
  <c r="M58" i="244"/>
  <c r="N58" i="244" s="1"/>
  <c r="J58" i="244"/>
  <c r="B58" i="244"/>
  <c r="B57" i="244"/>
  <c r="K44" i="244"/>
  <c r="N44" i="244" s="1"/>
  <c r="B44" i="244"/>
  <c r="K79" i="244" l="1"/>
  <c r="N79" i="244" l="1"/>
  <c r="I79"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N77" i="329" s="1"/>
  <c r="N4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N77"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N77" i="308" s="1"/>
  <c r="N4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K82" i="279"/>
  <c r="N82" i="279" s="1"/>
  <c r="B82" i="279"/>
  <c r="C82" i="279" s="1"/>
  <c r="D82" i="279" s="1"/>
  <c r="E82" i="279" s="1"/>
  <c r="F82" i="279" s="1"/>
  <c r="G82" i="279" s="1"/>
  <c r="H82" i="279" s="1"/>
  <c r="K81" i="279"/>
  <c r="N81" i="279" s="1"/>
  <c r="B81" i="279"/>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N77" i="259" s="1"/>
  <c r="N4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71" i="253"/>
  <c r="N71" i="253" s="1"/>
  <c r="B71" i="253"/>
  <c r="K36" i="253"/>
  <c r="N36" i="253" s="1"/>
  <c r="N43" i="253" s="1"/>
  <c r="B36" i="253"/>
  <c r="K85" i="252"/>
  <c r="N85" i="252" s="1"/>
  <c r="B85" i="252"/>
  <c r="C85" i="252" s="1"/>
  <c r="D85" i="252" s="1"/>
  <c r="E85" i="252" s="1"/>
  <c r="F85" i="252" s="1"/>
  <c r="G85" i="252" s="1"/>
  <c r="H85" i="252" s="1"/>
  <c r="K84" i="252"/>
  <c r="N84" i="252" s="1"/>
  <c r="B84" i="252"/>
  <c r="K83" i="252"/>
  <c r="N83" i="252" s="1"/>
  <c r="B83" i="252"/>
  <c r="K82" i="252"/>
  <c r="N82" i="252" s="1"/>
  <c r="B82" i="252"/>
  <c r="K81" i="252"/>
  <c r="N81" i="252" s="1"/>
  <c r="B81"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9" i="249"/>
  <c r="N79" i="249" s="1"/>
  <c r="B79" i="249"/>
  <c r="K78" i="249"/>
  <c r="N78" i="249" s="1"/>
  <c r="B78" i="249"/>
  <c r="K77" i="249"/>
  <c r="N77" i="249" s="1"/>
  <c r="B77" i="249"/>
  <c r="K76" i="249"/>
  <c r="N76" i="249" s="1"/>
  <c r="B76" i="249"/>
  <c r="K75" i="249"/>
  <c r="N75" i="249" s="1"/>
  <c r="B75"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9" i="248"/>
  <c r="N79" i="248" s="1"/>
  <c r="B79" i="248"/>
  <c r="K78" i="248"/>
  <c r="N78" i="248" s="1"/>
  <c r="B78" i="248"/>
  <c r="K77" i="248"/>
  <c r="N77" i="248" s="1"/>
  <c r="B77" i="248"/>
  <c r="K76" i="248"/>
  <c r="B76" i="248"/>
  <c r="K75" i="248"/>
  <c r="B75"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8" i="244"/>
  <c r="N78" i="244" s="1"/>
  <c r="B78" i="244"/>
  <c r="K77" i="244"/>
  <c r="N77" i="244" s="1"/>
  <c r="B77" i="244"/>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N76" i="108" s="1"/>
  <c r="N41"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N76" i="105" s="1"/>
  <c r="N41"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N76" i="94" s="1"/>
  <c r="N41"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N76" i="88" s="1"/>
  <c r="N41"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N76" i="82" s="1"/>
  <c r="N41"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3" i="50"/>
  <c r="N53" i="50" s="1"/>
  <c r="J53" i="50"/>
  <c r="B5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3" i="48"/>
  <c r="N53" i="48" s="1"/>
  <c r="J53" i="48"/>
  <c r="B53"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6" i="56" l="1"/>
  <c r="N42" i="56" s="1"/>
  <c r="N43" i="56" s="1"/>
  <c r="N76" i="67"/>
  <c r="N41" i="67" s="1"/>
  <c r="N76" i="68"/>
  <c r="N41" i="68" s="1"/>
  <c r="N75" i="75"/>
  <c r="N41" i="75" s="1"/>
  <c r="N76" i="80"/>
  <c r="N41" i="80" s="1"/>
  <c r="N76" i="84"/>
  <c r="N41" i="84" s="1"/>
  <c r="N76" i="86"/>
  <c r="N41" i="86" s="1"/>
  <c r="N76" i="90"/>
  <c r="N41" i="90" s="1"/>
  <c r="N43" i="90" s="1"/>
  <c r="N76" i="102"/>
  <c r="N41" i="102" s="1"/>
  <c r="N77" i="328"/>
  <c r="N41" i="328" s="1"/>
  <c r="N43" i="328" s="1"/>
  <c r="N80" i="164"/>
  <c r="N46" i="164" s="1"/>
  <c r="N81" i="170"/>
  <c r="N47" i="170" s="1"/>
  <c r="N81" i="176"/>
  <c r="N47" i="176" s="1"/>
  <c r="N81" i="171"/>
  <c r="N47" i="171" s="1"/>
  <c r="N81" i="178"/>
  <c r="N47" i="178" s="1"/>
  <c r="N80" i="179"/>
  <c r="N46" i="179" s="1"/>
  <c r="N48" i="179" s="1"/>
  <c r="N80" i="180"/>
  <c r="N46" i="180" s="1"/>
  <c r="N80" i="177"/>
  <c r="N46" i="177" s="1"/>
  <c r="N80" i="181"/>
  <c r="N46" i="181" s="1"/>
  <c r="N80" i="183"/>
  <c r="N46" i="183" s="1"/>
  <c r="N80" i="184"/>
  <c r="N46" i="184" s="1"/>
  <c r="N81" i="185"/>
  <c r="N47" i="185" s="1"/>
  <c r="N77" i="233"/>
  <c r="N41" i="233" s="1"/>
  <c r="N76" i="26"/>
  <c r="N42" i="26" s="1"/>
  <c r="N43" i="26" s="1"/>
  <c r="N79" i="50"/>
  <c r="N42" i="50" s="1"/>
  <c r="N83" i="279"/>
  <c r="N46" i="279" s="1"/>
  <c r="N77" i="333"/>
  <c r="N41" i="333" s="1"/>
  <c r="N77" i="337"/>
  <c r="N41" i="337" s="1"/>
  <c r="N61" i="221"/>
  <c r="N43" i="31"/>
  <c r="N81" i="186"/>
  <c r="N47" i="186" s="1"/>
  <c r="N80" i="188"/>
  <c r="N46" i="188" s="1"/>
  <c r="N48" i="188" s="1"/>
  <c r="N81" i="187"/>
  <c r="N47" i="187" s="1"/>
  <c r="N76" i="231"/>
  <c r="N40" i="231" s="1"/>
  <c r="N76" i="243"/>
  <c r="N40" i="243" s="1"/>
  <c r="N81" i="267"/>
  <c r="N41" i="267" s="1"/>
  <c r="N43" i="267" s="1"/>
  <c r="N75" i="302"/>
  <c r="N41" i="302" s="1"/>
  <c r="N43" i="302" s="1"/>
  <c r="N77" i="362"/>
  <c r="N41" i="362" s="1"/>
  <c r="N83" i="165"/>
  <c r="N49" i="165" s="1"/>
  <c r="N76" i="65"/>
  <c r="N41" i="65" s="1"/>
  <c r="N43" i="65" s="1"/>
  <c r="N78" i="65" s="1"/>
  <c r="L85" i="65" s="1"/>
  <c r="N76" i="92"/>
  <c r="N41" i="92" s="1"/>
  <c r="N76" i="96"/>
  <c r="N41" i="96" s="1"/>
  <c r="N76" i="98"/>
  <c r="N41" i="98" s="1"/>
  <c r="N76" i="101"/>
  <c r="N41" i="101" s="1"/>
  <c r="N76" i="107"/>
  <c r="N41" i="107" s="1"/>
  <c r="N75" i="133"/>
  <c r="N41" i="133" s="1"/>
  <c r="N76" i="134"/>
  <c r="N41" i="134" s="1"/>
  <c r="N76" i="135"/>
  <c r="N41" i="135" s="1"/>
  <c r="N43" i="135" s="1"/>
  <c r="N76" i="136"/>
  <c r="N41" i="136" s="1"/>
  <c r="N76" i="137"/>
  <c r="N41" i="137" s="1"/>
  <c r="N76" i="146"/>
  <c r="N41" i="146" s="1"/>
  <c r="N76" i="144"/>
  <c r="N41" i="144" s="1"/>
  <c r="N84" i="220"/>
  <c r="N46" i="220" s="1"/>
  <c r="N83" i="221"/>
  <c r="N46" i="221" s="1"/>
  <c r="N72" i="227"/>
  <c r="N41" i="227" s="1"/>
  <c r="N76" i="242"/>
  <c r="N40" i="242" s="1"/>
  <c r="N42" i="242" s="1"/>
  <c r="N78" i="273"/>
  <c r="N41" i="273" s="1"/>
  <c r="N81" i="282"/>
  <c r="N44" i="282" s="1"/>
  <c r="N75" i="289"/>
  <c r="N41" i="289" s="1"/>
  <c r="N43" i="289" s="1"/>
  <c r="N75" i="293"/>
  <c r="N41" i="293" s="1"/>
  <c r="N43" i="293" s="1"/>
  <c r="N77" i="295"/>
  <c r="N41" i="295" s="1"/>
  <c r="N43" i="295" s="1"/>
  <c r="N75" i="325"/>
  <c r="N41" i="325" s="1"/>
  <c r="N77" i="193"/>
  <c r="N43" i="193" s="1"/>
  <c r="N87" i="246"/>
  <c r="N45" i="246" s="1"/>
  <c r="N77" i="250"/>
  <c r="N41" i="250" s="1"/>
  <c r="N91" i="260"/>
  <c r="N47" i="260" s="1"/>
  <c r="N81" i="280"/>
  <c r="N44" i="280" s="1"/>
  <c r="N53" i="325"/>
  <c r="N76" i="19"/>
  <c r="N42" i="19" s="1"/>
  <c r="N43" i="22"/>
  <c r="N76" i="24"/>
  <c r="N42" i="24" s="1"/>
  <c r="N76" i="25"/>
  <c r="N42" i="25" s="1"/>
  <c r="N43" i="25" s="1"/>
  <c r="N43" i="50"/>
  <c r="N76" i="61"/>
  <c r="N42" i="61" s="1"/>
  <c r="N76" i="64"/>
  <c r="N41" i="64" s="1"/>
  <c r="N43" i="64" s="1"/>
  <c r="N75" i="72"/>
  <c r="N41" i="72" s="1"/>
  <c r="N43" i="72" s="1"/>
  <c r="N77" i="72" s="1"/>
  <c r="L84" i="72" s="1"/>
  <c r="N75" i="74"/>
  <c r="N41" i="74" s="1"/>
  <c r="N76" i="79"/>
  <c r="N41" i="79" s="1"/>
  <c r="N76" i="81"/>
  <c r="N41" i="81" s="1"/>
  <c r="N76" i="83"/>
  <c r="N41" i="83" s="1"/>
  <c r="N76" i="85"/>
  <c r="N41" i="85" s="1"/>
  <c r="N76" i="87"/>
  <c r="N41" i="87" s="1"/>
  <c r="N76" i="89"/>
  <c r="N41" i="89" s="1"/>
  <c r="N76" i="91"/>
  <c r="N41" i="91" s="1"/>
  <c r="N76" i="100"/>
  <c r="N41" i="100" s="1"/>
  <c r="N76" i="106"/>
  <c r="N41" i="106" s="1"/>
  <c r="N80" i="160"/>
  <c r="N46" i="160" s="1"/>
  <c r="N78" i="232"/>
  <c r="N41" i="232" s="1"/>
  <c r="N43" i="232" s="1"/>
  <c r="N76" i="234"/>
  <c r="N40" i="234" s="1"/>
  <c r="N81" i="244"/>
  <c r="N45" i="244" s="1"/>
  <c r="N77" i="254"/>
  <c r="N41" i="254" s="1"/>
  <c r="N81" i="266"/>
  <c r="N41" i="266" s="1"/>
  <c r="N78" i="272"/>
  <c r="N41" i="272" s="1"/>
  <c r="N75" i="290"/>
  <c r="N41" i="290" s="1"/>
  <c r="N43" i="290" s="1"/>
  <c r="N77" i="294"/>
  <c r="N41" i="294" s="1"/>
  <c r="N75" i="299"/>
  <c r="N41" i="299" s="1"/>
  <c r="N43" i="299" s="1"/>
  <c r="N77" i="321"/>
  <c r="N77" i="342"/>
  <c r="N41" i="342" s="1"/>
  <c r="N77" i="347"/>
  <c r="N41" i="347" s="1"/>
  <c r="N43" i="347" s="1"/>
  <c r="N77" i="364"/>
  <c r="N41" i="364" s="1"/>
  <c r="N76" i="63"/>
  <c r="N41" i="63" s="1"/>
  <c r="N43" i="63" s="1"/>
  <c r="N76" i="95"/>
  <c r="N41" i="95" s="1"/>
  <c r="N76" i="97"/>
  <c r="N41" i="97" s="1"/>
  <c r="N76" i="99"/>
  <c r="N41" i="99" s="1"/>
  <c r="N43" i="99" s="1"/>
  <c r="N76" i="103"/>
  <c r="N41" i="103" s="1"/>
  <c r="N81" i="154"/>
  <c r="N47" i="154" s="1"/>
  <c r="N73" i="229"/>
  <c r="N40" i="229" s="1"/>
  <c r="N77" i="258"/>
  <c r="N41" i="258" s="1"/>
  <c r="N77" i="262"/>
  <c r="N41" i="262" s="1"/>
  <c r="N78" i="270"/>
  <c r="N41" i="270" s="1"/>
  <c r="N78" i="271"/>
  <c r="N41" i="271" s="1"/>
  <c r="N75" i="286"/>
  <c r="N41" i="286" s="1"/>
  <c r="N43" i="286" s="1"/>
  <c r="N75" i="291"/>
  <c r="N41" i="291" s="1"/>
  <c r="N43" i="291" s="1"/>
  <c r="N77" i="334"/>
  <c r="N41" i="334" s="1"/>
  <c r="N77" i="348"/>
  <c r="N41" i="348" s="1"/>
  <c r="N43" i="348" s="1"/>
  <c r="N77" i="354"/>
  <c r="N41" i="354" s="1"/>
  <c r="N43" i="354" s="1"/>
  <c r="N77" i="363"/>
  <c r="N41" i="363" s="1"/>
  <c r="N77" i="365"/>
  <c r="N41" i="365" s="1"/>
  <c r="N75" i="283"/>
  <c r="N41" i="283" s="1"/>
  <c r="N75" i="292"/>
  <c r="N41" i="292" s="1"/>
  <c r="N43" i="292" s="1"/>
  <c r="N43" i="306"/>
  <c r="N43" i="29"/>
  <c r="N43" i="236"/>
  <c r="N43" i="238"/>
  <c r="N43" i="27"/>
  <c r="N43" i="30"/>
  <c r="N43" i="235"/>
  <c r="L84" i="11"/>
  <c r="L57" i="227"/>
  <c r="L61" i="150"/>
  <c r="N61" i="150" s="1"/>
  <c r="L64" i="188"/>
  <c r="L58" i="75"/>
  <c r="N58" i="75" s="1"/>
  <c r="N64" i="75" s="1"/>
  <c r="L65" i="155"/>
  <c r="N65" i="155" s="1"/>
  <c r="L65" i="186"/>
  <c r="N65" i="186" s="1"/>
  <c r="L65" i="187"/>
  <c r="N65" i="187" s="1"/>
  <c r="L65" i="154"/>
  <c r="N65" i="154" s="1"/>
  <c r="L65" i="170"/>
  <c r="L64" i="160"/>
  <c r="N64" i="160" s="1"/>
  <c r="L65" i="182"/>
  <c r="N65" i="182" s="1"/>
  <c r="L58" i="305"/>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77" i="257"/>
  <c r="N41" i="257" s="1"/>
  <c r="N43" i="257" s="1"/>
  <c r="N77" i="296"/>
  <c r="N41" i="296" s="1"/>
  <c r="N43" i="296" s="1"/>
  <c r="N75" i="298"/>
  <c r="N41" i="298" s="1"/>
  <c r="N43" i="298" s="1"/>
  <c r="N77" i="322"/>
  <c r="N79" i="322" s="1"/>
  <c r="L86" i="322" s="1"/>
  <c r="N77" i="356"/>
  <c r="N41" i="356" s="1"/>
  <c r="N43" i="356" s="1"/>
  <c r="N77" i="264"/>
  <c r="N41" i="264" s="1"/>
  <c r="N43" i="264" s="1"/>
  <c r="N78" i="275"/>
  <c r="N41" i="275" s="1"/>
  <c r="N43" i="275" s="1"/>
  <c r="N75" i="309"/>
  <c r="N41" i="309" s="1"/>
  <c r="N43" i="309" s="1"/>
  <c r="N77" i="312"/>
  <c r="N41" i="312" s="1"/>
  <c r="N43" i="312" s="1"/>
  <c r="N76" i="213"/>
  <c r="N42" i="213" s="1"/>
  <c r="N44" i="213" s="1"/>
  <c r="N77" i="253"/>
  <c r="N79" i="253" s="1"/>
  <c r="N77" i="256"/>
  <c r="N41" i="256" s="1"/>
  <c r="N43" i="256" s="1"/>
  <c r="N77" i="263"/>
  <c r="N41" i="263" s="1"/>
  <c r="N43" i="263" s="1"/>
  <c r="N77" i="265"/>
  <c r="N41" i="265" s="1"/>
  <c r="N78" i="274"/>
  <c r="N41" i="274" s="1"/>
  <c r="N43" i="274" s="1"/>
  <c r="N75" i="284"/>
  <c r="N41" i="284" s="1"/>
  <c r="N43" i="284" s="1"/>
  <c r="N43" i="297"/>
  <c r="N75" i="301"/>
  <c r="N41" i="301" s="1"/>
  <c r="N43" i="301" s="1"/>
  <c r="N83" i="207"/>
  <c r="N46" i="207" s="1"/>
  <c r="N76" i="57"/>
  <c r="N41" i="57" s="1"/>
  <c r="N43" i="57" s="1"/>
  <c r="N78" i="57" s="1"/>
  <c r="N76" i="143"/>
  <c r="N41" i="143" s="1"/>
  <c r="N43" i="143" s="1"/>
  <c r="N83" i="245"/>
  <c r="N45" i="245" s="1"/>
  <c r="N47" i="245" s="1"/>
  <c r="N76" i="17"/>
  <c r="N42" i="17" s="1"/>
  <c r="N43" i="17" s="1"/>
  <c r="N76" i="140"/>
  <c r="N41" i="140" s="1"/>
  <c r="N43" i="140" s="1"/>
  <c r="N80" i="189"/>
  <c r="N46" i="189" s="1"/>
  <c r="N48" i="189" s="1"/>
  <c r="N80" i="219"/>
  <c r="N46" i="219" s="1"/>
  <c r="N48" i="219" s="1"/>
  <c r="N82" i="219" s="1"/>
  <c r="N76" i="149"/>
  <c r="N41" i="149" s="1"/>
  <c r="N76" i="147"/>
  <c r="N41" i="147" s="1"/>
  <c r="N43" i="147" s="1"/>
  <c r="N53" i="141"/>
  <c r="N43" i="33"/>
  <c r="N76" i="59"/>
  <c r="N42" i="59" s="1"/>
  <c r="N76" i="138"/>
  <c r="N41" i="138" s="1"/>
  <c r="N43" i="138" s="1"/>
  <c r="N76" i="209"/>
  <c r="N41" i="209" s="1"/>
  <c r="N43"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145" s="1"/>
  <c r="N43" i="36"/>
  <c r="N76" i="21"/>
  <c r="N42" i="21" s="1"/>
  <c r="N43" i="21" s="1"/>
  <c r="I70" i="42"/>
  <c r="I70" i="53"/>
  <c r="I71" i="53"/>
  <c r="I75" i="157"/>
  <c r="I76" i="157"/>
  <c r="N60" i="261"/>
  <c r="N66" i="261" s="1"/>
  <c r="N76" i="55"/>
  <c r="N78" i="55" s="1"/>
  <c r="N43" i="54"/>
  <c r="N37" i="137"/>
  <c r="N43" i="137" s="1"/>
  <c r="I69" i="138"/>
  <c r="I70" i="138"/>
  <c r="N57" i="227"/>
  <c r="N62" i="227" s="1"/>
  <c r="I71" i="235"/>
  <c r="I73" i="247"/>
  <c r="I75" i="282"/>
  <c r="I76" i="282"/>
  <c r="I77" i="282"/>
  <c r="I78" i="282"/>
  <c r="N53" i="293"/>
  <c r="I70" i="7"/>
  <c r="I70" i="19"/>
  <c r="I71" i="19"/>
  <c r="I70" i="98"/>
  <c r="I71" i="98"/>
  <c r="N43" i="105"/>
  <c r="I71" i="250"/>
  <c r="I72" i="250"/>
  <c r="I71" i="258"/>
  <c r="I72" i="258"/>
  <c r="N43" i="259"/>
  <c r="I69" i="298"/>
  <c r="I70" i="298"/>
  <c r="I71" i="306"/>
  <c r="I71" i="308"/>
  <c r="I72" i="308"/>
  <c r="I71" i="334"/>
  <c r="I72" i="334"/>
  <c r="N59" i="21"/>
  <c r="N65" i="21" s="1"/>
  <c r="I70" i="24"/>
  <c r="I71" i="24"/>
  <c r="I70" i="28"/>
  <c r="N43" i="51"/>
  <c r="N78" i="51" s="1"/>
  <c r="L84" i="51" s="1"/>
  <c r="I70" i="51"/>
  <c r="I70" i="68"/>
  <c r="I71" i="68"/>
  <c r="I70" i="82"/>
  <c r="I71" i="82"/>
  <c r="N43" i="83"/>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N43" i="270"/>
  <c r="I72" i="271"/>
  <c r="I73" i="271"/>
  <c r="N53" i="309"/>
  <c r="I71" i="339"/>
  <c r="I71" i="340"/>
  <c r="I71" i="343"/>
  <c r="I71" i="347"/>
  <c r="I72" i="347"/>
  <c r="N56" i="48"/>
  <c r="N54" i="41"/>
  <c r="N53" i="298"/>
  <c r="N55" i="334"/>
  <c r="N43" i="53"/>
  <c r="N48" i="160"/>
  <c r="N76" i="18"/>
  <c r="N42" i="18" s="1"/>
  <c r="N43" i="18" s="1"/>
  <c r="N78" i="18" s="1"/>
  <c r="L84" i="18" s="1"/>
  <c r="N43" i="23"/>
  <c r="I70" i="21"/>
  <c r="I71" i="21"/>
  <c r="I70" i="25"/>
  <c r="I71" i="25"/>
  <c r="I70" i="41"/>
  <c r="I70" i="43"/>
  <c r="N43" i="47"/>
  <c r="N78" i="47" s="1"/>
  <c r="L84" i="47" s="1"/>
  <c r="I70" i="47"/>
  <c r="I70" i="52"/>
  <c r="I70" i="64"/>
  <c r="I71" i="64"/>
  <c r="I70" i="65"/>
  <c r="I71" i="65"/>
  <c r="N43" i="67"/>
  <c r="N78" i="67" s="1"/>
  <c r="L84" i="67" s="1"/>
  <c r="I70" i="67"/>
  <c r="I71" i="67"/>
  <c r="N43" i="68"/>
  <c r="N43" i="74"/>
  <c r="N77" i="74" s="1"/>
  <c r="L84" i="74" s="1"/>
  <c r="I69" i="75"/>
  <c r="I70" i="75"/>
  <c r="I70" i="88"/>
  <c r="I71" i="88"/>
  <c r="N43" i="89"/>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I77" i="244"/>
  <c r="I78" i="244"/>
  <c r="N74" i="247"/>
  <c r="N77" i="247" s="1"/>
  <c r="N43" i="247" s="1"/>
  <c r="N45" i="247" s="1"/>
  <c r="I74" i="247"/>
  <c r="N73" i="248"/>
  <c r="I73" i="248"/>
  <c r="N74" i="248"/>
  <c r="I74" i="248"/>
  <c r="N75" i="248"/>
  <c r="I75" i="248"/>
  <c r="N76" i="248"/>
  <c r="I76" i="248"/>
  <c r="N43" i="333"/>
  <c r="N43" i="342"/>
  <c r="N86" i="252"/>
  <c r="N45" i="252" s="1"/>
  <c r="N47" i="252" s="1"/>
  <c r="I71" i="261"/>
  <c r="I71" i="263"/>
  <c r="I72" i="263"/>
  <c r="I75" i="266"/>
  <c r="I76" i="266"/>
  <c r="I75" i="280"/>
  <c r="I76" i="280"/>
  <c r="I77" i="280"/>
  <c r="I78" i="280"/>
  <c r="I69" i="289"/>
  <c r="I70" i="289"/>
  <c r="I69" i="291"/>
  <c r="I70" i="291"/>
  <c r="N43" i="294"/>
  <c r="I71" i="294"/>
  <c r="I72" i="294"/>
  <c r="I71" i="296"/>
  <c r="I72" i="296"/>
  <c r="I69" i="309"/>
  <c r="I70" i="309"/>
  <c r="I71" i="322"/>
  <c r="I72" i="322"/>
  <c r="I71" i="328"/>
  <c r="I72" i="328"/>
  <c r="I71" i="333"/>
  <c r="I72" i="333"/>
  <c r="N43" i="334"/>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9"/>
  <c r="N43" i="7"/>
  <c r="N78" i="7" s="1"/>
  <c r="L84" i="7" s="1"/>
  <c r="I70" i="16"/>
  <c r="I70" i="17"/>
  <c r="I71" i="17"/>
  <c r="N43" i="19"/>
  <c r="N59" i="22"/>
  <c r="N65" i="22" s="1"/>
  <c r="N78"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81"/>
  <c r="N43" i="87"/>
  <c r="N43" i="97"/>
  <c r="N43" i="127"/>
  <c r="N77" i="127" s="1"/>
  <c r="N43" i="129"/>
  <c r="N78" i="129" s="1"/>
  <c r="N43" i="208"/>
  <c r="N78" i="208" s="1"/>
  <c r="L83" i="208" s="1"/>
  <c r="N43" i="128"/>
  <c r="N78" i="128" s="1"/>
  <c r="L84" i="128" s="1"/>
  <c r="N43" i="130"/>
  <c r="N78" i="130" s="1"/>
  <c r="N43" i="131"/>
  <c r="N78" i="131" s="1"/>
  <c r="L84" i="131" s="1"/>
  <c r="N43" i="132"/>
  <c r="N78" i="132" s="1"/>
  <c r="N55" i="50"/>
  <c r="N81" i="50" s="1"/>
  <c r="L87" i="50" s="1"/>
  <c r="N43" i="80"/>
  <c r="I70" i="80"/>
  <c r="I71" i="80"/>
  <c r="I70" i="84"/>
  <c r="I71" i="84"/>
  <c r="N43" i="86"/>
  <c r="I70" i="86"/>
  <c r="I71" i="86"/>
  <c r="I70" i="90"/>
  <c r="I71" i="90"/>
  <c r="N43" i="92"/>
  <c r="N43" i="94"/>
  <c r="N43" i="96"/>
  <c r="I70" i="96"/>
  <c r="I71" i="96"/>
  <c r="N43" i="100"/>
  <c r="N43" i="102"/>
  <c r="N43" i="106"/>
  <c r="I70" i="106"/>
  <c r="I71" i="106"/>
  <c r="I70" i="107"/>
  <c r="I71" i="107"/>
  <c r="I70" i="108"/>
  <c r="I71" i="108"/>
  <c r="N43" i="134"/>
  <c r="N43" i="136"/>
  <c r="I69" i="149"/>
  <c r="I70" i="149"/>
  <c r="I70" i="148"/>
  <c r="I71" i="148"/>
  <c r="I69" i="145"/>
  <c r="I70" i="145"/>
  <c r="I69" i="144"/>
  <c r="I70" i="144"/>
  <c r="N49" i="154"/>
  <c r="I75" i="154"/>
  <c r="I76" i="154"/>
  <c r="I77" i="154"/>
  <c r="N77" i="157"/>
  <c r="N81" i="157" s="1"/>
  <c r="N47" i="157" s="1"/>
  <c r="N49" i="157" s="1"/>
  <c r="I77" i="157"/>
  <c r="N49" i="170"/>
  <c r="N49" i="171"/>
  <c r="N48" i="177"/>
  <c r="N75" i="182"/>
  <c r="I75" i="182"/>
  <c r="N76" i="182"/>
  <c r="I76" i="182"/>
  <c r="N77" i="182"/>
  <c r="I77" i="182"/>
  <c r="N48" i="164"/>
  <c r="I74" i="164"/>
  <c r="I75" i="164"/>
  <c r="I76" i="164"/>
  <c r="N65" i="170"/>
  <c r="I75" i="170"/>
  <c r="I76" i="170"/>
  <c r="I77" i="170"/>
  <c r="N64" i="188"/>
  <c r="I74" i="188"/>
  <c r="I75" i="188"/>
  <c r="I76" i="188"/>
  <c r="N76" i="212"/>
  <c r="N42" i="212" s="1"/>
  <c r="N44" i="212" s="1"/>
  <c r="I71" i="212"/>
  <c r="I70" i="216"/>
  <c r="I71" i="216"/>
  <c r="I78" i="220"/>
  <c r="I79" i="220"/>
  <c r="N48" i="221"/>
  <c r="N55" i="233"/>
  <c r="I71" i="233"/>
  <c r="I72" i="233"/>
  <c r="I70" i="234"/>
  <c r="I71" i="234"/>
  <c r="I71" i="236"/>
  <c r="I71" i="238"/>
  <c r="I71" i="240"/>
  <c r="N42" i="243"/>
  <c r="N59" i="243"/>
  <c r="N65" i="243" s="1"/>
  <c r="I70" i="243"/>
  <c r="I71" i="243"/>
  <c r="I72" i="243"/>
  <c r="N69" i="246"/>
  <c r="N43" i="250"/>
  <c r="N79" i="250" s="1"/>
  <c r="I79" i="252"/>
  <c r="I80" i="252"/>
  <c r="I81" i="252"/>
  <c r="I82" i="252"/>
  <c r="I71" i="253"/>
  <c r="I72" i="253"/>
  <c r="N43" i="258"/>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9" i="260"/>
  <c r="N43" i="261"/>
  <c r="N43" i="273"/>
  <c r="N48" i="279"/>
  <c r="I69" i="293"/>
  <c r="I70" i="293"/>
  <c r="I69" i="297"/>
  <c r="I70" i="297"/>
  <c r="I69" i="299"/>
  <c r="I70" i="299"/>
  <c r="I69" i="301"/>
  <c r="I70" i="301"/>
  <c r="N53" i="302"/>
  <c r="I69" i="302"/>
  <c r="I70" i="302"/>
  <c r="I69" i="303"/>
  <c r="N58" i="305"/>
  <c r="N64" i="305" s="1"/>
  <c r="N77" i="305" s="1"/>
  <c r="I69" i="305"/>
  <c r="I71" i="312"/>
  <c r="I72" i="312"/>
  <c r="I71" i="321"/>
  <c r="I72" i="321"/>
  <c r="N79" i="323"/>
  <c r="L85" i="323" s="1"/>
  <c r="I71" i="323"/>
  <c r="I72" i="323"/>
  <c r="I69" i="325"/>
  <c r="I70" i="325"/>
  <c r="I71" i="327"/>
  <c r="I71" i="329"/>
  <c r="I72" i="329"/>
  <c r="I71" i="332"/>
  <c r="I72" i="332"/>
  <c r="N43" i="363"/>
  <c r="N43" i="364"/>
  <c r="N43" i="325"/>
  <c r="I71" i="348"/>
  <c r="I72" i="348"/>
  <c r="I71" i="354"/>
  <c r="I72" i="354"/>
  <c r="I71" i="362"/>
  <c r="I72" i="362"/>
  <c r="I71" i="363"/>
  <c r="I72" i="363"/>
  <c r="I71" i="364"/>
  <c r="I72" i="364"/>
  <c r="I71" i="365"/>
  <c r="I72" i="365"/>
  <c r="N43" i="9"/>
  <c r="N43" i="16"/>
  <c r="N78" i="16" s="1"/>
  <c r="L84" i="16" s="1"/>
  <c r="N43" i="41"/>
  <c r="N43" i="42"/>
  <c r="N43" i="43"/>
  <c r="N43" i="44"/>
  <c r="N43" i="59"/>
  <c r="N43" i="61"/>
  <c r="N43" i="75"/>
  <c r="N43" i="82"/>
  <c r="N43" i="84"/>
  <c r="N43" i="85"/>
  <c r="N43" i="88"/>
  <c r="N43" i="91"/>
  <c r="N43" i="95"/>
  <c r="N43" i="98"/>
  <c r="N43" i="101"/>
  <c r="N43" i="103"/>
  <c r="N43" i="107"/>
  <c r="N43" i="108"/>
  <c r="N43" i="133"/>
  <c r="N43" i="146"/>
  <c r="N43" i="144"/>
  <c r="N72" i="150"/>
  <c r="I72" i="150"/>
  <c r="N73" i="150"/>
  <c r="I73" i="150"/>
  <c r="N74" i="150"/>
  <c r="I74" i="150"/>
  <c r="N75" i="155"/>
  <c r="I75" i="155"/>
  <c r="N76" i="155"/>
  <c r="I76" i="155"/>
  <c r="N77" i="155"/>
  <c r="I77" i="155"/>
  <c r="N75" i="162"/>
  <c r="I75" i="162"/>
  <c r="N76" i="162"/>
  <c r="I76" i="162"/>
  <c r="N77" i="162"/>
  <c r="I77" i="162"/>
  <c r="N51" i="165"/>
  <c r="N74" i="172"/>
  <c r="I74" i="172"/>
  <c r="N75" i="172"/>
  <c r="I75" i="172"/>
  <c r="N76" i="172"/>
  <c r="I76" i="172"/>
  <c r="N48" i="184"/>
  <c r="N49" i="185"/>
  <c r="N59" i="9"/>
  <c r="N65" i="9" s="1"/>
  <c r="I70" i="9"/>
  <c r="I70" i="14"/>
  <c r="I71" i="14"/>
  <c r="N76" i="15"/>
  <c r="N42" i="15" s="1"/>
  <c r="N43" i="15" s="1"/>
  <c r="N78" i="15" s="1"/>
  <c r="L84" i="15" s="1"/>
  <c r="I71" i="15"/>
  <c r="I70" i="18"/>
  <c r="I71" i="18"/>
  <c r="N59" i="20"/>
  <c r="N65" i="20" s="1"/>
  <c r="I70" i="20"/>
  <c r="I71" i="20"/>
  <c r="N59" i="23"/>
  <c r="N65" i="23" s="1"/>
  <c r="I70" i="23"/>
  <c r="N43" i="24"/>
  <c r="I70" i="26"/>
  <c r="I71" i="26"/>
  <c r="I70" i="27"/>
  <c r="I70" i="29"/>
  <c r="I70" i="30"/>
  <c r="N59" i="31"/>
  <c r="N65" i="31" s="1"/>
  <c r="N78" i="31" s="1"/>
  <c r="L83"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N78" i="63"/>
  <c r="L83" i="63" s="1"/>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43" i="149"/>
  <c r="N75" i="158"/>
  <c r="I75" i="158"/>
  <c r="N76" i="158"/>
  <c r="I76" i="158"/>
  <c r="N77" i="158"/>
  <c r="I77" i="158"/>
  <c r="N75" i="168"/>
  <c r="I75" i="168"/>
  <c r="N76" i="168"/>
  <c r="I76" i="168"/>
  <c r="N77" i="168"/>
  <c r="I77" i="168"/>
  <c r="N49" i="176"/>
  <c r="N49" i="178"/>
  <c r="N48" i="180"/>
  <c r="N48" i="181"/>
  <c r="N48" i="183"/>
  <c r="N49" i="186"/>
  <c r="N48" i="207"/>
  <c r="N59" i="154"/>
  <c r="N59" i="170"/>
  <c r="N58" i="174"/>
  <c r="I75" i="176"/>
  <c r="I76" i="176"/>
  <c r="I77" i="176"/>
  <c r="I75" i="178"/>
  <c r="I76" i="178"/>
  <c r="I77" i="178"/>
  <c r="I74" i="180"/>
  <c r="I75" i="180"/>
  <c r="I76" i="180"/>
  <c r="I74" i="181"/>
  <c r="I75" i="181"/>
  <c r="I76" i="181"/>
  <c r="I74" i="183"/>
  <c r="I75" i="183"/>
  <c r="I76" i="183"/>
  <c r="I74" i="184"/>
  <c r="I75" i="184"/>
  <c r="I76" i="184"/>
  <c r="I75" i="185"/>
  <c r="I76" i="185"/>
  <c r="I77" i="185"/>
  <c r="N49" i="187"/>
  <c r="N42" i="231"/>
  <c r="N43" i="233"/>
  <c r="N42" i="234"/>
  <c r="N41" i="239"/>
  <c r="N47" i="244"/>
  <c r="N43" i="254"/>
  <c r="I75" i="186"/>
  <c r="I76" i="186"/>
  <c r="I77" i="186"/>
  <c r="I75" i="187"/>
  <c r="I76" i="187"/>
  <c r="I77" i="187"/>
  <c r="N43" i="191"/>
  <c r="I70" i="192"/>
  <c r="I70" i="231"/>
  <c r="I71" i="231"/>
  <c r="I72" i="232"/>
  <c r="I73" i="232"/>
  <c r="N54" i="234"/>
  <c r="N54" i="242"/>
  <c r="N59" i="242"/>
  <c r="N65" i="242" s="1"/>
  <c r="I70" i="242"/>
  <c r="I71" i="242"/>
  <c r="I72" i="242"/>
  <c r="N65" i="245"/>
  <c r="I76" i="245"/>
  <c r="I77" i="245"/>
  <c r="I79" i="245"/>
  <c r="I80" i="245"/>
  <c r="N43" i="262"/>
  <c r="N43" i="265"/>
  <c r="N43" i="266"/>
  <c r="N81" i="268"/>
  <c r="N41" i="268" s="1"/>
  <c r="N43" i="268" s="1"/>
  <c r="N43" i="271"/>
  <c r="N43" i="272"/>
  <c r="N46" i="280"/>
  <c r="N46" i="282"/>
  <c r="N43" i="283"/>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4" i="289" s="1"/>
  <c r="N71" i="307"/>
  <c r="I71" i="307"/>
  <c r="N72" i="307"/>
  <c r="I72" i="307"/>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81" i="279"/>
  <c r="I82"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43" i="329"/>
  <c r="N71" i="330"/>
  <c r="I71" i="330"/>
  <c r="N72" i="330"/>
  <c r="I72" i="330"/>
  <c r="N71" i="331"/>
  <c r="I71" i="331"/>
  <c r="N72" i="331"/>
  <c r="I72" i="331"/>
  <c r="N77" i="332"/>
  <c r="N41" i="332" s="1"/>
  <c r="N43" i="332" s="1"/>
  <c r="N43" i="337"/>
  <c r="N79" i="339"/>
  <c r="L85" i="339" s="1"/>
  <c r="N79" i="371"/>
  <c r="L84" i="371" s="1"/>
  <c r="N79" i="340"/>
  <c r="L85" i="340" s="1"/>
  <c r="N71" i="346"/>
  <c r="N77" i="346" s="1"/>
  <c r="N41" i="346" s="1"/>
  <c r="N43" i="346" s="1"/>
  <c r="I71" i="346"/>
  <c r="N43" i="362"/>
  <c r="N43" i="365"/>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1"/>
  <c r="L85" i="321" s="1"/>
  <c r="N53" i="133"/>
  <c r="N53" i="135"/>
  <c r="N53" i="209"/>
  <c r="N50" i="228"/>
  <c r="N58" i="248"/>
  <c r="N55" i="254"/>
  <c r="N56" i="271"/>
  <c r="N56" i="273"/>
  <c r="N81" i="249"/>
  <c r="N43" i="249" s="1"/>
  <c r="N45" i="249" s="1"/>
  <c r="N64" i="249"/>
  <c r="N65" i="249"/>
  <c r="I73" i="249"/>
  <c r="I74" i="249"/>
  <c r="I75" i="249"/>
  <c r="I76" i="249"/>
  <c r="N47" i="246"/>
  <c r="I80" i="246"/>
  <c r="I81" i="246"/>
  <c r="I83" i="246"/>
  <c r="I84" i="246"/>
  <c r="N54" i="106"/>
  <c r="N54" i="34"/>
  <c r="N78" i="34" s="1"/>
  <c r="L83" i="34" s="1"/>
  <c r="N54" i="37"/>
  <c r="N54" i="44"/>
  <c r="N54" i="105"/>
  <c r="N53" i="139"/>
  <c r="N53" i="142"/>
  <c r="N53" i="149"/>
  <c r="N53" i="147"/>
  <c r="N53" i="144"/>
  <c r="N56" i="150"/>
  <c r="N59" i="158"/>
  <c r="N58" i="183"/>
  <c r="N59" i="185"/>
  <c r="N59" i="187"/>
  <c r="N58" i="249"/>
  <c r="N55" i="251"/>
  <c r="N63" i="252"/>
  <c r="N55" i="331"/>
  <c r="N55" i="345"/>
  <c r="N55" i="346"/>
  <c r="N55" i="348"/>
  <c r="N79" i="348" s="1"/>
  <c r="L85" i="348" s="1"/>
  <c r="N55" i="353"/>
  <c r="N55" i="355"/>
  <c r="N55" i="356"/>
  <c r="N55" i="357"/>
  <c r="N55" i="366"/>
  <c r="N42" i="229"/>
  <c r="N55" i="228"/>
  <c r="N43" i="227"/>
  <c r="N78" i="226"/>
  <c r="L83" i="226" s="1"/>
  <c r="N78" i="225"/>
  <c r="L84" i="225" s="1"/>
  <c r="N78" i="224"/>
  <c r="L83" i="224" s="1"/>
  <c r="N62" i="220"/>
  <c r="N48" i="220"/>
  <c r="I74" i="218"/>
  <c r="I74" i="217"/>
  <c r="N76" i="216"/>
  <c r="N42" i="216" s="1"/>
  <c r="N44" i="216" s="1"/>
  <c r="N78" i="216" s="1"/>
  <c r="L85" i="216" s="1"/>
  <c r="I70" i="215"/>
  <c r="I70" i="214"/>
  <c r="I70" i="212"/>
  <c r="N54" i="43"/>
  <c r="N78" i="43" s="1"/>
  <c r="L85" i="43" s="1"/>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N45" i="193"/>
  <c r="I71" i="193"/>
  <c r="I72" i="193"/>
  <c r="N75" i="192"/>
  <c r="N41" i="192" s="1"/>
  <c r="N43" i="192" s="1"/>
  <c r="I69" i="192"/>
  <c r="I69" i="191"/>
  <c r="N75" i="190"/>
  <c r="N41" i="190" s="1"/>
  <c r="N43" i="190" s="1"/>
  <c r="I69" i="190"/>
  <c r="N59" i="25"/>
  <c r="N65" i="25" s="1"/>
  <c r="N78" i="125"/>
  <c r="L85" i="125" s="1"/>
  <c r="N78" i="123"/>
  <c r="L83" i="123" s="1"/>
  <c r="N78" i="124"/>
  <c r="L83" i="124" s="1"/>
  <c r="N78" i="12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79" i="347" s="1"/>
  <c r="L84" i="347" s="1"/>
  <c r="N55" i="365"/>
  <c r="N53" i="291"/>
  <c r="N53" i="299"/>
  <c r="N53" i="301"/>
  <c r="N55" i="328"/>
  <c r="N79" i="328" s="1"/>
  <c r="L84" i="328" s="1"/>
  <c r="N55" i="330"/>
  <c r="N55" i="342"/>
  <c r="N55" i="344"/>
  <c r="N55" i="359"/>
  <c r="L85" i="121"/>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L86" i="323"/>
  <c r="N53" i="310"/>
  <c r="N55" i="312"/>
  <c r="N55" i="314"/>
  <c r="N55" i="316"/>
  <c r="N55" i="318"/>
  <c r="N55" i="354"/>
  <c r="N79" i="354" s="1"/>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L85" i="67"/>
  <c r="N78" i="56"/>
  <c r="L85" i="56" s="1"/>
  <c r="L83" i="51"/>
  <c r="I70" i="38"/>
  <c r="N43" i="38"/>
  <c r="L84" i="28"/>
  <c r="L83" i="28"/>
  <c r="L85" i="28"/>
  <c r="I70" i="15"/>
  <c r="N76" i="12"/>
  <c r="N42" i="12" s="1"/>
  <c r="N43" i="12" s="1"/>
  <c r="I70" i="12"/>
  <c r="N78" i="42" l="1"/>
  <c r="L85" i="42" s="1"/>
  <c r="L83" i="78"/>
  <c r="N93" i="260"/>
  <c r="N78" i="39"/>
  <c r="L85" i="39" s="1"/>
  <c r="L84" i="208"/>
  <c r="N81" i="248"/>
  <c r="N43" i="248" s="1"/>
  <c r="N45" i="248" s="1"/>
  <c r="L84" i="226"/>
  <c r="L84" i="65"/>
  <c r="L84" i="78"/>
  <c r="N85" i="78" s="1"/>
  <c r="N87" i="78" s="1"/>
  <c r="D69" i="5" s="1"/>
  <c r="N79" i="306"/>
  <c r="L86" i="306" s="1"/>
  <c r="N79" i="333"/>
  <c r="L84" i="333" s="1"/>
  <c r="L84" i="63"/>
  <c r="L83" i="67"/>
  <c r="N86" i="67" s="1"/>
  <c r="N88" i="67" s="1"/>
  <c r="D58" i="5" s="1"/>
  <c r="L82" i="289"/>
  <c r="N78" i="25"/>
  <c r="L85" i="25" s="1"/>
  <c r="N78" i="37"/>
  <c r="L85" i="37" s="1"/>
  <c r="N78" i="21"/>
  <c r="L83" i="21" s="1"/>
  <c r="L83" i="7"/>
  <c r="L83" i="47"/>
  <c r="L82" i="74"/>
  <c r="L86" i="253"/>
  <c r="L84" i="253"/>
  <c r="L85" i="51"/>
  <c r="N86" i="51" s="1"/>
  <c r="N88" i="51" s="1"/>
  <c r="D43" i="5" s="1"/>
  <c r="L83" i="65"/>
  <c r="N86" i="65" s="1"/>
  <c r="N88" i="65" s="1"/>
  <c r="D56" i="5" s="1"/>
  <c r="L83" i="74"/>
  <c r="N79" i="364"/>
  <c r="L86" i="364" s="1"/>
  <c r="L83" i="289"/>
  <c r="N79" i="356"/>
  <c r="L85" i="356" s="1"/>
  <c r="N80" i="275"/>
  <c r="L85" i="275" s="1"/>
  <c r="L85" i="46"/>
  <c r="L83" i="46"/>
  <c r="N78" i="38"/>
  <c r="L85" i="38" s="1"/>
  <c r="L85" i="63"/>
  <c r="L82" i="72"/>
  <c r="N79" i="363"/>
  <c r="L86" i="363" s="1"/>
  <c r="L86" i="340"/>
  <c r="L86" i="327"/>
  <c r="L84" i="303"/>
  <c r="N77" i="75"/>
  <c r="L82" i="75" s="1"/>
  <c r="N79" i="296"/>
  <c r="L84" i="340"/>
  <c r="N87" i="340" s="1"/>
  <c r="N89" i="340" s="1"/>
  <c r="D294" i="5" s="1"/>
  <c r="L86" i="339"/>
  <c r="L84" i="327"/>
  <c r="L82" i="303"/>
  <c r="L84" i="123"/>
  <c r="N79" i="365"/>
  <c r="L85" i="365" s="1"/>
  <c r="L89" i="218"/>
  <c r="L85" i="226"/>
  <c r="L84" i="224"/>
  <c r="N79" i="254"/>
  <c r="L84" i="254" s="1"/>
  <c r="L83" i="121"/>
  <c r="L84" i="121"/>
  <c r="L85" i="123"/>
  <c r="L59" i="108"/>
  <c r="N59" i="108" s="1"/>
  <c r="N65" i="108" s="1"/>
  <c r="L59" i="107"/>
  <c r="N59" i="107" s="1"/>
  <c r="N65" i="107" s="1"/>
  <c r="N78" i="107" s="1"/>
  <c r="L85" i="107" s="1"/>
  <c r="L59" i="106"/>
  <c r="N59" i="106" s="1"/>
  <c r="N65" i="106" s="1"/>
  <c r="N78" i="106" s="1"/>
  <c r="L85" i="106" s="1"/>
  <c r="L59" i="98"/>
  <c r="N59" i="98" s="1"/>
  <c r="N65" i="98" s="1"/>
  <c r="N78" i="98" s="1"/>
  <c r="L83" i="98" s="1"/>
  <c r="L59" i="96"/>
  <c r="N59" i="96" s="1"/>
  <c r="N65" i="96" s="1"/>
  <c r="N78" i="96" s="1"/>
  <c r="L85" i="96" s="1"/>
  <c r="L59" i="97"/>
  <c r="N59" i="97" s="1"/>
  <c r="N65" i="97" s="1"/>
  <c r="L59" i="105"/>
  <c r="N59" i="105" s="1"/>
  <c r="N65" i="105" s="1"/>
  <c r="N78" i="105" s="1"/>
  <c r="L84" i="105" s="1"/>
  <c r="L59" i="103"/>
  <c r="N59" i="103" s="1"/>
  <c r="N65" i="103" s="1"/>
  <c r="N78" i="103" s="1"/>
  <c r="L83" i="103" s="1"/>
  <c r="L59" i="102"/>
  <c r="N59" i="102" s="1"/>
  <c r="N65" i="102" s="1"/>
  <c r="N78" i="102" s="1"/>
  <c r="L85" i="102" s="1"/>
  <c r="L59" i="101"/>
  <c r="N59" i="101" s="1"/>
  <c r="N65" i="101" s="1"/>
  <c r="N78" i="101" s="1"/>
  <c r="L59" i="100"/>
  <c r="N59" i="100" s="1"/>
  <c r="N65" i="100" s="1"/>
  <c r="N78" i="100" s="1"/>
  <c r="L59" i="99"/>
  <c r="N59" i="99" s="1"/>
  <c r="N65" i="99" s="1"/>
  <c r="N78" i="99" s="1"/>
  <c r="L85" i="99" s="1"/>
  <c r="L59" i="95"/>
  <c r="N59" i="95" s="1"/>
  <c r="N65" i="95" s="1"/>
  <c r="N78" i="95" s="1"/>
  <c r="L59" i="94"/>
  <c r="N59" i="94" s="1"/>
  <c r="N65" i="94" s="1"/>
  <c r="N78" i="94" s="1"/>
  <c r="L85" i="94" s="1"/>
  <c r="L59" i="92"/>
  <c r="N59" i="92" s="1"/>
  <c r="N65" i="92" s="1"/>
  <c r="N78" i="92" s="1"/>
  <c r="L85" i="92" s="1"/>
  <c r="L59" i="287"/>
  <c r="N59" i="287" s="1"/>
  <c r="N64" i="287" s="1"/>
  <c r="L59" i="286"/>
  <c r="N59" i="286" s="1"/>
  <c r="N64" i="286" s="1"/>
  <c r="N77" i="286" s="1"/>
  <c r="L59" i="285"/>
  <c r="N59" i="285" s="1"/>
  <c r="N64" i="285" s="1"/>
  <c r="L58" i="191"/>
  <c r="N58" i="191" s="1"/>
  <c r="N64" i="191" s="1"/>
  <c r="N77" i="191" s="1"/>
  <c r="L83" i="191" s="1"/>
  <c r="L58" i="190"/>
  <c r="N58" i="190" s="1"/>
  <c r="N64" i="190" s="1"/>
  <c r="N77" i="190" s="1"/>
  <c r="L83" i="190" s="1"/>
  <c r="L62" i="294"/>
  <c r="N62" i="294" s="1"/>
  <c r="L65" i="268"/>
  <c r="N65" i="268" s="1"/>
  <c r="L65" i="267"/>
  <c r="N65" i="267" s="1"/>
  <c r="L65" i="266"/>
  <c r="N65" i="266" s="1"/>
  <c r="L59" i="215"/>
  <c r="N59" i="215" s="1"/>
  <c r="N65" i="215" s="1"/>
  <c r="N78" i="215" s="1"/>
  <c r="L59" i="213"/>
  <c r="N59" i="213" s="1"/>
  <c r="N65" i="213" s="1"/>
  <c r="N78" i="213" s="1"/>
  <c r="L83" i="213" s="1"/>
  <c r="L65" i="168"/>
  <c r="N65" i="168" s="1"/>
  <c r="M65" i="157"/>
  <c r="N65" i="157" s="1"/>
  <c r="L64" i="157"/>
  <c r="N64" i="157" s="1"/>
  <c r="L64" i="187"/>
  <c r="N64" i="187" s="1"/>
  <c r="N70" i="187" s="1"/>
  <c r="N83" i="187" s="1"/>
  <c r="L88" i="187" s="1"/>
  <c r="L63" i="188"/>
  <c r="N63" i="188" s="1"/>
  <c r="N69" i="188" s="1"/>
  <c r="N82" i="188" s="1"/>
  <c r="L87" i="188" s="1"/>
  <c r="L64" i="186"/>
  <c r="N64" i="186" s="1"/>
  <c r="L64" i="185"/>
  <c r="N64" i="185" s="1"/>
  <c r="N70" i="185" s="1"/>
  <c r="N83" i="185" s="1"/>
  <c r="L90" i="185" s="1"/>
  <c r="L63" i="184"/>
  <c r="N63" i="184" s="1"/>
  <c r="L63" i="183"/>
  <c r="N63" i="183" s="1"/>
  <c r="L64" i="182"/>
  <c r="N64" i="182" s="1"/>
  <c r="N70" i="182" s="1"/>
  <c r="L63" i="181"/>
  <c r="N63" i="181" s="1"/>
  <c r="N69" i="181" s="1"/>
  <c r="N82" i="181" s="1"/>
  <c r="L89" i="181" s="1"/>
  <c r="L63" i="177"/>
  <c r="N63" i="177" s="1"/>
  <c r="L63" i="180"/>
  <c r="N63" i="180" s="1"/>
  <c r="L63" i="179"/>
  <c r="N63" i="179" s="1"/>
  <c r="L64" i="178"/>
  <c r="N64" i="178" s="1"/>
  <c r="L64" i="171"/>
  <c r="N64" i="171" s="1"/>
  <c r="L64" i="176"/>
  <c r="N64" i="176" s="1"/>
  <c r="L63" i="174"/>
  <c r="N63" i="174" s="1"/>
  <c r="N69" i="174" s="1"/>
  <c r="L63" i="172"/>
  <c r="N63" i="172" s="1"/>
  <c r="L64" i="170"/>
  <c r="N64" i="170" s="1"/>
  <c r="L63" i="189"/>
  <c r="N63" i="189" s="1"/>
  <c r="L64" i="162"/>
  <c r="N64" i="162" s="1"/>
  <c r="L64" i="154"/>
  <c r="N64" i="154" s="1"/>
  <c r="N70" i="154" s="1"/>
  <c r="N83" i="154" s="1"/>
  <c r="L88" i="154" s="1"/>
  <c r="L64" i="168"/>
  <c r="N64" i="168" s="1"/>
  <c r="L63" i="164"/>
  <c r="N63" i="164" s="1"/>
  <c r="L64" i="158"/>
  <c r="N64" i="158" s="1"/>
  <c r="N70" i="158" s="1"/>
  <c r="L64" i="155"/>
  <c r="N64" i="155" s="1"/>
  <c r="N70" i="155" s="1"/>
  <c r="L66" i="165"/>
  <c r="N66" i="165" s="1"/>
  <c r="L63" i="160"/>
  <c r="N63" i="160" s="1"/>
  <c r="N69" i="160" s="1"/>
  <c r="N82" i="160" s="1"/>
  <c r="L62" i="150"/>
  <c r="N62" i="150" s="1"/>
  <c r="L68" i="246"/>
  <c r="N68" i="246" s="1"/>
  <c r="N74" i="246" s="1"/>
  <c r="N89" i="246" s="1"/>
  <c r="L59" i="234"/>
  <c r="N59" i="234" s="1"/>
  <c r="N65" i="234" s="1"/>
  <c r="N78" i="234" s="1"/>
  <c r="L61" i="232"/>
  <c r="N61" i="232" s="1"/>
  <c r="N67" i="232" s="1"/>
  <c r="N80" i="232" s="1"/>
  <c r="L60" i="251"/>
  <c r="N60" i="251" s="1"/>
  <c r="N66" i="251" s="1"/>
  <c r="N79" i="251" s="1"/>
  <c r="L85" i="251" s="1"/>
  <c r="L64" i="245"/>
  <c r="N64" i="245" s="1"/>
  <c r="N70" i="245" s="1"/>
  <c r="N85" i="245" s="1"/>
  <c r="L91" i="245" s="1"/>
  <c r="L60" i="233"/>
  <c r="N60" i="233" s="1"/>
  <c r="N66" i="233" s="1"/>
  <c r="N79" i="233" s="1"/>
  <c r="L84" i="233" s="1"/>
  <c r="L59" i="231"/>
  <c r="N59" i="231" s="1"/>
  <c r="N65" i="231" s="1"/>
  <c r="N78" i="231" s="1"/>
  <c r="L84" i="231" s="1"/>
  <c r="L56" i="229"/>
  <c r="N56" i="229" s="1"/>
  <c r="N62" i="229" s="1"/>
  <c r="L63" i="217"/>
  <c r="N63" i="217" s="1"/>
  <c r="N69" i="217" s="1"/>
  <c r="N82" i="217" s="1"/>
  <c r="L89" i="217" s="1"/>
  <c r="L64" i="177"/>
  <c r="N64" i="177" s="1"/>
  <c r="L64" i="180"/>
  <c r="N64" i="180" s="1"/>
  <c r="L65" i="171"/>
  <c r="N65" i="171" s="1"/>
  <c r="L65" i="176"/>
  <c r="N65" i="176" s="1"/>
  <c r="L59" i="30"/>
  <c r="N59" i="30" s="1"/>
  <c r="N65" i="30" s="1"/>
  <c r="N78" i="30" s="1"/>
  <c r="L85" i="30" s="1"/>
  <c r="L59" i="29"/>
  <c r="N59" i="29" s="1"/>
  <c r="N65" i="29" s="1"/>
  <c r="N78" i="29" s="1"/>
  <c r="L58" i="144"/>
  <c r="N58" i="144" s="1"/>
  <c r="N64" i="144" s="1"/>
  <c r="N78" i="144" s="1"/>
  <c r="L85" i="144" s="1"/>
  <c r="L59" i="148"/>
  <c r="N59" i="148" s="1"/>
  <c r="N65" i="148" s="1"/>
  <c r="N78" i="148" s="1"/>
  <c r="L84" i="148" s="1"/>
  <c r="L61" i="294"/>
  <c r="N61" i="294" s="1"/>
  <c r="L64" i="267"/>
  <c r="N64" i="267" s="1"/>
  <c r="N70" i="267" s="1"/>
  <c r="N83" i="267" s="1"/>
  <c r="L88" i="267" s="1"/>
  <c r="L64" i="266"/>
  <c r="N64" i="266" s="1"/>
  <c r="N70" i="266" s="1"/>
  <c r="N83" i="266" s="1"/>
  <c r="L64" i="268"/>
  <c r="N64" i="268" s="1"/>
  <c r="L61" i="270"/>
  <c r="N61" i="270" s="1"/>
  <c r="N67" i="270" s="1"/>
  <c r="N80" i="270" s="1"/>
  <c r="L58" i="309"/>
  <c r="N58" i="309" s="1"/>
  <c r="N64" i="309" s="1"/>
  <c r="N77" i="309" s="1"/>
  <c r="L84" i="309" s="1"/>
  <c r="L58" i="301"/>
  <c r="N58" i="301" s="1"/>
  <c r="N64" i="301" s="1"/>
  <c r="N77" i="301" s="1"/>
  <c r="L82" i="301" s="1"/>
  <c r="L60" i="295"/>
  <c r="N60" i="295" s="1"/>
  <c r="N66" i="295" s="1"/>
  <c r="N79" i="295" s="1"/>
  <c r="L86" i="295" s="1"/>
  <c r="L61" i="271"/>
  <c r="N61" i="271" s="1"/>
  <c r="N67" i="271" s="1"/>
  <c r="N80" i="271" s="1"/>
  <c r="L87" i="271" s="1"/>
  <c r="L60" i="265"/>
  <c r="N60" i="265" s="1"/>
  <c r="N66" i="265" s="1"/>
  <c r="N79" i="265" s="1"/>
  <c r="L86" i="265" s="1"/>
  <c r="L60" i="264"/>
  <c r="N60" i="264" s="1"/>
  <c r="N66" i="264" s="1"/>
  <c r="N79" i="264" s="1"/>
  <c r="L86" i="264" s="1"/>
  <c r="L60" i="263"/>
  <c r="N60" i="263" s="1"/>
  <c r="N66" i="263" s="1"/>
  <c r="N79" i="263" s="1"/>
  <c r="L85" i="263" s="1"/>
  <c r="L60" i="258"/>
  <c r="N60" i="258" s="1"/>
  <c r="N66" i="258" s="1"/>
  <c r="L60" i="257"/>
  <c r="N60" i="257" s="1"/>
  <c r="N66" i="257" s="1"/>
  <c r="N79" i="257" s="1"/>
  <c r="L86" i="257" s="1"/>
  <c r="L66" i="207"/>
  <c r="N66" i="207" s="1"/>
  <c r="N72" i="207" s="1"/>
  <c r="N85" i="207" s="1"/>
  <c r="L92" i="207" s="1"/>
  <c r="L58" i="302"/>
  <c r="N58" i="302" s="1"/>
  <c r="N64" i="302" s="1"/>
  <c r="N77" i="302" s="1"/>
  <c r="L84" i="302" s="1"/>
  <c r="L58" i="299"/>
  <c r="N58" i="299" s="1"/>
  <c r="N64" i="299" s="1"/>
  <c r="N77" i="299" s="1"/>
  <c r="L83" i="299" s="1"/>
  <c r="L58" i="297"/>
  <c r="N58" i="297" s="1"/>
  <c r="L60" i="262"/>
  <c r="N60" i="262" s="1"/>
  <c r="N66" i="262" s="1"/>
  <c r="N79" i="262" s="1"/>
  <c r="L84"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N77" i="291" s="1"/>
  <c r="L82" i="291" s="1"/>
  <c r="L58" i="290"/>
  <c r="N58" i="290" s="1"/>
  <c r="N64" i="290" s="1"/>
  <c r="N77" i="290" s="1"/>
  <c r="L84" i="290" s="1"/>
  <c r="L58" i="145"/>
  <c r="N58" i="145" s="1"/>
  <c r="N64" i="145" s="1"/>
  <c r="N78" i="145" s="1"/>
  <c r="L85" i="145" s="1"/>
  <c r="L58" i="149"/>
  <c r="N58" i="149" s="1"/>
  <c r="N64" i="149" s="1"/>
  <c r="N78" i="149" s="1"/>
  <c r="L59" i="214"/>
  <c r="N59" i="214" s="1"/>
  <c r="N65" i="214" s="1"/>
  <c r="N78" i="214" s="1"/>
  <c r="L59" i="212"/>
  <c r="N59" i="212" s="1"/>
  <c r="N65" i="212" s="1"/>
  <c r="N78" i="212" s="1"/>
  <c r="L85" i="212" s="1"/>
  <c r="L64" i="179"/>
  <c r="N64" i="179" s="1"/>
  <c r="L64" i="172"/>
  <c r="N64" i="172" s="1"/>
  <c r="L67" i="165"/>
  <c r="N67" i="165" s="1"/>
  <c r="N72" i="165" s="1"/>
  <c r="N85" i="165" s="1"/>
  <c r="L91" i="165" s="1"/>
  <c r="L58" i="143"/>
  <c r="N58" i="143" s="1"/>
  <c r="N64" i="143" s="1"/>
  <c r="N78" i="143" s="1"/>
  <c r="L84" i="143" s="1"/>
  <c r="L58" i="147"/>
  <c r="N58" i="147" s="1"/>
  <c r="N64" i="147" s="1"/>
  <c r="N78" i="147" s="1"/>
  <c r="L59" i="90"/>
  <c r="N59" i="90" s="1"/>
  <c r="N65" i="90" s="1"/>
  <c r="N78" i="90" s="1"/>
  <c r="L8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L64" i="164"/>
  <c r="N64" i="164" s="1"/>
  <c r="L65" i="162"/>
  <c r="N65" i="162" s="1"/>
  <c r="L58" i="146"/>
  <c r="N58" i="146" s="1"/>
  <c r="N64" i="146" s="1"/>
  <c r="N78" i="146" s="1"/>
  <c r="L58" i="142"/>
  <c r="N58" i="142" s="1"/>
  <c r="N64" i="142" s="1"/>
  <c r="N78"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58" i="137"/>
  <c r="N58" i="137" s="1"/>
  <c r="N64" i="137" s="1"/>
  <c r="N78" i="137" s="1"/>
  <c r="L83" i="137" s="1"/>
  <c r="L58" i="135"/>
  <c r="N58" i="135" s="1"/>
  <c r="N64" i="135" s="1"/>
  <c r="N78" i="135" s="1"/>
  <c r="L83" i="135" s="1"/>
  <c r="L58" i="133"/>
  <c r="N58" i="133" s="1"/>
  <c r="N64" i="133" s="1"/>
  <c r="N77" i="133" s="1"/>
  <c r="L82" i="133" s="1"/>
  <c r="L58" i="136"/>
  <c r="N58" i="136" s="1"/>
  <c r="N64" i="136" s="1"/>
  <c r="L58" i="134"/>
  <c r="N58" i="134" s="1"/>
  <c r="N64" i="134" s="1"/>
  <c r="N78" i="134" s="1"/>
  <c r="L84" i="134" s="1"/>
  <c r="L59" i="61"/>
  <c r="N59" i="61" s="1"/>
  <c r="N65" i="61" s="1"/>
  <c r="N78" i="61" s="1"/>
  <c r="L85" i="61" s="1"/>
  <c r="L59" i="60"/>
  <c r="N59" i="60" s="1"/>
  <c r="N65" i="60" s="1"/>
  <c r="L58" i="298"/>
  <c r="N58" i="298" s="1"/>
  <c r="N64" i="298" s="1"/>
  <c r="N77"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L64" i="183"/>
  <c r="N64" i="183" s="1"/>
  <c r="L56" i="228"/>
  <c r="N56" i="228" s="1"/>
  <c r="L57" i="228"/>
  <c r="N57" i="228" s="1"/>
  <c r="L67" i="220"/>
  <c r="N67" i="220" s="1"/>
  <c r="N73" i="220" s="1"/>
  <c r="N86" i="220" s="1"/>
  <c r="L92" i="220" s="1"/>
  <c r="L58" i="141"/>
  <c r="N58" i="141" s="1"/>
  <c r="N64" i="141" s="1"/>
  <c r="N78" i="141" s="1"/>
  <c r="L58" i="140"/>
  <c r="N58" i="140" s="1"/>
  <c r="N64" i="140" s="1"/>
  <c r="N78" i="140" s="1"/>
  <c r="L85" i="140" s="1"/>
  <c r="L85" i="34"/>
  <c r="L86" i="371"/>
  <c r="L85" i="64"/>
  <c r="L85" i="360"/>
  <c r="N79" i="336"/>
  <c r="L86" i="336" s="1"/>
  <c r="L85" i="347"/>
  <c r="L88" i="219"/>
  <c r="L89" i="219"/>
  <c r="L87" i="219"/>
  <c r="L85" i="7"/>
  <c r="L83" i="43"/>
  <c r="L84" i="46"/>
  <c r="N86" i="46" s="1"/>
  <c r="N88" i="46" s="1"/>
  <c r="D38" i="5" s="1"/>
  <c r="L86" i="50"/>
  <c r="L84" i="339"/>
  <c r="N83" i="282"/>
  <c r="L89" i="282" s="1"/>
  <c r="N79" i="256"/>
  <c r="L84" i="256" s="1"/>
  <c r="N78" i="35"/>
  <c r="N77" i="284"/>
  <c r="L84" i="284" s="1"/>
  <c r="L88" i="218"/>
  <c r="L85" i="253"/>
  <c r="N78" i="33"/>
  <c r="L83" i="33" s="1"/>
  <c r="L84" i="64"/>
  <c r="N78" i="53"/>
  <c r="L85" i="53" s="1"/>
  <c r="L84" i="348"/>
  <c r="L86" i="328"/>
  <c r="N80" i="272"/>
  <c r="L85" i="272" s="1"/>
  <c r="L85" i="32"/>
  <c r="L84" i="31"/>
  <c r="L84" i="32"/>
  <c r="N78" i="97"/>
  <c r="L84" i="97" s="1"/>
  <c r="L85" i="31"/>
  <c r="N74" i="227"/>
  <c r="L79" i="227" s="1"/>
  <c r="N70" i="186"/>
  <c r="N83" i="186" s="1"/>
  <c r="L88" i="186" s="1"/>
  <c r="N67" i="150"/>
  <c r="N79" i="261"/>
  <c r="L84" i="261" s="1"/>
  <c r="L82" i="305"/>
  <c r="L83" i="305"/>
  <c r="L87" i="281"/>
  <c r="N78" i="243"/>
  <c r="L83" i="243" s="1"/>
  <c r="N70" i="170"/>
  <c r="N83" i="170" s="1"/>
  <c r="L90" i="170" s="1"/>
  <c r="L83" i="39"/>
  <c r="L85" i="128"/>
  <c r="L84" i="29"/>
  <c r="N78" i="136"/>
  <c r="L85" i="136" s="1"/>
  <c r="L84" i="39"/>
  <c r="N79" i="332"/>
  <c r="L85" i="332" s="1"/>
  <c r="N78" i="9"/>
  <c r="L84" i="9" s="1"/>
  <c r="N80" i="273"/>
  <c r="L86" i="273" s="1"/>
  <c r="N78" i="19"/>
  <c r="L85" i="19" s="1"/>
  <c r="N78" i="108"/>
  <c r="L84" i="108" s="1"/>
  <c r="N79" i="334"/>
  <c r="L84" i="334" s="1"/>
  <c r="L83" i="132"/>
  <c r="L85" i="132"/>
  <c r="L84" i="127"/>
  <c r="L82" i="127"/>
  <c r="L83" i="22"/>
  <c r="L85" i="22"/>
  <c r="L84" i="22"/>
  <c r="L83" i="130"/>
  <c r="L85" i="130"/>
  <c r="L85" i="58"/>
  <c r="L84" i="58"/>
  <c r="L84" i="34"/>
  <c r="L85" i="47"/>
  <c r="L83" i="72"/>
  <c r="L86" i="360"/>
  <c r="L86" i="348"/>
  <c r="L85" i="131"/>
  <c r="N78" i="79"/>
  <c r="L83" i="79" s="1"/>
  <c r="N78" i="68"/>
  <c r="L84" i="130"/>
  <c r="L85" i="208"/>
  <c r="N86" i="208" s="1"/>
  <c r="N88" i="208" s="1"/>
  <c r="N79" i="342"/>
  <c r="L85" i="342" s="1"/>
  <c r="L99" i="260"/>
  <c r="L100" i="260"/>
  <c r="N78" i="40"/>
  <c r="L84" i="40" s="1"/>
  <c r="L85" i="105"/>
  <c r="L87" i="277"/>
  <c r="L86" i="277"/>
  <c r="L85" i="250"/>
  <c r="L84" i="250"/>
  <c r="N78" i="85"/>
  <c r="L83" i="85" s="1"/>
  <c r="N78" i="45"/>
  <c r="L85" i="45" s="1"/>
  <c r="N78" i="36"/>
  <c r="N80" i="274"/>
  <c r="L86" i="274" s="1"/>
  <c r="N79" i="259"/>
  <c r="L84" i="259" s="1"/>
  <c r="N79" i="258"/>
  <c r="L86" i="258" s="1"/>
  <c r="N77" i="283"/>
  <c r="N85" i="279"/>
  <c r="N83" i="244"/>
  <c r="L90" i="244" s="1"/>
  <c r="N79" i="346"/>
  <c r="L86" i="346" s="1"/>
  <c r="N78" i="17"/>
  <c r="N78" i="23"/>
  <c r="L85" i="367"/>
  <c r="L83" i="367"/>
  <c r="L84" i="367"/>
  <c r="N78" i="20"/>
  <c r="L83" i="20" s="1"/>
  <c r="L84" i="42"/>
  <c r="L84" i="305"/>
  <c r="L98" i="260"/>
  <c r="L85" i="124"/>
  <c r="N79" i="362"/>
  <c r="N79" i="329"/>
  <c r="L84" i="55"/>
  <c r="L83" i="55"/>
  <c r="L85" i="55"/>
  <c r="N68" i="249"/>
  <c r="N83" i="249" s="1"/>
  <c r="L90" i="249" s="1"/>
  <c r="L85" i="57"/>
  <c r="L83" i="57"/>
  <c r="L85" i="49"/>
  <c r="L83" i="49"/>
  <c r="L84" i="49"/>
  <c r="N79" i="345"/>
  <c r="N80" i="174"/>
  <c r="N46" i="174" s="1"/>
  <c r="N48" i="174" s="1"/>
  <c r="N79" i="247"/>
  <c r="L84" i="247" s="1"/>
  <c r="N78" i="41"/>
  <c r="L84" i="41" s="1"/>
  <c r="N78" i="242"/>
  <c r="L85" i="242" s="1"/>
  <c r="N88" i="252"/>
  <c r="L93" i="252" s="1"/>
  <c r="L83" i="42"/>
  <c r="L84" i="43"/>
  <c r="L88" i="50"/>
  <c r="L84" i="57"/>
  <c r="L86" i="347"/>
  <c r="L85" i="371"/>
  <c r="N87" i="371" s="1"/>
  <c r="N89" i="371" s="1"/>
  <c r="D293" i="5" s="1"/>
  <c r="L86" i="343"/>
  <c r="L86" i="321"/>
  <c r="L85" i="328"/>
  <c r="L84" i="323"/>
  <c r="N87" i="323" s="1"/>
  <c r="N89" i="323" s="1"/>
  <c r="D279" i="5" s="1"/>
  <c r="L86" i="250"/>
  <c r="L85" i="224"/>
  <c r="L84" i="132"/>
  <c r="L83" i="131"/>
  <c r="L83" i="127"/>
  <c r="L83" i="129"/>
  <c r="L84" i="129"/>
  <c r="L85" i="129"/>
  <c r="L84" i="52"/>
  <c r="L85" i="52"/>
  <c r="L83" i="52"/>
  <c r="N79" i="337"/>
  <c r="N75" i="229"/>
  <c r="L80" i="229" s="1"/>
  <c r="N83" i="280"/>
  <c r="N78" i="44"/>
  <c r="N86" i="11"/>
  <c r="N88" i="11" s="1"/>
  <c r="D319" i="5" s="1"/>
  <c r="L85" i="14"/>
  <c r="L85" i="16"/>
  <c r="N83" i="248"/>
  <c r="L88" i="248" s="1"/>
  <c r="N75" i="287"/>
  <c r="N41" i="287" s="1"/>
  <c r="N43" i="287" s="1"/>
  <c r="N75" i="285"/>
  <c r="N41" i="285" s="1"/>
  <c r="N43"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7" i="315"/>
  <c r="N41" i="315" s="1"/>
  <c r="N43"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83" i="155" s="1"/>
  <c r="L88" i="155" s="1"/>
  <c r="N77" i="150"/>
  <c r="N46" i="150" s="1"/>
  <c r="N48" i="150" s="1"/>
  <c r="N79" i="366"/>
  <c r="L85" i="366" s="1"/>
  <c r="N86" i="369"/>
  <c r="N88" i="369" s="1"/>
  <c r="D318" i="5" s="1"/>
  <c r="N77" i="318"/>
  <c r="N41" i="318" s="1"/>
  <c r="N43" i="318" s="1"/>
  <c r="N77" i="316"/>
  <c r="N41" i="316" s="1"/>
  <c r="N43" i="316" s="1"/>
  <c r="N77" i="314"/>
  <c r="N41" i="314" s="1"/>
  <c r="N43"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L84" i="216"/>
  <c r="L83" i="216"/>
  <c r="L83" i="128"/>
  <c r="L83" i="125"/>
  <c r="L84" i="125"/>
  <c r="L84" i="124"/>
  <c r="L85" i="110"/>
  <c r="L85" i="354"/>
  <c r="L86" i="354"/>
  <c r="L84" i="354"/>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6" i="77"/>
  <c r="N88" i="77" s="1"/>
  <c r="D68" i="5" s="1"/>
  <c r="L84" i="76"/>
  <c r="L83" i="76"/>
  <c r="L84" i="73"/>
  <c r="L83" i="73"/>
  <c r="L83" i="70"/>
  <c r="L84" i="70"/>
  <c r="L83" i="56"/>
  <c r="L84" i="56"/>
  <c r="N86" i="28"/>
  <c r="N88" i="28" s="1"/>
  <c r="D20" i="5" s="1"/>
  <c r="L85" i="18"/>
  <c r="L83" i="18"/>
  <c r="L85" i="15"/>
  <c r="L83" i="15"/>
  <c r="N78" i="12"/>
  <c r="L85" i="12" s="1"/>
  <c r="N86" i="123" l="1"/>
  <c r="N88" i="123" s="1"/>
  <c r="D114" i="5" s="1"/>
  <c r="N86" i="226"/>
  <c r="N88" i="226" s="1"/>
  <c r="D187" i="5" s="1"/>
  <c r="N86" i="224"/>
  <c r="N88" i="224" s="1"/>
  <c r="D185" i="5" s="1"/>
  <c r="N70" i="171"/>
  <c r="N83" i="171" s="1"/>
  <c r="L90" i="171" s="1"/>
  <c r="N69" i="184"/>
  <c r="N82" i="184" s="1"/>
  <c r="L88" i="184" s="1"/>
  <c r="N77" i="285"/>
  <c r="L84" i="285" s="1"/>
  <c r="N79" i="239"/>
  <c r="L85" i="239" s="1"/>
  <c r="N86" i="124"/>
  <c r="N88" i="124" s="1"/>
  <c r="D113" i="5" s="1"/>
  <c r="L83" i="37"/>
  <c r="L84" i="37"/>
  <c r="N86" i="7"/>
  <c r="N88" i="7" s="1"/>
  <c r="D3" i="5" s="1"/>
  <c r="L85" i="306"/>
  <c r="L84" i="306"/>
  <c r="L84" i="251"/>
  <c r="L85" i="21"/>
  <c r="L84" i="363"/>
  <c r="N86" i="47"/>
  <c r="N88" i="47" s="1"/>
  <c r="D39" i="5" s="1"/>
  <c r="N87" i="321"/>
  <c r="N89" i="321" s="1"/>
  <c r="D277" i="5" s="1"/>
  <c r="N86" i="121"/>
  <c r="N88" i="121" s="1"/>
  <c r="D111" i="5" s="1"/>
  <c r="N87" i="339"/>
  <c r="N89" i="339" s="1"/>
  <c r="D292" i="5" s="1"/>
  <c r="N86" i="63"/>
  <c r="N88" i="63" s="1"/>
  <c r="D54" i="5" s="1"/>
  <c r="L84" i="346"/>
  <c r="L85" i="262"/>
  <c r="N70" i="168"/>
  <c r="N83" i="168" s="1"/>
  <c r="L90" i="168" s="1"/>
  <c r="L86" i="254"/>
  <c r="L84" i="365"/>
  <c r="L86" i="256"/>
  <c r="N87" i="343"/>
  <c r="N89" i="343" s="1"/>
  <c r="D296" i="5" s="1"/>
  <c r="N79" i="316"/>
  <c r="L84" i="316" s="1"/>
  <c r="L83" i="284"/>
  <c r="N70" i="178"/>
  <c r="N83" i="178" s="1"/>
  <c r="L88" i="178" s="1"/>
  <c r="L82" i="284"/>
  <c r="N79" i="317"/>
  <c r="L85" i="317" s="1"/>
  <c r="N69" i="179"/>
  <c r="N82" i="179" s="1"/>
  <c r="L89" i="179" s="1"/>
  <c r="L86" i="241"/>
  <c r="N79" i="313"/>
  <c r="L85" i="313" s="1"/>
  <c r="L86" i="333"/>
  <c r="L84" i="92"/>
  <c r="N86" i="131"/>
  <c r="N88" i="131" s="1"/>
  <c r="D122" i="5" s="1"/>
  <c r="L90" i="282"/>
  <c r="L87" i="274"/>
  <c r="L84" i="19"/>
  <c r="L83" i="19"/>
  <c r="L84" i="342"/>
  <c r="N85" i="74"/>
  <c r="N87" i="74" s="1"/>
  <c r="D65" i="5" s="1"/>
  <c r="D119" i="5"/>
  <c r="P88" i="208"/>
  <c r="N69" i="177"/>
  <c r="N82" i="177" s="1"/>
  <c r="L89" i="177" s="1"/>
  <c r="N86" i="64"/>
  <c r="N88" i="64" s="1"/>
  <c r="D55" i="5" s="1"/>
  <c r="N82" i="174"/>
  <c r="L89" i="174" s="1"/>
  <c r="N87" i="328"/>
  <c r="N89" i="328" s="1"/>
  <c r="D282" i="5" s="1"/>
  <c r="N85" i="289"/>
  <c r="N87" i="289" s="1"/>
  <c r="D245" i="5" s="1"/>
  <c r="L86" i="262"/>
  <c r="L86" i="365"/>
  <c r="N89" i="50"/>
  <c r="N91" i="50" s="1"/>
  <c r="D42" i="5" s="1"/>
  <c r="L91" i="221"/>
  <c r="N86" i="58"/>
  <c r="N88" i="58" s="1"/>
  <c r="D49" i="5" s="1"/>
  <c r="N87" i="327"/>
  <c r="N89" i="327" s="1"/>
  <c r="D281" i="5" s="1"/>
  <c r="N85" i="303"/>
  <c r="N87" i="303" s="1"/>
  <c r="D259" i="5" s="1"/>
  <c r="L83" i="298"/>
  <c r="L82" i="298"/>
  <c r="L83" i="147"/>
  <c r="L84" i="147"/>
  <c r="L84" i="24"/>
  <c r="L83" i="38"/>
  <c r="L84" i="364"/>
  <c r="L86" i="251"/>
  <c r="N79" i="314"/>
  <c r="L86" i="314" s="1"/>
  <c r="N79" i="318"/>
  <c r="L86" i="318" s="1"/>
  <c r="N79" i="315"/>
  <c r="L84" i="315" s="1"/>
  <c r="N79" i="319"/>
  <c r="L84" i="319" s="1"/>
  <c r="N77" i="287"/>
  <c r="L84" i="287" s="1"/>
  <c r="N86" i="132"/>
  <c r="N88" i="132" s="1"/>
  <c r="D123" i="5" s="1"/>
  <c r="L86" i="240"/>
  <c r="L85" i="336"/>
  <c r="L85" i="41"/>
  <c r="L83" i="30"/>
  <c r="L84" i="27"/>
  <c r="N90" i="218"/>
  <c r="N92" i="218" s="1"/>
  <c r="D180" i="5" s="1"/>
  <c r="N90" i="219"/>
  <c r="N92" i="219" s="1"/>
  <c r="D181" i="5" s="1"/>
  <c r="L85" i="333"/>
  <c r="N66" i="294"/>
  <c r="N79" i="294" s="1"/>
  <c r="L86" i="294" s="1"/>
  <c r="N70" i="268"/>
  <c r="N83" i="268" s="1"/>
  <c r="L90" i="268" s="1"/>
  <c r="N69" i="172"/>
  <c r="N82" i="172" s="1"/>
  <c r="L88" i="172" s="1"/>
  <c r="N70" i="157"/>
  <c r="N83" i="157" s="1"/>
  <c r="L90" i="157" s="1"/>
  <c r="L83" i="138"/>
  <c r="L85" i="138"/>
  <c r="L83" i="142"/>
  <c r="L84" i="142"/>
  <c r="L84" i="286"/>
  <c r="L83" i="286"/>
  <c r="N70" i="176"/>
  <c r="N83" i="176" s="1"/>
  <c r="L88" i="176" s="1"/>
  <c r="N69" i="180"/>
  <c r="N82" i="180" s="1"/>
  <c r="L88" i="180" s="1"/>
  <c r="L84" i="38"/>
  <c r="L85" i="69"/>
  <c r="L85" i="364"/>
  <c r="L85" i="213"/>
  <c r="L86" i="332"/>
  <c r="N79" i="311"/>
  <c r="L84" i="311" s="1"/>
  <c r="L84" i="75"/>
  <c r="L84" i="332"/>
  <c r="L92" i="221"/>
  <c r="L85" i="135"/>
  <c r="L83" i="26"/>
  <c r="N85" i="72"/>
  <c r="N87" i="72" s="1"/>
  <c r="D63" i="5" s="1"/>
  <c r="L84" i="25"/>
  <c r="L83" i="25"/>
  <c r="N86" i="25" s="1"/>
  <c r="N88" i="25" s="1"/>
  <c r="D17" i="5" s="1"/>
  <c r="L84" i="135"/>
  <c r="L84" i="21"/>
  <c r="L85" i="254"/>
  <c r="N69" i="183"/>
  <c r="N82" i="183" s="1"/>
  <c r="L88" i="183" s="1"/>
  <c r="N64" i="297"/>
  <c r="N77" i="297" s="1"/>
  <c r="L82" i="297" s="1"/>
  <c r="N69" i="164"/>
  <c r="N82" i="164" s="1"/>
  <c r="L87" i="164" s="1"/>
  <c r="L87" i="232"/>
  <c r="L85" i="232"/>
  <c r="L84" i="215"/>
  <c r="L83" i="215"/>
  <c r="L85" i="100"/>
  <c r="L84" i="100"/>
  <c r="L85" i="142"/>
  <c r="L83" i="75"/>
  <c r="L83" i="302"/>
  <c r="L85" i="241"/>
  <c r="N87" i="241" s="1"/>
  <c r="N89" i="241" s="1"/>
  <c r="D201" i="5" s="1"/>
  <c r="L82" i="302"/>
  <c r="L84" i="26"/>
  <c r="L83" i="59"/>
  <c r="L83" i="105"/>
  <c r="N86" i="105" s="1"/>
  <c r="N88" i="105" s="1"/>
  <c r="D95" i="5" s="1"/>
  <c r="L83" i="92"/>
  <c r="L83" i="102"/>
  <c r="L82" i="286"/>
  <c r="L84" i="102"/>
  <c r="L82" i="325"/>
  <c r="N86" i="43"/>
  <c r="N88" i="43" s="1"/>
  <c r="D34" i="5" s="1"/>
  <c r="N86" i="130"/>
  <c r="N88" i="130" s="1"/>
  <c r="D121" i="5" s="1"/>
  <c r="L87" i="275"/>
  <c r="L86" i="275"/>
  <c r="L83" i="24"/>
  <c r="L88" i="282"/>
  <c r="L85" i="363"/>
  <c r="L86" i="232"/>
  <c r="L85" i="147"/>
  <c r="L85" i="215"/>
  <c r="L84" i="298"/>
  <c r="L84" i="30"/>
  <c r="L84" i="103"/>
  <c r="L85" i="240"/>
  <c r="L85" i="27"/>
  <c r="N87" i="253"/>
  <c r="N89" i="253" s="1"/>
  <c r="D213" i="5" s="1"/>
  <c r="L84" i="356"/>
  <c r="L86" i="356"/>
  <c r="L86" i="342"/>
  <c r="N87" i="342" s="1"/>
  <c r="N89" i="342" s="1"/>
  <c r="D295" i="5" s="1"/>
  <c r="N86" i="49"/>
  <c r="N88" i="49" s="1"/>
  <c r="D41" i="5" s="1"/>
  <c r="N86" i="55"/>
  <c r="N88" i="55" s="1"/>
  <c r="D47" i="5" s="1"/>
  <c r="N86" i="39"/>
  <c r="N88" i="39" s="1"/>
  <c r="D30" i="5" s="1"/>
  <c r="L84" i="33"/>
  <c r="L84" i="296"/>
  <c r="L86" i="296"/>
  <c r="L85" i="296"/>
  <c r="L84" i="214"/>
  <c r="L85" i="214"/>
  <c r="L83" i="214"/>
  <c r="L84" i="107"/>
  <c r="L85" i="103"/>
  <c r="N87" i="360"/>
  <c r="N89" i="360" s="1"/>
  <c r="D311" i="5" s="1"/>
  <c r="N61" i="228"/>
  <c r="N74" i="228" s="1"/>
  <c r="L79" i="228" s="1"/>
  <c r="N86" i="22"/>
  <c r="N88" i="22" s="1"/>
  <c r="D14" i="5" s="1"/>
  <c r="N87" i="348"/>
  <c r="N89" i="348" s="1"/>
  <c r="D301" i="5" s="1"/>
  <c r="L85" i="149"/>
  <c r="L84" i="149"/>
  <c r="L83" i="149"/>
  <c r="L83" i="96"/>
  <c r="N86" i="128"/>
  <c r="N88" i="128" s="1"/>
  <c r="D120" i="5" s="1"/>
  <c r="L84" i="213"/>
  <c r="N78" i="60"/>
  <c r="L84" i="60" s="1"/>
  <c r="L85" i="256"/>
  <c r="N87" i="256" s="1"/>
  <c r="N89" i="256" s="1"/>
  <c r="D215" i="5" s="1"/>
  <c r="N87" i="347"/>
  <c r="N89" i="347" s="1"/>
  <c r="D300" i="5" s="1"/>
  <c r="L84" i="325"/>
  <c r="L84" i="53"/>
  <c r="N86" i="34"/>
  <c r="N88" i="34" s="1"/>
  <c r="D26" i="5" s="1"/>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87" i="336" s="1"/>
  <c r="N89" i="336" s="1"/>
  <c r="D290" i="5" s="1"/>
  <c r="N70" i="162"/>
  <c r="N83" i="162" s="1"/>
  <c r="L83" i="53"/>
  <c r="L83" i="35"/>
  <c r="L84" i="35"/>
  <c r="L85" i="35"/>
  <c r="N88" i="277"/>
  <c r="N90" i="277" s="1"/>
  <c r="D235" i="5" s="1"/>
  <c r="L85" i="261"/>
  <c r="N88" i="281"/>
  <c r="N90" i="281" s="1"/>
  <c r="D238" i="5" s="1"/>
  <c r="L84" i="243"/>
  <c r="L84" i="94"/>
  <c r="L84" i="85"/>
  <c r="L83" i="290"/>
  <c r="L84" i="98"/>
  <c r="L89" i="244"/>
  <c r="L84" i="139"/>
  <c r="L85" i="85"/>
  <c r="L82" i="290"/>
  <c r="L85" i="295"/>
  <c r="L85" i="79"/>
  <c r="L88" i="217"/>
  <c r="L83" i="291"/>
  <c r="L82" i="190"/>
  <c r="N83" i="182"/>
  <c r="L89" i="182" s="1"/>
  <c r="L84" i="209"/>
  <c r="L85" i="84"/>
  <c r="L85" i="265"/>
  <c r="L85" i="87"/>
  <c r="L83" i="106"/>
  <c r="L87" i="273"/>
  <c r="L84" i="312"/>
  <c r="L84" i="83"/>
  <c r="L82" i="292"/>
  <c r="L85" i="139"/>
  <c r="L82" i="299"/>
  <c r="L90" i="154"/>
  <c r="L85" i="233"/>
  <c r="L84" i="299"/>
  <c r="L84" i="96"/>
  <c r="L84" i="295"/>
  <c r="L84" i="79"/>
  <c r="L83" i="91"/>
  <c r="L85" i="98"/>
  <c r="L85" i="134"/>
  <c r="L84" i="291"/>
  <c r="L83" i="61"/>
  <c r="L84" i="88"/>
  <c r="L80" i="227"/>
  <c r="N79" i="150"/>
  <c r="L84" i="150" s="1"/>
  <c r="L83" i="143"/>
  <c r="L84" i="136"/>
  <c r="L84" i="265"/>
  <c r="N86" i="31"/>
  <c r="N88" i="31" s="1"/>
  <c r="D23" i="5" s="1"/>
  <c r="L84" i="91"/>
  <c r="L87" i="217"/>
  <c r="L83" i="212"/>
  <c r="L85" i="243"/>
  <c r="L83" i="86"/>
  <c r="L84" i="138"/>
  <c r="L84" i="99"/>
  <c r="L85" i="231"/>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32"/>
  <c r="N88" i="32" s="1"/>
  <c r="D24" i="5" s="1"/>
  <c r="L88" i="244"/>
  <c r="L85" i="312"/>
  <c r="L85" i="83"/>
  <c r="L83" i="292"/>
  <c r="L90" i="155"/>
  <c r="L84" i="212"/>
  <c r="L84" i="86"/>
  <c r="L85" i="97"/>
  <c r="L90" i="245"/>
  <c r="L89" i="154"/>
  <c r="L85" i="264"/>
  <c r="N87" i="306"/>
  <c r="N89" i="306" s="1"/>
  <c r="D262" i="5" s="1"/>
  <c r="L84" i="264"/>
  <c r="L86" i="261"/>
  <c r="L84" i="257"/>
  <c r="L85" i="257"/>
  <c r="L83" i="136"/>
  <c r="L82" i="293"/>
  <c r="L83" i="99"/>
  <c r="N85" i="305"/>
  <c r="N87" i="305" s="1"/>
  <c r="D261" i="5" s="1"/>
  <c r="L83" i="81"/>
  <c r="L83" i="89"/>
  <c r="L90" i="207"/>
  <c r="L84" i="87"/>
  <c r="L84" i="90"/>
  <c r="L83" i="144"/>
  <c r="L84" i="82"/>
  <c r="L83" i="97"/>
  <c r="L85" i="143"/>
  <c r="L84" i="133"/>
  <c r="L83" i="293"/>
  <c r="L84" i="190"/>
  <c r="L83" i="133"/>
  <c r="L84" i="140"/>
  <c r="L84" i="258"/>
  <c r="L85" i="273"/>
  <c r="L86" i="233"/>
  <c r="L83" i="140"/>
  <c r="L83" i="209"/>
  <c r="L83" i="90"/>
  <c r="L88" i="266"/>
  <c r="L90" i="266"/>
  <c r="L89" i="266"/>
  <c r="L89" i="267"/>
  <c r="L83" i="301"/>
  <c r="L84" i="301"/>
  <c r="L85" i="9"/>
  <c r="L83" i="9"/>
  <c r="N85" i="127"/>
  <c r="N87" i="127" s="1"/>
  <c r="D117" i="5" s="1"/>
  <c r="L88" i="188"/>
  <c r="L89" i="188"/>
  <c r="L89" i="185"/>
  <c r="L89" i="171"/>
  <c r="L88" i="171"/>
  <c r="L89" i="170"/>
  <c r="L88" i="170"/>
  <c r="L92" i="165"/>
  <c r="L85" i="23"/>
  <c r="L84" i="23"/>
  <c r="L83" i="23"/>
  <c r="L92" i="279"/>
  <c r="L90" i="279"/>
  <c r="L86" i="263"/>
  <c r="L84" i="263"/>
  <c r="L84" i="36"/>
  <c r="L85" i="36"/>
  <c r="L85" i="101"/>
  <c r="L84" i="101"/>
  <c r="L83" i="101"/>
  <c r="L89" i="184"/>
  <c r="L87" i="184"/>
  <c r="L83" i="68"/>
  <c r="L84" i="68"/>
  <c r="L85" i="68"/>
  <c r="L84" i="81"/>
  <c r="L84" i="89"/>
  <c r="L91" i="207"/>
  <c r="L83" i="134"/>
  <c r="L84" i="144"/>
  <c r="L83" i="82"/>
  <c r="L85" i="247"/>
  <c r="L84" i="61"/>
  <c r="L88" i="185"/>
  <c r="L90" i="187"/>
  <c r="L91" i="279"/>
  <c r="L85" i="346"/>
  <c r="L85" i="137"/>
  <c r="L84" i="137"/>
  <c r="L85" i="258"/>
  <c r="N87" i="250"/>
  <c r="N89" i="250" s="1"/>
  <c r="D210" i="5" s="1"/>
  <c r="L83" i="36"/>
  <c r="N101" i="260"/>
  <c r="N103" i="260" s="1"/>
  <c r="D219" i="5" s="1"/>
  <c r="L83" i="17"/>
  <c r="L85" i="17"/>
  <c r="L84" i="17"/>
  <c r="L84" i="283"/>
  <c r="L82" i="283"/>
  <c r="L83" i="283"/>
  <c r="L83" i="45"/>
  <c r="L84" i="45"/>
  <c r="L83" i="95"/>
  <c r="L85" i="95"/>
  <c r="L84" i="95"/>
  <c r="L85" i="40"/>
  <c r="L83" i="40"/>
  <c r="L84" i="141"/>
  <c r="L85" i="141"/>
  <c r="L83" i="141"/>
  <c r="N86" i="57"/>
  <c r="N88" i="57" s="1"/>
  <c r="D53" i="5" s="1"/>
  <c r="N86" i="42"/>
  <c r="N88" i="42" s="1"/>
  <c r="D33" i="5" s="1"/>
  <c r="L90" i="267"/>
  <c r="N86" i="367"/>
  <c r="N88" i="367" s="1"/>
  <c r="D317" i="5" s="1"/>
  <c r="L89" i="155"/>
  <c r="L89" i="249"/>
  <c r="N86" i="216"/>
  <c r="N88" i="216" s="1"/>
  <c r="D178" i="5" s="1"/>
  <c r="N86" i="14"/>
  <c r="N88" i="14" s="1"/>
  <c r="D6" i="5" s="1"/>
  <c r="N86" i="129"/>
  <c r="N88" i="129" s="1"/>
  <c r="D118" i="5" s="1"/>
  <c r="L86" i="271"/>
  <c r="L90" i="165"/>
  <c r="L88" i="249"/>
  <c r="L85" i="271"/>
  <c r="L85" i="353"/>
  <c r="N86" i="16"/>
  <c r="N88" i="16" s="1"/>
  <c r="D8" i="5" s="1"/>
  <c r="L83" i="242"/>
  <c r="L84" i="362"/>
  <c r="L86" i="362"/>
  <c r="L85" i="362"/>
  <c r="L86" i="329"/>
  <c r="L85" i="329"/>
  <c r="L84" i="329"/>
  <c r="L84" i="20"/>
  <c r="L85" i="20"/>
  <c r="N86" i="52"/>
  <c r="N88" i="52" s="1"/>
  <c r="D44" i="5" s="1"/>
  <c r="N87" i="322"/>
  <c r="N89" i="322" s="1"/>
  <c r="D278" i="5" s="1"/>
  <c r="L83" i="148"/>
  <c r="L85" i="148"/>
  <c r="L84" i="242"/>
  <c r="L83" i="41"/>
  <c r="L84" i="345"/>
  <c r="L86" i="345"/>
  <c r="L85" i="345"/>
  <c r="N86" i="19"/>
  <c r="N88" i="19" s="1"/>
  <c r="D11" i="5" s="1"/>
  <c r="N85" i="304"/>
  <c r="N87" i="304" s="1"/>
  <c r="D260" i="5" s="1"/>
  <c r="N87" i="308"/>
  <c r="N89" i="308" s="1"/>
  <c r="D264" i="5" s="1"/>
  <c r="L89" i="248"/>
  <c r="L81" i="229"/>
  <c r="L95" i="252"/>
  <c r="L83" i="69"/>
  <c r="L87" i="181"/>
  <c r="L83" i="145"/>
  <c r="L84" i="193"/>
  <c r="L86" i="193"/>
  <c r="L82" i="229"/>
  <c r="L90" i="248"/>
  <c r="L94" i="252"/>
  <c r="L85" i="44"/>
  <c r="L83" i="44"/>
  <c r="L84" i="44"/>
  <c r="L84" i="337"/>
  <c r="L86" i="337"/>
  <c r="L85" i="337"/>
  <c r="L90" i="280"/>
  <c r="L88" i="280"/>
  <c r="L89" i="280"/>
  <c r="L85" i="48"/>
  <c r="L87" i="48"/>
  <c r="L86" i="48"/>
  <c r="L85" i="66"/>
  <c r="L84" i="66"/>
  <c r="L83" i="66"/>
  <c r="L84" i="71"/>
  <c r="L83" i="71"/>
  <c r="L85" i="71"/>
  <c r="L85" i="54"/>
  <c r="L83" i="54"/>
  <c r="L84" i="54"/>
  <c r="L85" i="314"/>
  <c r="L86" i="335"/>
  <c r="L85" i="335"/>
  <c r="L84" i="335"/>
  <c r="L84" i="357"/>
  <c r="L85" i="357"/>
  <c r="L86" i="357"/>
  <c r="L82" i="310"/>
  <c r="L84" i="310"/>
  <c r="L83" i="310"/>
  <c r="L85" i="331"/>
  <c r="L84" i="331"/>
  <c r="L86" i="331"/>
  <c r="L85" i="344"/>
  <c r="L84" i="344"/>
  <c r="L86" i="344"/>
  <c r="L86" i="355"/>
  <c r="L84" i="355"/>
  <c r="L85" i="355"/>
  <c r="L86" i="359"/>
  <c r="L85" i="359"/>
  <c r="L84" i="359"/>
  <c r="L84" i="351"/>
  <c r="L86" i="351"/>
  <c r="L85" i="351"/>
  <c r="L86" i="320"/>
  <c r="L85" i="320"/>
  <c r="L84" i="320"/>
  <c r="L84" i="350"/>
  <c r="L86" i="350"/>
  <c r="L85" i="350"/>
  <c r="L85" i="330"/>
  <c r="L86" i="330"/>
  <c r="N86" i="18"/>
  <c r="N88" i="18" s="1"/>
  <c r="D10" i="5" s="1"/>
  <c r="N86" i="110"/>
  <c r="N88" i="110" s="1"/>
  <c r="D100" i="5" s="1"/>
  <c r="L88" i="181"/>
  <c r="L84" i="145"/>
  <c r="L89" i="186"/>
  <c r="L83" i="192"/>
  <c r="L89" i="187"/>
  <c r="L84" i="313"/>
  <c r="L84" i="330"/>
  <c r="L84" i="353"/>
  <c r="L84" i="366"/>
  <c r="L86" i="366"/>
  <c r="L84" i="307"/>
  <c r="L86" i="307"/>
  <c r="L85" i="307"/>
  <c r="L82" i="300"/>
  <c r="L84" i="300"/>
  <c r="L83" i="300"/>
  <c r="L86" i="352"/>
  <c r="L84" i="352"/>
  <c r="L85" i="352"/>
  <c r="L94" i="246"/>
  <c r="L95" i="246"/>
  <c r="L96" i="246"/>
  <c r="N86" i="125"/>
  <c r="N88" i="125" s="1"/>
  <c r="D115" i="5" s="1"/>
  <c r="N86" i="225"/>
  <c r="N88" i="225" s="1"/>
  <c r="D186" i="5" s="1"/>
  <c r="L91" i="220"/>
  <c r="L93" i="220"/>
  <c r="L82" i="192"/>
  <c r="L90" i="186"/>
  <c r="L85" i="146"/>
  <c r="L83" i="146"/>
  <c r="L84" i="146"/>
  <c r="N86" i="56"/>
  <c r="N88" i="56" s="1"/>
  <c r="D48" i="5" s="1"/>
  <c r="N86" i="70"/>
  <c r="N88" i="70" s="1"/>
  <c r="D61" i="5" s="1"/>
  <c r="N86" i="76"/>
  <c r="N88" i="76" s="1"/>
  <c r="D67" i="5" s="1"/>
  <c r="N86" i="116"/>
  <c r="N88" i="116" s="1"/>
  <c r="D105" i="5" s="1"/>
  <c r="N86" i="115"/>
  <c r="N88" i="115" s="1"/>
  <c r="D106" i="5" s="1"/>
  <c r="N86" i="73"/>
  <c r="N88" i="73" s="1"/>
  <c r="D64" i="5" s="1"/>
  <c r="N87" i="354"/>
  <c r="N89" i="354" s="1"/>
  <c r="D306" i="5" s="1"/>
  <c r="N86" i="15"/>
  <c r="N88" i="15" s="1"/>
  <c r="D7" i="5" s="1"/>
  <c r="L83" i="12"/>
  <c r="L84" i="12"/>
  <c r="N86" i="21" l="1"/>
  <c r="N88" i="21" s="1"/>
  <c r="D13" i="5" s="1"/>
  <c r="N86" i="37"/>
  <c r="N88" i="37" s="1"/>
  <c r="D28" i="5" s="1"/>
  <c r="L86" i="239"/>
  <c r="L84" i="239"/>
  <c r="L86" i="319"/>
  <c r="L83" i="285"/>
  <c r="L82" i="285"/>
  <c r="L87" i="174"/>
  <c r="L88" i="174"/>
  <c r="L88" i="179"/>
  <c r="L87" i="179"/>
  <c r="L88" i="268"/>
  <c r="L86" i="311"/>
  <c r="L85" i="311"/>
  <c r="L84" i="318"/>
  <c r="L85" i="318"/>
  <c r="L85" i="316"/>
  <c r="N87" i="316" s="1"/>
  <c r="N89" i="316" s="1"/>
  <c r="D272" i="5" s="1"/>
  <c r="L86" i="316"/>
  <c r="N87" i="251"/>
  <c r="N89" i="251" s="1"/>
  <c r="D211" i="5" s="1"/>
  <c r="L90" i="178"/>
  <c r="N86" i="59"/>
  <c r="N88" i="59" s="1"/>
  <c r="D50" i="5" s="1"/>
  <c r="N87" i="346"/>
  <c r="N89" i="346" s="1"/>
  <c r="D299" i="5" s="1"/>
  <c r="N86" i="92"/>
  <c r="N88" i="92" s="1"/>
  <c r="D83" i="5" s="1"/>
  <c r="N87" i="254"/>
  <c r="N89" i="254" s="1"/>
  <c r="D214" i="5" s="1"/>
  <c r="L86" i="317"/>
  <c r="L84" i="317"/>
  <c r="N85" i="302"/>
  <c r="N87" i="302" s="1"/>
  <c r="N88" i="274"/>
  <c r="N90" i="274" s="1"/>
  <c r="D232" i="5" s="1"/>
  <c r="N87" i="363"/>
  <c r="N89" i="363" s="1"/>
  <c r="D313" i="5" s="1"/>
  <c r="N87" i="365"/>
  <c r="N89" i="365" s="1"/>
  <c r="D315" i="5" s="1"/>
  <c r="L85" i="319"/>
  <c r="N87" i="319" s="1"/>
  <c r="N89" i="319" s="1"/>
  <c r="D275" i="5" s="1"/>
  <c r="N86" i="69"/>
  <c r="N88" i="69" s="1"/>
  <c r="D60" i="5" s="1"/>
  <c r="L89" i="178"/>
  <c r="N86" i="147"/>
  <c r="N88" i="147" s="1"/>
  <c r="D137" i="5" s="1"/>
  <c r="N87" i="262"/>
  <c r="N89" i="262" s="1"/>
  <c r="D221" i="5" s="1"/>
  <c r="N91" i="282"/>
  <c r="N93" i="282" s="1"/>
  <c r="D239" i="5" s="1"/>
  <c r="N86" i="140"/>
  <c r="N88" i="140" s="1"/>
  <c r="D132" i="5" s="1"/>
  <c r="N87" i="333"/>
  <c r="N89" i="333" s="1"/>
  <c r="D287" i="5" s="1"/>
  <c r="L84" i="297"/>
  <c r="L88" i="157"/>
  <c r="L87" i="177"/>
  <c r="L88" i="177"/>
  <c r="N82" i="227"/>
  <c r="N84" i="227" s="1"/>
  <c r="D188" i="5" s="1"/>
  <c r="N85" i="284"/>
  <c r="N87" i="284" s="1"/>
  <c r="D241" i="5" s="1"/>
  <c r="N93" i="221"/>
  <c r="N95" i="221" s="1"/>
  <c r="D184" i="5" s="1"/>
  <c r="L87" i="189"/>
  <c r="L89" i="180"/>
  <c r="L89" i="268"/>
  <c r="N86" i="26"/>
  <c r="N88" i="26" s="1"/>
  <c r="D18" i="5" s="1"/>
  <c r="L86" i="313"/>
  <c r="N87" i="313" s="1"/>
  <c r="N89" i="313" s="1"/>
  <c r="D269" i="5" s="1"/>
  <c r="L83" i="287"/>
  <c r="L89" i="157"/>
  <c r="L87" i="180"/>
  <c r="N90" i="217"/>
  <c r="N92" i="217" s="1"/>
  <c r="D179" i="5" s="1"/>
  <c r="N86" i="24"/>
  <c r="N88" i="24" s="1"/>
  <c r="D16" i="5" s="1"/>
  <c r="N85" i="75"/>
  <c r="N87" i="75" s="1"/>
  <c r="D66" i="5" s="1"/>
  <c r="N86" i="30"/>
  <c r="N88" i="30" s="1"/>
  <c r="D22" i="5" s="1"/>
  <c r="N85" i="298"/>
  <c r="N87" i="298" s="1"/>
  <c r="D254" i="5" s="1"/>
  <c r="N85" i="325"/>
  <c r="N87" i="325" s="1"/>
  <c r="D280" i="5" s="1"/>
  <c r="N86" i="213"/>
  <c r="N88" i="213" s="1"/>
  <c r="D175" i="5" s="1"/>
  <c r="L83" i="297"/>
  <c r="N86" i="100"/>
  <c r="N88" i="100" s="1"/>
  <c r="D90" i="5" s="1"/>
  <c r="N86" i="53"/>
  <c r="N88" i="53" s="1"/>
  <c r="D45" i="5" s="1"/>
  <c r="L83" i="60"/>
  <c r="L87" i="183"/>
  <c r="N87" i="364"/>
  <c r="N89" i="364" s="1"/>
  <c r="D314" i="5" s="1"/>
  <c r="N86" i="80"/>
  <c r="N88" i="80" s="1"/>
  <c r="D71" i="5" s="1"/>
  <c r="N86" i="231"/>
  <c r="N88" i="231" s="1"/>
  <c r="D191" i="5" s="1"/>
  <c r="N87" i="264"/>
  <c r="N89" i="264" s="1"/>
  <c r="D223" i="5" s="1"/>
  <c r="N88" i="232"/>
  <c r="N90" i="232" s="1"/>
  <c r="D192" i="5" s="1"/>
  <c r="N86" i="135"/>
  <c r="N88" i="135" s="1"/>
  <c r="D126" i="5" s="1"/>
  <c r="N86" i="142"/>
  <c r="N88" i="142" s="1"/>
  <c r="D134" i="5" s="1"/>
  <c r="N86" i="215"/>
  <c r="N88" i="215" s="1"/>
  <c r="D177" i="5" s="1"/>
  <c r="N87" i="332"/>
  <c r="N89" i="332" s="1"/>
  <c r="D286" i="5" s="1"/>
  <c r="N86" i="38"/>
  <c r="N88" i="38" s="1"/>
  <c r="D29" i="5" s="1"/>
  <c r="N86" i="27"/>
  <c r="N88" i="27" s="1"/>
  <c r="D19" i="5" s="1"/>
  <c r="N87" i="240"/>
  <c r="N89" i="240" s="1"/>
  <c r="D200" i="5" s="1"/>
  <c r="L89" i="164"/>
  <c r="L86" i="315"/>
  <c r="L84" i="314"/>
  <c r="N87" i="314" s="1"/>
  <c r="N89" i="314" s="1"/>
  <c r="D270" i="5" s="1"/>
  <c r="N86" i="99"/>
  <c r="N88" i="99" s="1"/>
  <c r="D89" i="5" s="1"/>
  <c r="N86" i="138"/>
  <c r="N88" i="138" s="1"/>
  <c r="D129" i="5" s="1"/>
  <c r="L90" i="176"/>
  <c r="L85" i="294"/>
  <c r="N86" i="102"/>
  <c r="N88" i="102" s="1"/>
  <c r="D92" i="5" s="1"/>
  <c r="L85" i="315"/>
  <c r="L82" i="287"/>
  <c r="N86" i="41"/>
  <c r="N88" i="41" s="1"/>
  <c r="D32" i="5" s="1"/>
  <c r="N91" i="249"/>
  <c r="N93" i="249" s="1"/>
  <c r="D209" i="5" s="1"/>
  <c r="L84" i="294"/>
  <c r="N85" i="286"/>
  <c r="N87" i="286" s="1"/>
  <c r="D243" i="5" s="1"/>
  <c r="L88" i="164"/>
  <c r="L89" i="183"/>
  <c r="L89" i="176"/>
  <c r="N86" i="33"/>
  <c r="N88" i="33" s="1"/>
  <c r="D25" i="5" s="1"/>
  <c r="N86" i="88"/>
  <c r="N88" i="88" s="1"/>
  <c r="D79" i="5" s="1"/>
  <c r="N86" i="29"/>
  <c r="N88" i="29" s="1"/>
  <c r="D21" i="5" s="1"/>
  <c r="N87" i="238"/>
  <c r="N89" i="238" s="1"/>
  <c r="D198" i="5" s="1"/>
  <c r="N87" i="235"/>
  <c r="N89" i="235" s="1"/>
  <c r="D195" i="5" s="1"/>
  <c r="N86" i="149"/>
  <c r="N88" i="149" s="1"/>
  <c r="D135" i="5" s="1"/>
  <c r="N86" i="103"/>
  <c r="N88" i="103" s="1"/>
  <c r="D93" i="5" s="1"/>
  <c r="L89" i="189"/>
  <c r="N86" i="9"/>
  <c r="N88" i="9" s="1"/>
  <c r="D4" i="5" s="1"/>
  <c r="N87" i="295"/>
  <c r="N89" i="295" s="1"/>
  <c r="D251" i="5" s="1"/>
  <c r="N86" i="96"/>
  <c r="N88" i="96" s="1"/>
  <c r="D86" i="5" s="1"/>
  <c r="N86" i="214"/>
  <c r="N88" i="214" s="1"/>
  <c r="D176" i="5" s="1"/>
  <c r="N88" i="275"/>
  <c r="N90" i="275" s="1"/>
  <c r="D233" i="5" s="1"/>
  <c r="N86" i="209"/>
  <c r="N88" i="209" s="1"/>
  <c r="D131" i="5" s="1"/>
  <c r="N86" i="83"/>
  <c r="N88" i="83" s="1"/>
  <c r="D74" i="5" s="1"/>
  <c r="N87" i="356"/>
  <c r="N89" i="356" s="1"/>
  <c r="D308"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91" i="244"/>
  <c r="N93"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86" i="86"/>
  <c r="N88" i="86" s="1"/>
  <c r="D77" i="5" s="1"/>
  <c r="N86" i="108"/>
  <c r="N88" i="108" s="1"/>
  <c r="D98" i="5" s="1"/>
  <c r="N85" i="309"/>
  <c r="N87" i="309" s="1"/>
  <c r="D265" i="5" s="1"/>
  <c r="N90" i="160"/>
  <c r="N92" i="160" s="1"/>
  <c r="D147"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3" i="165"/>
  <c r="N95" i="165" s="1"/>
  <c r="D150" i="5" s="1"/>
  <c r="N91" i="267"/>
  <c r="N93" i="267" s="1"/>
  <c r="D226" i="5" s="1"/>
  <c r="N87" i="247"/>
  <c r="N89" i="247" s="1"/>
  <c r="D207" i="5" s="1"/>
  <c r="N85" i="191"/>
  <c r="N87" i="191" s="1"/>
  <c r="D171" i="5" s="1"/>
  <c r="N86" i="89"/>
  <c r="N88" i="89" s="1"/>
  <c r="D80" i="5" s="1"/>
  <c r="N91" i="155"/>
  <c r="N93" i="155" s="1"/>
  <c r="D144" i="5" s="1"/>
  <c r="N91" i="185"/>
  <c r="N93" i="185" s="1"/>
  <c r="D165" i="5" s="1"/>
  <c r="N87" i="257"/>
  <c r="N89" i="257" s="1"/>
  <c r="D216" i="5" s="1"/>
  <c r="N85" i="133"/>
  <c r="N87" i="133" s="1"/>
  <c r="D124" i="5" s="1"/>
  <c r="N86" i="137"/>
  <c r="N88" i="137" s="1"/>
  <c r="D128" i="5" s="1"/>
  <c r="N86" i="90"/>
  <c r="N88" i="90" s="1"/>
  <c r="D81" i="5" s="1"/>
  <c r="L88" i="168"/>
  <c r="N87" i="258"/>
  <c r="N89" i="258" s="1"/>
  <c r="D217" i="5" s="1"/>
  <c r="N85" i="301"/>
  <c r="N87" i="301" s="1"/>
  <c r="D258" i="5" s="1"/>
  <c r="N83" i="229"/>
  <c r="N85" i="229" s="1"/>
  <c r="D190"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1"/>
  <c r="N93" i="171" s="1"/>
  <c r="D156"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87" i="329"/>
  <c r="N89" i="329" s="1"/>
  <c r="D283" i="5" s="1"/>
  <c r="N87" i="362"/>
  <c r="N89" i="362" s="1"/>
  <c r="D312" i="5" s="1"/>
  <c r="N85" i="310"/>
  <c r="N87" i="310" s="1"/>
  <c r="D266" i="5" s="1"/>
  <c r="N91" i="248"/>
  <c r="N93" i="248" s="1"/>
  <c r="N86" i="148"/>
  <c r="N88" i="148" s="1"/>
  <c r="D136" i="5" s="1"/>
  <c r="N87" i="345"/>
  <c r="N89" i="345" s="1"/>
  <c r="D298" i="5" s="1"/>
  <c r="N87" i="193"/>
  <c r="N89" i="193" s="1"/>
  <c r="D173" i="5" s="1"/>
  <c r="N85" i="192"/>
  <c r="N87" i="192" s="1"/>
  <c r="D172" i="5" s="1"/>
  <c r="N90" i="181"/>
  <c r="N92" i="181" s="1"/>
  <c r="D161" i="5" s="1"/>
  <c r="N91" i="280"/>
  <c r="N93" i="280" s="1"/>
  <c r="D237" i="5" s="1"/>
  <c r="N87" i="337"/>
  <c r="N89" i="337" s="1"/>
  <c r="D291" i="5" s="1"/>
  <c r="N86" i="44"/>
  <c r="N88" i="44" s="1"/>
  <c r="D35" i="5" s="1"/>
  <c r="N86" i="54"/>
  <c r="N88" i="54" s="1"/>
  <c r="D46" i="5" s="1"/>
  <c r="N86" i="66"/>
  <c r="N88" i="66" s="1"/>
  <c r="D57" i="5" s="1"/>
  <c r="N87" i="307"/>
  <c r="N89" i="307" s="1"/>
  <c r="D263" i="5" s="1"/>
  <c r="N87" i="366"/>
  <c r="N89" i="366" s="1"/>
  <c r="D316" i="5" s="1"/>
  <c r="N87" i="359"/>
  <c r="N89" i="359" s="1"/>
  <c r="D310" i="5" s="1"/>
  <c r="N87" i="355"/>
  <c r="N89" i="355" s="1"/>
  <c r="D307" i="5" s="1"/>
  <c r="N86" i="71"/>
  <c r="N88" i="71" s="1"/>
  <c r="D6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239"/>
  <c r="N89" i="239" s="1"/>
  <c r="D199" i="5" s="1"/>
  <c r="N87" i="344"/>
  <c r="N89" i="344" s="1"/>
  <c r="D297" i="5" s="1"/>
  <c r="N87" i="331"/>
  <c r="N89" i="331" s="1"/>
  <c r="D285" i="5" s="1"/>
  <c r="N87" i="335"/>
  <c r="N89" i="335" s="1"/>
  <c r="D289" i="5" s="1"/>
  <c r="N97" i="246"/>
  <c r="N99" i="246" s="1"/>
  <c r="D206" i="5" s="1"/>
  <c r="N94" i="220"/>
  <c r="N96" i="220" s="1"/>
  <c r="D182" i="5" s="1"/>
  <c r="N86" i="146"/>
  <c r="N88" i="146" s="1"/>
  <c r="D138" i="5" s="1"/>
  <c r="N86" i="12"/>
  <c r="N88" i="12" s="1"/>
  <c r="D5" i="5" s="1"/>
  <c r="N85" i="285" l="1"/>
  <c r="N87" i="285" s="1"/>
  <c r="D242" i="5" s="1"/>
  <c r="N90" i="179"/>
  <c r="N92" i="179" s="1"/>
  <c r="D158" i="5" s="1"/>
  <c r="N90" i="174"/>
  <c r="N92" i="174" s="1"/>
  <c r="D154" i="5" s="1"/>
  <c r="N87" i="311"/>
  <c r="N89" i="311" s="1"/>
  <c r="D267" i="5" s="1"/>
  <c r="N91" i="268"/>
  <c r="N93" i="268" s="1"/>
  <c r="D227" i="5" s="1"/>
  <c r="N87" i="318"/>
  <c r="N89" i="318" s="1"/>
  <c r="D274" i="5" s="1"/>
  <c r="N85" i="297"/>
  <c r="N87" i="297" s="1"/>
  <c r="D253" i="5" s="1"/>
  <c r="N90" i="180"/>
  <c r="N92" i="180" s="1"/>
  <c r="D159" i="5" s="1"/>
  <c r="N91" i="178"/>
  <c r="N93" i="178" s="1"/>
  <c r="D157" i="5" s="1"/>
  <c r="N90" i="177"/>
  <c r="N92" i="177" s="1"/>
  <c r="N87" i="317"/>
  <c r="N89" i="317" s="1"/>
  <c r="D273" i="5" s="1"/>
  <c r="N90" i="183"/>
  <c r="N92" i="183" s="1"/>
  <c r="D163" i="5" s="1"/>
  <c r="N91" i="176"/>
  <c r="N93" i="176" s="1"/>
  <c r="D155" i="5" s="1"/>
  <c r="N85" i="287"/>
  <c r="N87" i="287" s="1"/>
  <c r="D244" i="5" s="1"/>
  <c r="N86" i="60"/>
  <c r="N88" i="60" s="1"/>
  <c r="D51" i="5" s="1"/>
  <c r="N91" i="157"/>
  <c r="N93" i="157" s="1"/>
  <c r="D145" i="5" s="1"/>
  <c r="N90" i="189"/>
  <c r="N92" i="189" s="1"/>
  <c r="D169" i="5" s="1"/>
  <c r="N90" i="164"/>
  <c r="N92" i="164" s="1"/>
  <c r="D149" i="5" s="1"/>
  <c r="N87" i="294"/>
  <c r="N89" i="294" s="1"/>
  <c r="D250" i="5" s="1"/>
  <c r="N91" i="158"/>
  <c r="N93" i="158" s="1"/>
  <c r="D146" i="5" s="1"/>
  <c r="N82" i="228"/>
  <c r="N84" i="228" s="1"/>
  <c r="D189" i="5" s="1"/>
  <c r="N91" i="162"/>
  <c r="N93" i="162" s="1"/>
  <c r="D148" i="5" s="1"/>
  <c r="D208" i="5"/>
  <c r="P93" i="248"/>
  <c r="N90" i="172"/>
  <c r="N92" i="172" s="1"/>
  <c r="D153" i="5" s="1"/>
  <c r="N87" i="315"/>
  <c r="N89" i="315" s="1"/>
  <c r="D271" i="5" s="1"/>
  <c r="N91" i="182"/>
  <c r="N93" i="182" s="1"/>
  <c r="D162" i="5" s="1"/>
  <c r="N91" i="168"/>
  <c r="N93" i="168" s="1"/>
  <c r="D151" i="5" s="1"/>
  <c r="N87" i="150"/>
  <c r="N89" i="150" s="1"/>
  <c r="D142" i="5" s="1"/>
  <c r="D78" i="5"/>
  <c r="D257" i="5"/>
  <c r="D160" i="5" l="1"/>
</calcChain>
</file>

<file path=xl/sharedStrings.xml><?xml version="1.0" encoding="utf-8"?>
<sst xmlns="http://schemas.openxmlformats.org/spreadsheetml/2006/main" count="38555" uniqueCount="2343">
  <si>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</si>
  <si>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</si>
  <si>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</si>
  <si>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</si>
  <si>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</si>
  <si>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</si>
  <si>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</si>
  <si>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</si>
  <si>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</si>
  <si>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</si>
  <si>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</si>
  <si>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</si>
  <si>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</si>
  <si>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</si>
  <si>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</si>
  <si>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</si>
  <si>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</si>
  <si>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</si>
  <si>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</si>
  <si>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</si>
  <si>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</si>
  <si>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</si>
  <si>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</si>
  <si>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</si>
  <si>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</si>
  <si>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</si>
  <si>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</si>
  <si>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</si>
  <si>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</si>
  <si>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</si>
  <si>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</si>
  <si>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</si>
  <si>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</si>
  <si>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</si>
  <si>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</si>
  <si>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</si>
  <si>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</si>
  <si>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</si>
  <si>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</si>
  <si>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</si>
  <si>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</si>
  <si>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</si>
  <si>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</si>
  <si>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</si>
  <si>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</si>
  <si>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</si>
  <si>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</si>
  <si>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</si>
  <si>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</si>
  <si>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</si>
  <si>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</si>
  <si>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</si>
  <si>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</si>
  <si>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</si>
  <si>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</si>
  <si>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</si>
  <si>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</si>
  <si>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</si>
  <si>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</si>
  <si>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</si>
  <si>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</si>
  <si>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</si>
  <si>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</si>
  <si>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</si>
  <si>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</si>
  <si>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</si>
  <si>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</si>
  <si>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</si>
  <si>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</si>
  <si>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</si>
  <si>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</si>
  <si>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</si>
  <si>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</si>
  <si>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</si>
  <si>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</si>
  <si>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</si>
  <si>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</si>
  <si>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</si>
  <si>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</si>
  <si>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</si>
  <si>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</si>
  <si>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</si>
  <si>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</si>
  <si>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</si>
  <si>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</si>
  <si>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</si>
  <si>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</si>
  <si>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</si>
  <si>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</si>
  <si>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</si>
  <si>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</si>
  <si>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</si>
  <si>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</si>
  <si>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</si>
  <si>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</si>
  <si>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</si>
  <si>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</si>
  <si>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</si>
  <si>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</si>
  <si>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</si>
  <si>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</si>
  <si>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</si>
  <si>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</si>
  <si>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</si>
  <si>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</si>
  <si>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</si>
  <si>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</si>
  <si>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</si>
  <si>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</si>
  <si>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</si>
  <si>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</si>
  <si>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</si>
  <si>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</si>
  <si>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</si>
  <si>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</si>
  <si>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</si>
  <si>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</si>
  <si>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</si>
  <si>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</si>
  <si>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</si>
  <si>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</si>
  <si>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</si>
  <si>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</si>
  <si>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</si>
  <si>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</si>
  <si>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</si>
  <si>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</si>
  <si>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</si>
  <si>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</si>
  <si>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</si>
  <si>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</si>
  <si>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</si>
  <si>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</si>
  <si>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</si>
  <si>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</si>
  <si>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</si>
  <si>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</si>
  <si>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</si>
  <si>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</si>
  <si>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</si>
  <si>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</si>
  <si>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</si>
  <si>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</si>
  <si>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</si>
  <si>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</si>
  <si>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</si>
  <si>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</si>
  <si>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</si>
  <si>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</si>
  <si>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</si>
  <si>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</si>
  <si>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</si>
  <si>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</si>
  <si>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</si>
  <si>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</si>
  <si>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</si>
  <si>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</si>
  <si>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</si>
  <si>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</si>
  <si>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</si>
  <si>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</si>
  <si>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</si>
  <si>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</si>
  <si>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</si>
  <si>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</si>
  <si>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</si>
  <si>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</si>
  <si>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</si>
  <si>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</si>
  <si>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</si>
  <si>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</si>
  <si>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</si>
  <si>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</si>
  <si>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</si>
  <si>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</si>
  <si>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</si>
  <si>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</si>
  <si>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</si>
  <si>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</si>
  <si>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</si>
  <si>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</si>
  <si>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</si>
  <si>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</si>
  <si>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</si>
  <si>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</si>
  <si>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</si>
  <si>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</si>
  <si>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</si>
  <si>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</si>
  <si>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</si>
  <si>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</si>
  <si>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</si>
  <si>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</si>
  <si>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</si>
  <si>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</si>
  <si>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</si>
  <si>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</si>
  <si>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</si>
  <si>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</si>
  <si>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</si>
  <si>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</si>
  <si>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</si>
  <si>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</si>
  <si>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</si>
  <si>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</si>
  <si>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</si>
  <si>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</si>
  <si>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</si>
  <si>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</si>
  <si>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</si>
  <si>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</si>
  <si>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</si>
  <si>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</si>
  <si>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</si>
  <si>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</si>
  <si>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</si>
  <si>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</si>
  <si>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</si>
  <si>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</si>
  <si>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</si>
  <si>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</si>
  <si>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</si>
  <si>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</si>
  <si>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</si>
  <si>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</si>
  <si>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</si>
  <si>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</si>
  <si>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</si>
  <si>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</si>
  <si>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</si>
  <si>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</si>
  <si>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</si>
  <si>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</si>
  <si>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</si>
  <si>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</si>
  <si>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</si>
  <si>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</si>
  <si>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</si>
  <si>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</si>
  <si>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</si>
  <si>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</si>
  <si>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</si>
  <si>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</si>
  <si>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</si>
  <si>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</si>
  <si>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</si>
  <si>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</si>
  <si>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</si>
  <si>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</si>
  <si>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</si>
  <si>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</si>
  <si>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</si>
  <si>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</si>
  <si>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</si>
  <si>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</si>
  <si>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</si>
  <si>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</si>
  <si>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</si>
  <si>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</si>
  <si>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</si>
  <si>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</si>
  <si>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</si>
  <si>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</si>
  <si>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</si>
  <si>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</si>
  <si>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</si>
  <si>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</si>
  <si>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</si>
  <si>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</si>
  <si>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</si>
  <si>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</si>
  <si>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</si>
  <si>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</si>
  <si>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</si>
  <si>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</si>
  <si>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</si>
  <si>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</si>
  <si>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</si>
  <si>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</si>
  <si>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</si>
  <si>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</si>
  <si>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</si>
  <si>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</si>
  <si>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</si>
  <si>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</si>
  <si>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</si>
  <si>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</si>
  <si>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</si>
  <si>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</si>
  <si>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</si>
  <si>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</si>
  <si>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</si>
  <si>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</si>
  <si>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</si>
  <si>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</si>
  <si>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</si>
  <si>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</si>
  <si>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</si>
  <si>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</si>
  <si>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</si>
  <si>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</si>
  <si>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</si>
  <si>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</si>
  <si>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</si>
  <si>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</si>
  <si>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</si>
  <si>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</si>
  <si>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</si>
  <si>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</si>
  <si>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</si>
  <si>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</si>
  <si>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</si>
  <si>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</si>
  <si>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</si>
  <si>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</si>
  <si>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</si>
  <si>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</si>
  <si>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</si>
  <si>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</si>
  <si>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</si>
  <si>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</si>
  <si>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</si>
  <si>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</si>
  <si>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</si>
  <si>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</si>
  <si>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</si>
  <si>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</si>
  <si>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</si>
  <si>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</si>
  <si>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</si>
  <si>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</si>
  <si>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</si>
  <si>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</si>
  <si>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</si>
  <si>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</si>
  <si>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</si>
  <si>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</si>
  <si>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</si>
  <si>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</si>
  <si>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</si>
  <si>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</si>
  <si>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</si>
  <si>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</si>
  <si>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</si>
  <si>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</si>
  <si>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</si>
  <si>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</si>
  <si>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</si>
  <si>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</si>
  <si>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</si>
  <si>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</si>
  <si>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</si>
  <si>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</si>
  <si>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</si>
  <si>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</si>
  <si>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</si>
  <si>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</si>
  <si>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</si>
  <si>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</si>
  <si>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</si>
  <si>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</si>
  <si>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</si>
  <si>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</si>
  <si>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</si>
  <si>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</si>
  <si>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</si>
  <si>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</si>
  <si>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</si>
  <si>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</si>
  <si>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</si>
  <si>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</si>
  <si>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</si>
  <si>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</si>
  <si>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</si>
  <si>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</si>
  <si>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</si>
  <si>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</si>
  <si>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</si>
  <si>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</si>
  <si>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</si>
  <si>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 xml:space="preserve">Angulo de 1-1/2´´ x 1/4´´ (cerramiento en malla)
</t>
  </si>
  <si>
    <t>B0013281</t>
  </si>
  <si>
    <t>Armadura de Acero</t>
  </si>
  <si>
    <t>B0013380</t>
  </si>
  <si>
    <t>Barras de transferencia de carga (1'')</t>
  </si>
  <si>
    <t>B0013390</t>
  </si>
  <si>
    <t>Barras de unión de 1/2´´</t>
  </si>
  <si>
    <t>B0013400</t>
  </si>
  <si>
    <t>m3</t>
  </si>
  <si>
    <t xml:space="preserve">Base Granular reciclada en obra
</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</si>
  <si>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</si>
  <si>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</si>
  <si>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</si>
  <si>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</si>
  <si>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</si>
  <si>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</si>
  <si>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</si>
  <si>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</si>
  <si>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</si>
  <si>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</si>
  <si>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</si>
  <si>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</si>
  <si>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</si>
  <si>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</si>
  <si>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</si>
  <si>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</si>
  <si>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</si>
  <si>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</si>
  <si>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</si>
  <si>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</si>
  <si>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</si>
  <si>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</si>
  <si>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</si>
  <si>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</si>
  <si>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</si>
  <si>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 xml:space="preserve">Cicatrizante (para remoción de especies vegetales)
</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</si>
  <si>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</si>
  <si>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</si>
  <si>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</si>
  <si>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</si>
  <si>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</si>
  <si>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</si>
  <si>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</si>
  <si>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</si>
  <si>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</si>
  <si>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</si>
  <si>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</si>
  <si>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</si>
  <si>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</si>
  <si>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</si>
  <si>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</si>
  <si>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</si>
  <si>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 xml:space="preserve">Costal de fibra o fique
</t>
  </si>
  <si>
    <t>B0013760</t>
  </si>
  <si>
    <t xml:space="preserve">Cuneta prefabricada de concreto tipo V de (0,8*0,3*0,22)
</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</si>
  <si>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</si>
  <si>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</si>
  <si>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</si>
  <si>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</si>
  <si>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</si>
  <si>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</si>
  <si>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</si>
  <si>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</si>
  <si>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</si>
  <si>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</si>
  <si>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 xml:space="preserve">Delineador de corona en forma de A de lámina galvanizada calibre 16 de (1.55*25) cm
</t>
  </si>
  <si>
    <t>B0013781</t>
  </si>
  <si>
    <t>Delineador De Corona</t>
  </si>
  <si>
    <t>B0013790</t>
  </si>
  <si>
    <t>B0013794</t>
  </si>
  <si>
    <t xml:space="preserve">Derechos de explotación de material pétreo
</t>
  </si>
  <si>
    <t>B0013820</t>
  </si>
  <si>
    <t>B0013830</t>
  </si>
  <si>
    <t>Ductos para tensionimiento</t>
  </si>
  <si>
    <t>B0013940</t>
  </si>
  <si>
    <t>Esferas reflectivas</t>
  </si>
  <si>
    <t>B0013950</t>
  </si>
  <si>
    <t>glo</t>
  </si>
  <si>
    <t xml:space="preserve">Estacas, Pintura, Tachuelas, Hilo (localización de estructuras y carreteras)
</t>
  </si>
  <si>
    <t>B0013960</t>
  </si>
  <si>
    <t>B0013970</t>
  </si>
  <si>
    <t xml:space="preserve">Estoperol en resina de 11X3 cm
</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</si>
  <si>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</si>
  <si>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</si>
  <si>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</si>
  <si>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</si>
  <si>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</si>
  <si>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</si>
  <si>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</si>
  <si>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</si>
  <si>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</si>
  <si>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</si>
  <si>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</si>
  <si>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</si>
  <si>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</si>
  <si>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</si>
  <si>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</si>
  <si>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</si>
  <si>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</si>
  <si>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</si>
  <si>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</si>
  <si>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</si>
  <si>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</si>
  <si>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</si>
  <si>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</si>
  <si>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</si>
  <si>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</si>
  <si>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</si>
  <si>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</si>
  <si>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</si>
  <si>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</si>
  <si>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</si>
  <si>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</si>
  <si>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 xml:space="preserve">Lechada para ductos (tensionamiento)
</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</si>
  <si>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</si>
  <si>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</si>
  <si>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</si>
  <si>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</si>
  <si>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</si>
  <si>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</si>
  <si>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</si>
  <si>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</si>
  <si>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</si>
  <si>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</si>
  <si>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</si>
  <si>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</si>
  <si>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</si>
  <si>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</si>
  <si>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</si>
  <si>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</si>
  <si>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</si>
  <si>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</si>
  <si>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</si>
  <si>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</si>
  <si>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</si>
  <si>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</si>
  <si>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</si>
  <si>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</si>
  <si>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</si>
  <si>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</si>
  <si>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</si>
  <si>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</si>
  <si>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</si>
  <si>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</si>
  <si>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</si>
  <si>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</si>
  <si>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</si>
  <si>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</si>
  <si>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</si>
  <si>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</si>
  <si>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</si>
  <si>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</si>
  <si>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</si>
  <si>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</si>
  <si>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</si>
  <si>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</si>
  <si>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</si>
  <si>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</si>
  <si>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</si>
  <si>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</si>
  <si>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</si>
  <si>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</si>
  <si>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</si>
  <si>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</si>
  <si>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</si>
  <si>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</si>
  <si>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 xml:space="preserve">Material de Sub- Base CBR=20%
</t>
  </si>
  <si>
    <t>B0014350</t>
  </si>
  <si>
    <t xml:space="preserve">Material de Sub- Base CBR=30%
</t>
  </si>
  <si>
    <t>B0014361</t>
  </si>
  <si>
    <t>B0014370</t>
  </si>
  <si>
    <t xml:space="preserve">Material de Sub- Base para bacheo
</t>
  </si>
  <si>
    <t>B0014372</t>
  </si>
  <si>
    <t xml:space="preserve">Material de Sub- Base procesado en planta (tipo 1 o tipo 2)
</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</si>
  <si>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</si>
  <si>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</si>
  <si>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</si>
  <si>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</si>
  <si>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</si>
  <si>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</si>
  <si>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</si>
  <si>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</si>
  <si>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</si>
  <si>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</si>
  <si>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</si>
  <si>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 xml:space="preserve">Material seleccionado para Relleno
</t>
  </si>
  <si>
    <t>B0014411</t>
  </si>
  <si>
    <t>B0014420</t>
  </si>
  <si>
    <t>Mecha Lenta</t>
  </si>
  <si>
    <t>B0014421</t>
  </si>
  <si>
    <t>Mezcla Semidensa en Caliente MSC-19</t>
  </si>
  <si>
    <t>B0014430</t>
  </si>
  <si>
    <t xml:space="preserve">Mezcla abierta en caliente MAC-1
</t>
  </si>
  <si>
    <t>B0014440</t>
  </si>
  <si>
    <t xml:space="preserve">Mezcla abierta en caliente MAC-2
</t>
  </si>
  <si>
    <t>B0014450</t>
  </si>
  <si>
    <t xml:space="preserve">Mezcla abierta en caliente MAC-3
</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</si>
  <si>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</si>
  <si>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</si>
  <si>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</si>
  <si>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</si>
  <si>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</si>
  <si>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</si>
  <si>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</si>
  <si>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</si>
  <si>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</si>
  <si>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</si>
  <si>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</si>
  <si>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</si>
  <si>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</si>
  <si>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</si>
  <si>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</si>
  <si>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</si>
  <si>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</si>
  <si>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</si>
  <si>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</si>
  <si>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</si>
  <si>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</si>
  <si>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</si>
  <si>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</si>
  <si>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 xml:space="preserve">Mezcla discontinua en caliente M-1
</t>
  </si>
  <si>
    <t>B0014590</t>
  </si>
  <si>
    <t xml:space="preserve">Mezcla discontinua en caliente M-2
</t>
  </si>
  <si>
    <t>B0014600</t>
  </si>
  <si>
    <t xml:space="preserve">Mezcla gruesa en caliente tipo MGC-1
</t>
  </si>
  <si>
    <t>B0014601</t>
  </si>
  <si>
    <t>B0014610</t>
  </si>
  <si>
    <t>Mortero 1:3</t>
  </si>
  <si>
    <t>B0014611</t>
  </si>
  <si>
    <t>Mortero 1:3 De recubrimiento</t>
  </si>
  <si>
    <t>B0014620</t>
  </si>
  <si>
    <t>B0014630</t>
  </si>
  <si>
    <t xml:space="preserve">Obra falsa concreto clase A y B (puntal de 3m metálico)
</t>
  </si>
  <si>
    <t>B0014640</t>
  </si>
  <si>
    <t xml:space="preserve">Oxigeno industrial
</t>
  </si>
  <si>
    <t>B0014650</t>
  </si>
  <si>
    <t xml:space="preserve">Paral en madera rolliza de 3´´ (tablestacados)
</t>
  </si>
  <si>
    <t>B0014660</t>
  </si>
  <si>
    <t xml:space="preserve">Paral en madera rolliza de 5´´ y 4,5m de longitud (tablestacados)
</t>
  </si>
  <si>
    <t>B0014670</t>
  </si>
  <si>
    <t xml:space="preserve">Paral en madera rolliza de 6´´ y 5m de longitud (tablestacados)
</t>
  </si>
  <si>
    <t>B0014680</t>
  </si>
  <si>
    <t xml:space="preserve">Paral en madera rolliza de 6´´ y 8m de longitud (tablestacados)
</t>
  </si>
  <si>
    <t>B0014690</t>
  </si>
  <si>
    <t>Pegante epóxico</t>
  </si>
  <si>
    <t>B0014700</t>
  </si>
  <si>
    <t xml:space="preserve">Piedra para concreto ciclópeo (rajón o canto rodado)
</t>
  </si>
  <si>
    <t>B0014701</t>
  </si>
  <si>
    <t>Perfil Hea 200</t>
  </si>
  <si>
    <t>B0014702</t>
  </si>
  <si>
    <t>B0014710</t>
  </si>
  <si>
    <t xml:space="preserve">Piedra para gavión
</t>
  </si>
  <si>
    <t>B0014720</t>
  </si>
  <si>
    <t xml:space="preserve">Pilote de madera diam mayor a 18 cm.
</t>
  </si>
  <si>
    <t>B0014730</t>
  </si>
  <si>
    <t xml:space="preserve">Pilote en madera barbosco de 15*15
</t>
  </si>
  <si>
    <t>B0014740</t>
  </si>
  <si>
    <t>gal</t>
  </si>
  <si>
    <t>B0014750</t>
  </si>
  <si>
    <t>B0014760</t>
  </si>
  <si>
    <t>Pintura anticorrosiva</t>
  </si>
  <si>
    <t>B0014770</t>
  </si>
  <si>
    <t xml:space="preserve">Piscina de decantación de (3*3*1)
</t>
  </si>
  <si>
    <t>B0014772</t>
  </si>
  <si>
    <t xml:space="preserve">Plastificante (Sikament)
</t>
  </si>
  <si>
    <t>B0014780</t>
  </si>
  <si>
    <t xml:space="preserve">Platina de 1´´ x 1/4´´ (cerramiento en malla)
</t>
  </si>
  <si>
    <t>B0014790</t>
  </si>
  <si>
    <t xml:space="preserve">Poste de madera para cercas </t>
  </si>
  <si>
    <t>B0014800</t>
  </si>
  <si>
    <t xml:space="preserve">Poste en angulo de 2*2*1/4 de 3,5m para señal
</t>
  </si>
  <si>
    <t>B0014810</t>
  </si>
  <si>
    <t>Poste kilometraje</t>
  </si>
  <si>
    <t>B0014820</t>
  </si>
  <si>
    <t xml:space="preserve">Postes de concreto para cercas
</t>
  </si>
  <si>
    <t>B0014830</t>
  </si>
  <si>
    <t xml:space="preserve">Postes para defensa metálica (1,80m)
</t>
  </si>
  <si>
    <t>B0014831</t>
  </si>
  <si>
    <t>Postes De Concreto Para Cercas 2,00 Mts</t>
  </si>
  <si>
    <t>B0014840</t>
  </si>
  <si>
    <t>Puntilla</t>
  </si>
  <si>
    <t>B0014850</t>
  </si>
  <si>
    <t>B0014860</t>
  </si>
  <si>
    <t xml:space="preserve">Refuerzo de 3/8'' 60000 psi
</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</si>
  <si>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</si>
  <si>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</si>
  <si>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</si>
  <si>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</si>
  <si>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</si>
  <si>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</si>
  <si>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</si>
  <si>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</si>
  <si>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</si>
  <si>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</si>
  <si>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</si>
  <si>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</si>
  <si>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</si>
  <si>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</si>
  <si>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</si>
  <si>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</si>
  <si>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</si>
  <si>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</si>
  <si>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</si>
  <si>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</si>
  <si>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</si>
  <si>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</si>
  <si>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</si>
  <si>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</si>
  <si>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</si>
  <si>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</si>
  <si>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</si>
  <si>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 xml:space="preserve">Señal (grupo 1) tablero en lamina galvanizada de 90*90 cm, calibre 16 reflectivo tipo 1./ incluye poste)
</t>
  </si>
  <si>
    <t>B0014930</t>
  </si>
  <si>
    <t xml:space="preserve">Señal (grupo 1). Tablero en lámina galvanizada de 75cm*75cm, calibre 16, reflectivo tipo 1/ incluye poste )
</t>
  </si>
  <si>
    <t>B0014940</t>
  </si>
  <si>
    <t xml:space="preserve">Señal (grupo 2). Tablero en lámina galvanizado de 1,2m*0,4m, calibre 16, reflectivo tipo 1. 
</t>
  </si>
  <si>
    <t>B0014950</t>
  </si>
  <si>
    <t xml:space="preserve">Señal (grupo 3 ferrocarril) (SP-54). Tablero en lámina galvanizado de 2,4m*0,3m, calibre 16, reflectivo tipo 1. 
</t>
  </si>
  <si>
    <t>B0014960</t>
  </si>
  <si>
    <t xml:space="preserve">Señal (grupo 4). Tablero en lámina galvanizado de 60cm*75cm, calibre 16, reflectivo tipo 1. (delineador de curva horizontal)
</t>
  </si>
  <si>
    <t>B0014970</t>
  </si>
  <si>
    <t xml:space="preserve">Señal (grupo 5). Tablero en lámina galvanizado de 0,90m*1,13m, calibre 16, reflectivo tipo 1. 
</t>
  </si>
  <si>
    <t>B0014980</t>
  </si>
  <si>
    <t>Señal temporal preventiva</t>
  </si>
  <si>
    <t>B0015000</t>
  </si>
  <si>
    <t>Soldadura 6013 de 1/8</t>
  </si>
  <si>
    <t>B0015010</t>
  </si>
  <si>
    <t>Soldadura 7018</t>
  </si>
  <si>
    <t>B0015020</t>
  </si>
  <si>
    <t xml:space="preserve">Soldadura en PVC 1/8 de galón (anclajes)
</t>
  </si>
  <si>
    <t>B0015030</t>
  </si>
  <si>
    <t>Soldadura L-70</t>
  </si>
  <si>
    <t>B0015032</t>
  </si>
  <si>
    <t xml:space="preserve">Soldadura E70XX o en arco sumergido
</t>
  </si>
  <si>
    <t>B0015040</t>
  </si>
  <si>
    <t xml:space="preserve">Superplastificante Sikament
</t>
  </si>
  <si>
    <t>B0015050</t>
  </si>
  <si>
    <t xml:space="preserve">Tabla burda en madera aserrada (0,30*0,03*3,00) 
</t>
  </si>
  <si>
    <t>B0015060</t>
  </si>
  <si>
    <t xml:space="preserve">Tablestaca en madera aserrada (0,25*0,05*3)
</t>
  </si>
  <si>
    <t>B0015062</t>
  </si>
  <si>
    <t xml:space="preserve">Tablero en lámina galvanizada de 75cm*75cm, calibre 16, reflectivo tipo 1. Incluye poste de 2*2*1/4´´ 
</t>
  </si>
  <si>
    <t>B0015063</t>
  </si>
  <si>
    <t xml:space="preserve">Tablero en lámina galvanizada de 60 cm*75cm, calibre 16, reflectivo tipo 1
</t>
  </si>
  <si>
    <t>B0015064</t>
  </si>
  <si>
    <t xml:space="preserve">Tablero en lámina galvanizada de 1,2 cm*0,4 cm, calibre 16, reflectivo tipo 1.
</t>
  </si>
  <si>
    <t>B0015066</t>
  </si>
  <si>
    <t xml:space="preserve">Tablero en lámina galvanizada de 2,4 m*30 cm, calibre 16, reflectivo tipo 1.
</t>
  </si>
  <si>
    <t>B0015068</t>
  </si>
  <si>
    <t xml:space="preserve">Tablero en lámina galvanizado de 0,90m*1,13m, calibre 16, reflectivo tipo 1. </t>
  </si>
  <si>
    <t>B0015070</t>
  </si>
  <si>
    <t xml:space="preserve">Tablestaca en madera aserrada (0,3*0,03*3)
</t>
  </si>
  <si>
    <t>B0015071</t>
  </si>
  <si>
    <t>Tablestaca de madera aserrada (0.25x0.03x3)</t>
  </si>
  <si>
    <t>B0015080</t>
  </si>
  <si>
    <t xml:space="preserve">Tablestaca metálica (riel de 70 lb/yarda)
</t>
  </si>
  <si>
    <t>B0015090</t>
  </si>
  <si>
    <t>Tacha reflectiva</t>
  </si>
  <si>
    <t>B0015100</t>
  </si>
  <si>
    <t xml:space="preserve">Tachón en resina de (50*15*8) cm
</t>
  </si>
  <si>
    <t>B0015110</t>
  </si>
  <si>
    <t xml:space="preserve">Tapón en PVC RD21 de 1´´ (para anclaje)
</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</si>
  <si>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</si>
  <si>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</si>
  <si>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</si>
  <si>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</si>
  <si>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</si>
  <si>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</si>
  <si>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</si>
  <si>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</si>
  <si>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</si>
  <si>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</si>
  <si>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</si>
  <si>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</si>
  <si>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</si>
  <si>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</si>
  <si>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</si>
  <si>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</si>
  <si>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</si>
  <si>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</si>
  <si>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 xml:space="preserve">Trompetas de 12 torones (tensionamiento)
</t>
  </si>
  <si>
    <t>B0015180</t>
  </si>
  <si>
    <t xml:space="preserve">Tubería D=4´´ tipo pesado, E=2mm (baranda metálica)
</t>
  </si>
  <si>
    <t>B0015190</t>
  </si>
  <si>
    <t xml:space="preserve">Tubería en H de D=1/4´´, H=1.40m, A=0.20m (baranda metálica)
</t>
  </si>
  <si>
    <t>B0015200</t>
  </si>
  <si>
    <t>B0015210</t>
  </si>
  <si>
    <t>B0015220</t>
  </si>
  <si>
    <t>B0015230</t>
  </si>
  <si>
    <t>B0015231</t>
  </si>
  <si>
    <t xml:space="preserve">Tubería Pvc Alcantarillado D= 24´´ </t>
  </si>
  <si>
    <t>B0015232</t>
  </si>
  <si>
    <t xml:space="preserve">Tubería Pvc Alcantarillado D= 36´´ </t>
  </si>
  <si>
    <t>B0015233</t>
  </si>
  <si>
    <t>B0015240</t>
  </si>
  <si>
    <t xml:space="preserve">Tubo concreto reforzado 900mm (tipo 1)
</t>
  </si>
  <si>
    <t>B0015250</t>
  </si>
  <si>
    <t xml:space="preserve">Tubo concreto reforzado 900mm (tipo 2)
</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</si>
  <si>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</si>
  <si>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</si>
  <si>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</si>
  <si>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</si>
  <si>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</si>
  <si>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</si>
  <si>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</si>
  <si>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</si>
  <si>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</si>
  <si>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</si>
  <si>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</si>
  <si>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 xml:space="preserve">Tubo corrugado de acero galvanizado MP-68
</t>
  </si>
  <si>
    <t>B0015304</t>
  </si>
  <si>
    <t>Tubo metálico de alta resistencia</t>
  </si>
  <si>
    <t>B0015305</t>
  </si>
  <si>
    <t>B0015310</t>
  </si>
  <si>
    <t xml:space="preserve">Tubo para cerramiento, calibre 16 de 2,7m (cerramientos en malla)
</t>
  </si>
  <si>
    <t>B0015320</t>
  </si>
  <si>
    <t xml:space="preserve">Unión en PVC RD21 de 1´´ (para anclajes)
</t>
  </si>
  <si>
    <t>B0015330</t>
  </si>
  <si>
    <t>Unión en PVC D=2´´</t>
  </si>
  <si>
    <t>B0015334</t>
  </si>
  <si>
    <t>Uniones especiales de alta resistencia para tubería</t>
  </si>
  <si>
    <t>B0015340</t>
  </si>
  <si>
    <t>B0015350</t>
  </si>
  <si>
    <t xml:space="preserve">Triturado tamaño 1/2''
</t>
  </si>
  <si>
    <t>B0015360</t>
  </si>
  <si>
    <t xml:space="preserve">Tubo metálico con recubrimiento bituminoso de lámina calibre 12 y diámetro de 60''
</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</si>
  <si>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</si>
  <si>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</si>
  <si>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</si>
  <si>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</si>
  <si>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</si>
  <si>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</si>
  <si>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</si>
  <si>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</si>
  <si>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</si>
  <si>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</si>
  <si>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</si>
  <si>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</si>
  <si>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</si>
  <si>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</si>
  <si>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</si>
  <si>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</si>
  <si>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</si>
  <si>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</si>
  <si>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</si>
  <si>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</si>
  <si>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 xml:space="preserve">Agregado para tratamiento superf. Doble
</t>
  </si>
  <si>
    <t>B0053112</t>
  </si>
  <si>
    <t xml:space="preserve">Agregado para tratamiento superficial doble (primer riego)
</t>
  </si>
  <si>
    <t>B0053114</t>
  </si>
  <si>
    <t xml:space="preserve">Agregado para tratamiento superficial doble (segundo riego)
</t>
  </si>
  <si>
    <t>B0053120</t>
  </si>
  <si>
    <t>Agregado para tratamiento superf. Simple</t>
  </si>
  <si>
    <t>B0053130</t>
  </si>
  <si>
    <t>Agregado petreo para mezclas asfálticas</t>
  </si>
  <si>
    <t>B0053131</t>
  </si>
  <si>
    <t>Agregado Petreo para TSS</t>
  </si>
  <si>
    <t>B0053150</t>
  </si>
  <si>
    <t>B0053160</t>
  </si>
  <si>
    <t>B0053170</t>
  </si>
  <si>
    <t>B0053180</t>
  </si>
  <si>
    <t>B0053190</t>
  </si>
  <si>
    <t xml:space="preserve">Agregados seleccionados (tamaño máximo 1´´) (bandas sonoras reduce velocidad)
</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</si>
  <si>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</si>
  <si>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</si>
  <si>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</si>
  <si>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</si>
  <si>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</si>
  <si>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</si>
  <si>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</si>
  <si>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</si>
  <si>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</si>
  <si>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</si>
  <si>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</si>
  <si>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</si>
  <si>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</si>
  <si>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</si>
  <si>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</si>
  <si>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</si>
  <si>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</si>
  <si>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</si>
  <si>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</si>
  <si>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</si>
  <si>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</si>
  <si>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</si>
  <si>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</si>
  <si>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</si>
  <si>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</si>
  <si>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</si>
  <si>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</si>
  <si>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</si>
  <si>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</si>
  <si>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</si>
  <si>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</si>
  <si>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</si>
  <si>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</si>
  <si>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 xml:space="preserve">Cemento gris
</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</si>
  <si>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</si>
  <si>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</si>
  <si>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</si>
  <si>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</si>
  <si>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</si>
  <si>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</si>
  <si>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</si>
  <si>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</si>
  <si>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</si>
  <si>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</si>
  <si>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</si>
  <si>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</si>
  <si>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</si>
  <si>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</si>
  <si>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</si>
  <si>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</si>
  <si>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</si>
  <si>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</si>
  <si>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</si>
  <si>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</si>
  <si>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</si>
  <si>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</si>
  <si>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</si>
  <si>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</si>
  <si>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</si>
  <si>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</si>
  <si>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</si>
  <si>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</si>
  <si>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</si>
  <si>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</si>
  <si>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</si>
  <si>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</si>
  <si>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</si>
  <si>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</si>
  <si>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</si>
  <si>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</si>
  <si>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 xml:space="preserve">Disolvente para pintura (TINNER)
</t>
  </si>
  <si>
    <t>B014002</t>
  </si>
  <si>
    <t>B015002</t>
  </si>
  <si>
    <t>%</t>
  </si>
  <si>
    <t>Escolta y trasporte (Tarifa Porcentual de 40 %) por cada Metro Cubico exportado y trasportado</t>
  </si>
  <si>
    <t>B015012</t>
  </si>
  <si>
    <t xml:space="preserve">Escolta y transporte (una tarifa por cada m3 escoltado y transportado)
</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</si>
  <si>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</si>
  <si>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</si>
  <si>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</si>
  <si>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</si>
  <si>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</si>
  <si>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</si>
  <si>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</si>
  <si>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</si>
  <si>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</si>
  <si>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</si>
  <si>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</si>
  <si>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</si>
  <si>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</si>
  <si>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</si>
  <si>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</si>
  <si>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</si>
  <si>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</si>
  <si>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</si>
  <si>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</si>
  <si>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</si>
  <si>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</si>
  <si>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</si>
  <si>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 xml:space="preserve">Formaleta (gaviones, juntas de bordillos, juntas de cunetas, muros, concretos clase D,E, F y G)
</t>
  </si>
  <si>
    <t>B021003</t>
  </si>
  <si>
    <t xml:space="preserve">Formaleta concreto clase A,B y C
</t>
  </si>
  <si>
    <t>B021004</t>
  </si>
  <si>
    <t xml:space="preserve">Formaleta para baranda de concreto
</t>
  </si>
  <si>
    <t>B021005</t>
  </si>
  <si>
    <t>Formaleta para muros</t>
  </si>
  <si>
    <t>B021006</t>
  </si>
  <si>
    <t xml:space="preserve">Formaleta, platina y accesorios (escamas en concreto)
</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</si>
  <si>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</si>
  <si>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</si>
  <si>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</si>
  <si>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</si>
  <si>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</si>
  <si>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</si>
  <si>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</si>
  <si>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</si>
  <si>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</si>
  <si>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</si>
  <si>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</si>
  <si>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</si>
  <si>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</si>
  <si>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</si>
  <si>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</si>
  <si>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</si>
  <si>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</si>
  <si>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</si>
  <si>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</si>
  <si>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</si>
  <si>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</si>
  <si>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</si>
  <si>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</si>
  <si>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</si>
  <si>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</si>
  <si>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</si>
  <si>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</si>
  <si>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</si>
  <si>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</si>
  <si>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</si>
  <si>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</si>
  <si>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</si>
  <si>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</si>
  <si>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</si>
  <si>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</si>
  <si>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</si>
  <si>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</si>
  <si>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 xml:space="preserve">Geodren circular diámetro 100 mm y altura 2.00 M
</t>
  </si>
  <si>
    <t>B028002</t>
  </si>
  <si>
    <t xml:space="preserve">Geodren planar Diamet 100 mm y h=0.50
</t>
  </si>
  <si>
    <t>B028003</t>
  </si>
  <si>
    <t xml:space="preserve">Geodren planar Diamet 100 mm y h=1.00
</t>
  </si>
  <si>
    <t>B028004</t>
  </si>
  <si>
    <t xml:space="preserve">Geodren planar Diamet 100 mm y h=2.00
</t>
  </si>
  <si>
    <t>B0303300</t>
  </si>
  <si>
    <t>B0303310</t>
  </si>
  <si>
    <t>B0303570</t>
  </si>
  <si>
    <t>Cespedones</t>
  </si>
  <si>
    <t>B031001</t>
  </si>
  <si>
    <t xml:space="preserve">Almohadillas de neopreno dureza 60 (35cm*45cm*5cm con 2 laminas de 3mm)
</t>
  </si>
  <si>
    <t>B0320001</t>
  </si>
  <si>
    <t>Cable de 1/2´´ (para anclajes)</t>
  </si>
  <si>
    <t>B033001</t>
  </si>
  <si>
    <t xml:space="preserve">Malla eslabonada, calibre 10, 6 ojos
</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</si>
  <si>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</si>
  <si>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</si>
  <si>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</si>
  <si>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</si>
  <si>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</si>
  <si>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</si>
  <si>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</si>
  <si>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</si>
  <si>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</si>
  <si>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</si>
  <si>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</si>
  <si>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</si>
  <si>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</si>
  <si>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</si>
  <si>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</si>
  <si>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</si>
  <si>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</si>
  <si>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</si>
  <si>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</si>
  <si>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</si>
  <si>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</si>
  <si>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</si>
  <si>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</si>
  <si>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</si>
  <si>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</si>
  <si>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</si>
  <si>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</si>
  <si>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</si>
  <si>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</si>
  <si>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</si>
  <si>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</si>
  <si>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</si>
  <si>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</si>
  <si>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</si>
  <si>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</si>
  <si>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</si>
  <si>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</si>
  <si>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</si>
  <si>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</si>
  <si>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</si>
  <si>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</si>
  <si>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</si>
  <si>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</si>
  <si>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</si>
  <si>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</si>
  <si>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</si>
  <si>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</si>
  <si>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</si>
  <si>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</si>
  <si>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</si>
  <si>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</si>
  <si>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</si>
  <si>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</si>
  <si>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</si>
  <si>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</si>
  <si>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</si>
  <si>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</si>
  <si>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</si>
  <si>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</si>
  <si>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</si>
  <si>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</si>
  <si>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</si>
  <si>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</si>
  <si>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</si>
  <si>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</si>
  <si>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</si>
  <si>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</si>
  <si>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</si>
  <si>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</si>
  <si>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</si>
  <si>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</si>
  <si>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</si>
  <si>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</si>
  <si>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</si>
  <si>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</si>
  <si>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</si>
  <si>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</si>
  <si>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</si>
  <si>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</si>
  <si>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</si>
  <si>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</si>
  <si>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</si>
  <si>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</si>
  <si>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</si>
  <si>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</si>
  <si>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</si>
  <si>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</si>
  <si>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</si>
  <si>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</si>
  <si>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</si>
  <si>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</si>
  <si>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</si>
  <si>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</si>
  <si>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</si>
  <si>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</si>
  <si>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</si>
  <si>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</si>
  <si>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</si>
  <si>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</si>
  <si>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</si>
  <si>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</si>
  <si>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</si>
  <si>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</si>
  <si>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</si>
  <si>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</si>
  <si>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</si>
  <si>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</si>
  <si>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</si>
  <si>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</si>
  <si>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</si>
  <si>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</si>
  <si>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</si>
  <si>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</si>
  <si>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</si>
  <si>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</si>
  <si>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</si>
  <si>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</si>
  <si>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</si>
  <si>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</si>
  <si>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</si>
  <si>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</si>
  <si>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</si>
  <si>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</si>
  <si>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</si>
  <si>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</si>
  <si>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</si>
  <si>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</si>
  <si>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</si>
  <si>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</si>
  <si>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</si>
  <si>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</si>
  <si>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</si>
  <si>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</si>
  <si>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</si>
  <si>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</si>
  <si>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</si>
  <si>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</si>
  <si>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</si>
  <si>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</si>
  <si>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</si>
  <si>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</si>
  <si>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</si>
  <si>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</si>
  <si>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</si>
  <si>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</si>
  <si>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</si>
  <si>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</si>
  <si>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</si>
  <si>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</si>
  <si>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</si>
  <si>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</si>
  <si>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</si>
  <si>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</si>
  <si>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</si>
  <si>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</si>
  <si>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</si>
  <si>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</si>
  <si>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</si>
  <si>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</si>
  <si>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</si>
  <si>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</si>
  <si>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</si>
  <si>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</si>
  <si>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</si>
  <si>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</si>
  <si>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</si>
  <si>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</si>
  <si>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</si>
  <si>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</si>
  <si>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</si>
  <si>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</si>
  <si>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</si>
  <si>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</si>
  <si>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</si>
  <si>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</si>
  <si>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</si>
  <si>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</si>
  <si>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</si>
  <si>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</si>
  <si>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</si>
  <si>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</si>
  <si>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</si>
  <si>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</si>
  <si>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</si>
  <si>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</si>
  <si>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</si>
  <si>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</si>
  <si>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</si>
  <si>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</si>
  <si>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</si>
  <si>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</si>
  <si>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</si>
  <si>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</si>
  <si>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</si>
  <si>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</si>
  <si>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</si>
  <si>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</si>
  <si>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</si>
  <si>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</si>
  <si>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</si>
  <si>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</si>
  <si>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</si>
  <si>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</si>
  <si>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</si>
  <si>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</si>
  <si>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</si>
  <si>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</si>
  <si>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</si>
  <si>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</si>
  <si>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</si>
  <si>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</si>
  <si>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</si>
  <si>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</si>
  <si>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</si>
  <si>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</si>
  <si>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</si>
  <si>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</si>
  <si>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</si>
  <si>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</si>
  <si>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</si>
  <si>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</si>
  <si>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</si>
  <si>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</si>
  <si>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</si>
  <si>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</si>
  <si>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</si>
  <si>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</si>
  <si>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</si>
  <si>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</si>
  <si>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</si>
  <si>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</si>
  <si>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</si>
  <si>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</si>
  <si>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</si>
  <si>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</si>
  <si>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</si>
  <si>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</si>
  <si>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</si>
  <si>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</si>
  <si>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</si>
  <si>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</si>
  <si>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</si>
  <si>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</si>
  <si>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</si>
  <si>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</si>
  <si>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</si>
  <si>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</si>
  <si>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</si>
  <si>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</si>
  <si>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</si>
  <si>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</si>
  <si>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</si>
  <si>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</si>
  <si>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</si>
  <si>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</si>
  <si>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</si>
  <si>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</si>
  <si>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</si>
  <si>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</si>
  <si>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</si>
  <si>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</si>
  <si>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</si>
  <si>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</si>
  <si>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</si>
  <si>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</si>
  <si>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</si>
  <si>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</si>
  <si>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</si>
  <si>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</si>
  <si>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</si>
  <si>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</si>
  <si>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</si>
  <si>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</si>
  <si>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</si>
  <si>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</si>
  <si>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</si>
  <si>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</si>
  <si>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</si>
  <si>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</si>
  <si>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</si>
  <si>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</si>
  <si>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</si>
  <si>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</si>
  <si>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</si>
  <si>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</si>
  <si>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</si>
  <si>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</si>
  <si>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</si>
  <si>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</si>
  <si>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</si>
  <si>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</si>
  <si>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</si>
  <si>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</si>
  <si>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</si>
  <si>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</si>
  <si>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</si>
  <si>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</si>
  <si>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</si>
  <si>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</si>
  <si>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</si>
  <si>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</si>
  <si>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</si>
  <si>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</si>
  <si>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</si>
  <si>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</si>
  <si>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</si>
  <si>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</si>
  <si>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</si>
  <si>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</si>
  <si>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</si>
  <si>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</si>
  <si>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</si>
  <si>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</si>
  <si>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</si>
  <si>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</si>
  <si>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</si>
  <si>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</si>
  <si>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</si>
  <si>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</si>
  <si>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</si>
  <si>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</si>
  <si>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</si>
  <si>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</si>
  <si>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</si>
  <si>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</si>
  <si>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</si>
  <si>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</si>
  <si>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</si>
  <si>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</si>
  <si>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</si>
  <si>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</si>
  <si>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</si>
  <si>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</si>
  <si>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</si>
  <si>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</si>
  <si>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</si>
  <si>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</si>
  <si>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</si>
  <si>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</si>
  <si>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</si>
  <si>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</si>
  <si>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</si>
  <si>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</si>
  <si>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</si>
  <si>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</si>
  <si>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</si>
  <si>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</si>
  <si>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</si>
  <si>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</si>
  <si>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</si>
  <si>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</si>
  <si>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</si>
  <si>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</si>
  <si>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</si>
  <si>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</si>
  <si>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</si>
  <si>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</si>
  <si>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</si>
  <si>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</si>
  <si>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</si>
  <si>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</si>
  <si>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</si>
  <si>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</si>
  <si>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</si>
  <si>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</si>
  <si>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</si>
  <si>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</si>
  <si>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</si>
  <si>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</si>
  <si>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</si>
  <si>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</si>
  <si>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</si>
  <si>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</si>
  <si>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</si>
  <si>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</si>
  <si>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</si>
  <si>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</si>
  <si>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</si>
  <si>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</si>
  <si>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</si>
  <si>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</si>
  <si>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</si>
  <si>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</si>
  <si>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</si>
  <si>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</si>
  <si>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</si>
  <si>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</si>
  <si>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</si>
  <si>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</si>
  <si>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</si>
  <si>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</si>
  <si>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</si>
  <si>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</si>
  <si>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</si>
  <si>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</si>
  <si>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</si>
  <si>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</si>
  <si>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</si>
  <si>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</si>
  <si>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</si>
  <si>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</si>
  <si>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</si>
  <si>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</si>
  <si>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</si>
  <si>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</si>
  <si>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</si>
  <si>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</si>
  <si>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</si>
  <si>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</si>
  <si>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</si>
  <si>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</si>
  <si>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</si>
  <si>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</si>
  <si>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</si>
  <si>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</si>
  <si>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</si>
  <si>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</si>
  <si>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</si>
  <si>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</si>
  <si>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</si>
  <si>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</si>
  <si>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</si>
  <si>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</si>
  <si>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</si>
  <si>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</si>
  <si>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</si>
  <si>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</si>
  <si>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</si>
  <si>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</si>
  <si>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</si>
  <si>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</si>
  <si>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</si>
  <si>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</si>
  <si>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</si>
  <si>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</si>
  <si>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</si>
  <si>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</si>
  <si>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</si>
  <si>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</si>
  <si>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</si>
  <si>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</si>
  <si>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</si>
  <si>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</si>
  <si>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</si>
  <si>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</si>
  <si>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</si>
  <si>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</si>
  <si>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</si>
  <si>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</si>
  <si>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</si>
  <si>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</si>
  <si>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</si>
  <si>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</si>
  <si>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</si>
  <si>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</si>
  <si>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</si>
  <si>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</si>
  <si>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</si>
  <si>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</si>
  <si>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</si>
  <si>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</si>
  <si>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</si>
  <si>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</si>
  <si>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</si>
  <si>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</si>
  <si>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</si>
  <si>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</si>
  <si>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</si>
  <si>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</si>
  <si>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</si>
  <si>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</si>
  <si>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</si>
  <si>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</si>
  <si>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</si>
  <si>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</si>
  <si>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</si>
  <si>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</si>
  <si>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</si>
  <si>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</si>
  <si>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</si>
  <si>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</si>
  <si>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</si>
  <si>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</si>
  <si>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</si>
  <si>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</si>
  <si>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</si>
  <si>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</si>
  <si>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</si>
  <si>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</si>
  <si>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</si>
  <si>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</si>
  <si>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</si>
  <si>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</si>
  <si>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</si>
  <si>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</si>
  <si>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</si>
  <si>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</si>
  <si>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</si>
  <si>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</si>
  <si>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</si>
  <si>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</si>
  <si>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</si>
  <si>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</si>
  <si>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</si>
  <si>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</si>
  <si>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</si>
  <si>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</si>
  <si>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</si>
  <si>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</si>
  <si>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</si>
  <si>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</si>
  <si>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</si>
  <si>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</si>
  <si>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</si>
  <si>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</si>
  <si>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</si>
  <si>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</si>
  <si>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</si>
  <si>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</si>
  <si>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</si>
  <si>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</si>
  <si>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</si>
  <si>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</si>
  <si>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</si>
  <si>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</si>
  <si>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</si>
  <si>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</si>
  <si>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</si>
  <si>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</si>
  <si>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</si>
  <si>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</si>
  <si>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</si>
  <si>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</si>
  <si>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</si>
  <si>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</si>
  <si>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</si>
  <si>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</si>
  <si>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</si>
  <si>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</si>
  <si>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</si>
  <si>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</si>
  <si>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</si>
  <si>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</si>
  <si>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</si>
  <si>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</si>
  <si>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</si>
  <si>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</si>
  <si>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</si>
  <si>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</si>
  <si>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</si>
  <si>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</si>
  <si>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</si>
  <si>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</si>
  <si>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</si>
  <si>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</si>
  <si>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</si>
  <si>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</si>
  <si>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</si>
  <si>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</si>
  <si>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</si>
  <si>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</si>
  <si>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</si>
  <si>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</si>
  <si>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</si>
  <si>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</si>
  <si>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</si>
  <si>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</si>
  <si>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</si>
  <si>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</si>
  <si>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</si>
  <si>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</si>
  <si>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</si>
  <si>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</si>
  <si>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</si>
  <si>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</si>
  <si>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</si>
  <si>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</si>
  <si>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</si>
  <si>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</si>
  <si>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</si>
  <si>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</si>
  <si>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</si>
  <si>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</si>
  <si>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</si>
  <si>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</si>
  <si>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</si>
  <si>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</si>
  <si>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</si>
  <si>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</si>
  <si>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</si>
  <si>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</si>
  <si>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</si>
  <si>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</si>
  <si>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</si>
  <si>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</si>
  <si>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</si>
  <si>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</si>
  <si>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</si>
  <si>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</si>
  <si>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</si>
  <si>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</si>
  <si>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</si>
  <si>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</si>
  <si>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</si>
  <si>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</si>
  <si>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</si>
  <si>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</si>
  <si>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</si>
  <si>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</si>
  <si>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</si>
  <si>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</si>
  <si>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</si>
  <si>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</si>
  <si>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</si>
  <si>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</si>
  <si>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</si>
  <si>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</si>
  <si>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</si>
  <si>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</si>
  <si>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</si>
  <si>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</si>
  <si>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</si>
  <si>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</si>
  <si>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</si>
  <si>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</si>
  <si>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</si>
  <si>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</si>
  <si>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</si>
  <si>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</si>
  <si>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</si>
  <si>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</si>
  <si>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</si>
  <si>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</si>
  <si>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</si>
  <si>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</si>
  <si>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</si>
  <si>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</si>
  <si>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</si>
  <si>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</si>
  <si>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</si>
  <si>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</si>
  <si>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</si>
  <si>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</si>
  <si>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</si>
  <si>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</si>
  <si>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</si>
  <si>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</si>
  <si>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</si>
  <si>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</si>
  <si>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</si>
  <si>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</si>
  <si>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</si>
  <si>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</si>
  <si>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</si>
  <si>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</si>
  <si>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</si>
  <si>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</si>
  <si>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</si>
  <si>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</si>
  <si>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</si>
  <si>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</si>
  <si>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</si>
  <si>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</si>
  <si>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</si>
  <si>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</si>
  <si>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</si>
  <si>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</si>
  <si>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</si>
  <si>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</si>
  <si>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</si>
  <si>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</si>
  <si>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</si>
  <si>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</si>
  <si>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</si>
  <si>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</si>
  <si>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</si>
  <si>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</si>
  <si>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</si>
  <si>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</si>
  <si>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</si>
  <si>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</si>
  <si>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</si>
  <si>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</si>
  <si>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</si>
  <si>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</si>
  <si>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</si>
  <si>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</si>
  <si>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</si>
  <si>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</si>
  <si>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</si>
  <si>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</si>
  <si>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</si>
  <si>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</si>
  <si>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</si>
  <si>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</si>
  <si>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</si>
  <si>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</si>
  <si>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</si>
  <si>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</si>
  <si>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</si>
  <si>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</si>
  <si>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</si>
  <si>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</si>
  <si>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</si>
  <si>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</si>
  <si>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</si>
  <si>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</si>
  <si>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</si>
  <si>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</si>
  <si>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</si>
  <si>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</si>
  <si>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</si>
  <si>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</si>
  <si>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</si>
  <si>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</si>
  <si>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</si>
  <si>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</si>
  <si>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</si>
  <si>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</si>
  <si>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</si>
  <si>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</si>
  <si>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</si>
  <si>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</si>
  <si>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</si>
  <si>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</si>
  <si>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</si>
  <si>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</si>
  <si>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</si>
  <si>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</si>
  <si>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</si>
  <si>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</si>
  <si>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</si>
  <si>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</si>
  <si>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</si>
  <si>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</si>
  <si>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</si>
  <si>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</si>
  <si>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</si>
  <si>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</si>
  <si>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</si>
  <si>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</si>
  <si>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</si>
  <si>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</si>
  <si>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</si>
  <si>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</si>
  <si>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</si>
  <si>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</si>
  <si>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</si>
  <si>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</si>
  <si>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</si>
  <si>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</si>
  <si>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</si>
  <si>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</si>
  <si>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</si>
  <si>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</si>
  <si>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</si>
  <si>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</si>
  <si>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</si>
  <si>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</si>
  <si>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</si>
  <si>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</si>
  <si>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</si>
  <si>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</si>
  <si>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</si>
  <si>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</si>
  <si>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</si>
  <si>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</si>
  <si>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</si>
  <si>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</si>
  <si>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</si>
  <si>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</si>
  <si>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</si>
  <si>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</si>
  <si>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</si>
  <si>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</si>
  <si>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</si>
  <si>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</si>
  <si>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</si>
  <si>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</si>
  <si>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</si>
  <si>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</si>
  <si>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</si>
  <si>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</si>
  <si>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</si>
  <si>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</si>
  <si>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</si>
  <si>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</si>
  <si>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</si>
  <si>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</si>
  <si>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</si>
  <si>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</si>
  <si>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</si>
  <si>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</si>
  <si>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</si>
  <si>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</si>
  <si>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</si>
  <si>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</si>
  <si>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</si>
  <si>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</si>
  <si>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</si>
  <si>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</si>
  <si>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</si>
  <si>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</si>
  <si>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</si>
  <si>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</si>
  <si>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</si>
  <si>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</si>
  <si>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</si>
  <si>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</si>
  <si>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</si>
  <si>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</si>
  <si>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</si>
  <si>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</si>
  <si>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</si>
  <si>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</si>
  <si>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</si>
  <si>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</si>
  <si>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</si>
  <si>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</si>
  <si>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</si>
  <si>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</si>
  <si>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</si>
  <si>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</si>
  <si>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</si>
  <si>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</si>
  <si>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</si>
  <si>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</si>
  <si>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</si>
  <si>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</si>
  <si>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</si>
  <si>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</si>
  <si>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</si>
  <si>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</si>
  <si>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</si>
  <si>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</si>
  <si>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</si>
  <si>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</si>
  <si>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</si>
  <si>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</si>
  <si>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</si>
  <si>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</si>
  <si>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</si>
  <si>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</si>
  <si>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</si>
  <si>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</si>
  <si>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</si>
  <si>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</si>
  <si>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</si>
  <si>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</si>
  <si>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</si>
  <si>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</si>
  <si>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</si>
  <si>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</si>
  <si>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</si>
  <si>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</si>
  <si>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</si>
  <si>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</si>
  <si>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</si>
  <si>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</si>
  <si>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</si>
  <si>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</si>
  <si>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</si>
  <si>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</si>
  <si>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</si>
  <si>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</si>
  <si>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</si>
  <si>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</si>
  <si>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</si>
  <si>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</si>
  <si>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</si>
  <si>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</si>
  <si>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</si>
  <si>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</si>
  <si>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</si>
  <si>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</si>
  <si>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</si>
  <si>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</si>
  <si>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</si>
  <si>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</si>
  <si>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</si>
  <si>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</si>
  <si>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</si>
  <si>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</si>
  <si>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</si>
  <si>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</si>
  <si>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</si>
  <si>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</si>
  <si>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</si>
  <si>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</si>
  <si>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</si>
  <si>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</si>
  <si>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</si>
  <si>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</si>
  <si>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</si>
  <si>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</si>
  <si>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</si>
  <si>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</si>
  <si>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</si>
  <si>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</si>
  <si>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</si>
  <si>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</si>
  <si>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</si>
  <si>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</si>
  <si>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</si>
  <si>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</si>
  <si>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</si>
  <si>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</si>
  <si>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</si>
  <si>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</si>
  <si>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</si>
  <si>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</si>
  <si>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</si>
  <si>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</si>
  <si>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</si>
  <si>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</si>
  <si>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</si>
  <si>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</si>
  <si>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</si>
  <si>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</si>
  <si>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</si>
  <si>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</si>
  <si>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</si>
  <si>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</si>
  <si>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</si>
  <si>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</si>
  <si>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</si>
  <si>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</si>
  <si>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</si>
  <si>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</si>
  <si>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</si>
  <si>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</si>
  <si>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</si>
  <si>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</si>
  <si>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</si>
  <si>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</si>
  <si>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</si>
  <si>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</si>
  <si>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</si>
  <si>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</si>
  <si>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</si>
  <si>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</si>
  <si>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</si>
  <si>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</si>
  <si>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</si>
  <si>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</si>
  <si>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</si>
  <si>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</si>
  <si>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</si>
  <si>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</si>
  <si>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</si>
  <si>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</si>
  <si>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</si>
  <si>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</si>
  <si>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</si>
  <si>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</si>
  <si>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</si>
  <si>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</si>
  <si>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</si>
  <si>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</si>
  <si>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</si>
  <si>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</si>
  <si>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</si>
  <si>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</si>
  <si>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</si>
  <si>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</si>
  <si>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</si>
  <si>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</si>
  <si>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</si>
  <si>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</si>
  <si>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</si>
  <si>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</si>
  <si>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</si>
  <si>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</si>
  <si>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</si>
  <si>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</si>
  <si>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</si>
  <si>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</si>
  <si>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</si>
  <si>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</si>
  <si>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</si>
  <si>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</si>
  <si>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</si>
  <si>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</si>
  <si>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</si>
  <si>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</si>
  <si>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</si>
  <si>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</si>
  <si>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</si>
  <si>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</si>
  <si>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</si>
  <si>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</si>
  <si>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</si>
  <si>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</si>
  <si>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 xml:space="preserve">Derechos de explotación y/o disposición de materiales
</t>
  </si>
  <si>
    <t>Disposición de material de derrumbe</t>
  </si>
  <si>
    <t xml:space="preserve">Estacón en madera viva diámetro mayor a 10 cm, L=2 m 
</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</si>
  <si>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</si>
  <si>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</si>
  <si>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</si>
  <si>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</si>
  <si>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</si>
  <si>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</si>
  <si>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</si>
  <si>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Nutrientes (para remoción de especies vegetales) (dap, triple 15 o similar) (ítem 201.9)
</t>
  </si>
  <si>
    <t xml:space="preserve">Piedra para Concreto Ciclópeo (Rajón o Canto Rodado) </t>
  </si>
  <si>
    <t xml:space="preserve">Pintura acrílica pura para tráfico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</si>
  <si>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</si>
  <si>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</si>
  <si>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</si>
  <si>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</si>
  <si>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</si>
  <si>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</si>
  <si>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 xml:space="preserve">Tierra común
</t>
  </si>
  <si>
    <t>Tornillos de Unión de D= 12 mm</t>
  </si>
  <si>
    <t xml:space="preserve">Tramo recto para defensas metálicas (4,13m)
</t>
  </si>
  <si>
    <t xml:space="preserve">Tubería Perforada en PVC de 2´´
</t>
  </si>
  <si>
    <t>Tubería PVC RD21 de 1´´ (para anclajes)</t>
  </si>
  <si>
    <t xml:space="preserve">Tubería PVC de 1´´ (para escamas en concreto)
</t>
  </si>
  <si>
    <t xml:space="preserve">Tubería de 10´´ PAA vaciado tremi de 4 mts
</t>
  </si>
  <si>
    <t>Tubería de Plástico</t>
  </si>
  <si>
    <t>Tubo Metálico De Alta Resistencia</t>
  </si>
  <si>
    <t>Tubería Petrolera 7´´</t>
  </si>
  <si>
    <t>Uniones Especiales De Alta Resistencia Para Tubería</t>
  </si>
  <si>
    <t xml:space="preserve">Acero A-36 para estructura metálica
</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</si>
  <si>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</si>
  <si>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</si>
  <si>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</si>
  <si>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</si>
  <si>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</si>
  <si>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</si>
  <si>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</si>
  <si>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</si>
  <si>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</si>
  <si>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 xml:space="preserve">Cemento asfaltico modificado con polímeros tipo I
</t>
  </si>
  <si>
    <t xml:space="preserve">Cemento asfaltico modificado con polímeros tipo II
</t>
  </si>
  <si>
    <t xml:space="preserve">Cemento asfaltico modificado con polímeros tipo III
</t>
  </si>
  <si>
    <t xml:space="preserve">Cemento asfaltico modificado con polímeros tipo IV
</t>
  </si>
  <si>
    <t xml:space="preserve">Cemento asfaltico modificado con polímeros tipo V
</t>
  </si>
  <si>
    <t>Cemento Asfaltico Modificado Con Polímeros Tipo V</t>
  </si>
  <si>
    <t>Cemento Hidráulico adicionado, Norma ASTM C595 Tipo _______</t>
  </si>
  <si>
    <t xml:space="preserve">Concreto hidráulico para pavimento MR-20
</t>
  </si>
  <si>
    <t xml:space="preserve">Concreto hidráulico para pavimento MR-36
</t>
  </si>
  <si>
    <t xml:space="preserve">Concreto hidráulico para pavimento MR-43 (FastracK)(acelerado a 24 horas)
</t>
  </si>
  <si>
    <t xml:space="preserve">Concreto hidráulico para pavimento MR-43
</t>
  </si>
  <si>
    <t xml:space="preserve">Concreto hidráulico para pavimento MR-45
</t>
  </si>
  <si>
    <t>Disolvente para pintura Trafico (acrílico)</t>
  </si>
  <si>
    <t xml:space="preserve">Emulsión asfáltica de rotura media modificada con polímeros CRMm
</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</si>
  <si>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</si>
  <si>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</si>
  <si>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</si>
  <si>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</si>
  <si>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</si>
  <si>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 xml:space="preserve">Geotextil NT-3000 o similar (proveedores, Tensar, Omnes u otros)
</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</si>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</sst>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4">
    <numFmt numFmtId="164" formatCode="_(&quot;$&quot;\ * #,##0.00_);_(&quot;$&quot;\ * \(#,##0.00\);_(&quot;$&quot;\ * &quot;-&quot;??_);_(@_)"/>
    <numFmt numFmtId="165" formatCode="_(* #,##0.00_);_(* \(#,##0.00\);_(* &quot;-&quot;??_);_(@_)"/>
    <numFmt numFmtId="166" formatCode="_-&quot;$&quot;* #,##0_-;\-&quot;$&quot;* #,##0_-;_-&quot;$&quot;*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s>
  <fonts count="46">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
      <sz val="10"/>
      <color theme="8" tint="-0.249977111117893"/>
      <name val="Arial"/>
      <family val="2"/>
    </font>
    <font>
      <b/>
      <sz val="10"/>
      <color theme="8" tint="-0.249977111117893"/>
      <name val="Arial"/>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rgb="FFFFFF00"/>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5"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4" fontId="1" fillId="0" borderId="0" applyFont="0" applyFill="0" applyBorder="0" applyAlignment="0" applyProtection="0"/>
    <xf numFmtId="0" fontId="19" fillId="0" borderId="0" applyNumberFormat="0" applyFill="0" applyBorder="0" applyAlignment="0" applyProtection="0"/>
    <xf numFmtId="166"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5" fontId="1" fillId="0" borderId="0" applyFont="0" applyFill="0" applyBorder="0" applyAlignment="0" applyProtection="0"/>
    <xf numFmtId="9" fontId="1" fillId="0" borderId="0" applyFont="0" applyFill="0" applyBorder="0" applyAlignment="0" applyProtection="0"/>
    <xf numFmtId="164" fontId="1" fillId="0" borderId="0" applyFont="0" applyFill="0" applyBorder="0" applyAlignment="0" applyProtection="0"/>
    <xf numFmtId="166" fontId="1" fillId="0" borderId="0" applyFont="0" applyFill="0" applyBorder="0" applyAlignment="0" applyProtection="0"/>
    <xf numFmtId="164" fontId="1" fillId="0" borderId="0" applyFont="0" applyFill="0" applyBorder="0" applyAlignment="0" applyProtection="0"/>
    <xf numFmtId="0" fontId="43" fillId="0" borderId="0"/>
    <xf numFmtId="164" fontId="8" fillId="0" borderId="0" applyFont="0" applyFill="0" applyBorder="0" applyAlignment="0" applyProtection="0"/>
    <xf numFmtId="165" fontId="8" fillId="0" borderId="0" applyFont="0" applyFill="0" applyBorder="0" applyAlignment="0" applyProtection="0"/>
    <xf numFmtId="9" fontId="8" fillId="0" borderId="0" applyFont="0" applyFill="0" applyBorder="0" applyAlignment="0" applyProtection="0"/>
  </cellStyleXfs>
  <cellXfs count="1010">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3" borderId="3" xfId="2" applyFont="1" applyBorder="1" applyProtection="1"/>
    <xf numFmtId="0" fontId="0" fillId="3" borderId="3" xfId="2" applyFont="1" applyBorder="1" applyAlignment="1" applyProtection="1">
      <alignment horizontal="center" vertical="center" wrapText="1"/>
    </xf>
    <xf numFmtId="0" fontId="0" fillId="3" borderId="3" xfId="2" applyFont="1" applyBorder="1" applyAlignment="1" applyProtection="1">
      <alignment wrapText="1"/>
    </xf>
    <xf numFmtId="0" fontId="5" fillId="3" borderId="3" xfId="2" applyFont="1" applyBorder="1" applyProtection="1"/>
    <xf numFmtId="0" fontId="5" fillId="3" borderId="3" xfId="2" applyFont="1" applyBorder="1" applyAlignment="1" applyProtection="1">
      <alignment horizontal="center" vertical="center" wrapText="1"/>
    </xf>
    <xf numFmtId="0" fontId="5" fillId="3" borderId="3" xfId="2" applyFont="1" applyBorder="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5" fontId="8" fillId="7" borderId="29" xfId="4" applyFont="1" applyFill="1" applyBorder="1"/>
    <xf numFmtId="165"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5"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5"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0" fillId="3" borderId="3" xfId="2" applyNumberFormat="1" applyFont="1" applyBorder="1" applyProtection="1"/>
    <xf numFmtId="3" fontId="5" fillId="3" borderId="3" xfId="2" applyNumberFormat="1" applyFont="1" applyBorder="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4"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4" fontId="8" fillId="7" borderId="29" xfId="0" applyNumberFormat="1" applyFont="1" applyFill="1" applyBorder="1"/>
    <xf numFmtId="167" fontId="8" fillId="7" borderId="15" xfId="0" applyNumberFormat="1" applyFont="1" applyFill="1" applyBorder="1"/>
    <xf numFmtId="164" fontId="8" fillId="7" borderId="47" xfId="0" applyNumberFormat="1" applyFont="1" applyFill="1" applyBorder="1" applyAlignment="1">
      <alignment horizontal="center"/>
    </xf>
    <xf numFmtId="164"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4"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4" fontId="8" fillId="7" borderId="14" xfId="9" applyFont="1" applyFill="1" applyBorder="1" applyAlignment="1">
      <alignment horizontal="right"/>
    </xf>
    <xf numFmtId="170" fontId="8" fillId="7" borderId="98" xfId="0" applyNumberFormat="1" applyFont="1" applyFill="1" applyBorder="1" applyAlignment="1">
      <alignment horizontal="right"/>
    </xf>
    <xf numFmtId="165" fontId="8" fillId="0" borderId="47" xfId="4" applyFont="1" applyFill="1" applyBorder="1" applyAlignment="1" applyProtection="1">
      <alignment horizontal="right" vertical="top" wrapText="1"/>
    </xf>
    <xf numFmtId="165"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5"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5"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4" fontId="8" fillId="7" borderId="50" xfId="9" applyFont="1" applyFill="1" applyBorder="1" applyAlignment="1">
      <alignment horizontal="right"/>
    </xf>
    <xf numFmtId="170" fontId="8" fillId="7" borderId="105" xfId="0" applyNumberFormat="1" applyFont="1" applyFill="1" applyBorder="1" applyAlignment="1">
      <alignment horizontal="right"/>
    </xf>
    <xf numFmtId="164"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4"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4"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5" fontId="11" fillId="18" borderId="33" xfId="21" applyFont="1" applyFill="1" applyBorder="1"/>
    <xf numFmtId="9" fontId="11" fillId="18" borderId="47" xfId="22" applyFont="1" applyFill="1" applyBorder="1"/>
    <xf numFmtId="9" fontId="11" fillId="18" borderId="15" xfId="22" applyNumberFormat="1" applyFont="1" applyFill="1" applyBorder="1"/>
    <xf numFmtId="165"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5"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0" fontId="7" fillId="25" borderId="6" xfId="1" applyFont="1" applyFill="1" applyBorder="1" applyAlignment="1" applyProtection="1">
      <alignment horizontal="left" vertical="top" wrapText="1"/>
    </xf>
    <xf numFmtId="173" fontId="0" fillId="0" borderId="0" xfId="0" applyNumberFormat="1" applyFill="1" applyProtection="1"/>
    <xf numFmtId="0" fontId="45" fillId="7" borderId="49" xfId="0" applyFont="1" applyFill="1" applyBorder="1" applyAlignment="1">
      <alignment horizontal="center"/>
    </xf>
    <xf numFmtId="0" fontId="45" fillId="7" borderId="47" xfId="0" applyFont="1" applyFill="1" applyBorder="1" applyAlignment="1">
      <alignment horizontal="center"/>
    </xf>
    <xf numFmtId="170" fontId="44" fillId="7" borderId="15" xfId="0" applyNumberFormat="1" applyFont="1" applyFill="1" applyBorder="1" applyAlignment="1">
      <alignment horizontal="right"/>
    </xf>
    <xf numFmtId="0" fontId="5" fillId="29" borderId="3" xfId="2" applyFont="1" applyFill="1" applyBorder="1" applyAlignment="1" applyProtection="1">
      <alignment wrapText="1"/>
    </xf>
    <xf numFmtId="164" fontId="5" fillId="3" borderId="3" xfId="9" applyFont="1" applyFill="1" applyBorder="1" applyProtection="1">
      <protection locked="0"/>
    </xf>
    <xf numFmtId="164" fontId="5" fillId="29" borderId="3" xfId="9" applyFont="1" applyFill="1" applyBorder="1" applyProtection="1">
      <protection locked="0"/>
    </xf>
    <xf numFmtId="0" fontId="0" fillId="25" borderId="15" xfId="2" quotePrefix="1" applyFont="1" applyFill="1" applyBorder="1" applyProtection="1"/>
    <xf numFmtId="166" fontId="7" fillId="25" borderId="6" xfId="11" applyFont="1" applyFill="1" applyBorder="1" applyProtection="1">
      <protection locked="0"/>
    </xf>
    <xf numFmtId="166" fontId="3" fillId="5" borderId="4" xfId="11" applyFont="1" applyFill="1" applyBorder="1" applyProtection="1">
      <protection locked="0"/>
    </xf>
    <xf numFmtId="166" fontId="3" fillId="16" borderId="63" xfId="11" applyFont="1" applyFill="1" applyBorder="1" applyProtection="1">
      <protection locked="0"/>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3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3" fillId="18" borderId="44"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7" xfId="19" applyFont="1" applyFill="1" applyBorder="1" applyAlignment="1">
      <alignment horizontal="center"/>
    </xf>
    <xf numFmtId="0" fontId="11" fillId="18" borderId="49" xfId="19" applyFont="1" applyFill="1" applyBorder="1" applyAlignment="1"/>
    <xf numFmtId="0" fontId="11" fillId="18" borderId="47" xfId="19" applyFont="1" applyFill="1" applyBorder="1" applyAlignment="1"/>
    <xf numFmtId="0" fontId="11" fillId="18" borderId="49" xfId="19" applyFont="1" applyFill="1" applyBorder="1" applyAlignment="1">
      <alignment horizontal="center"/>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40" xfId="19" applyFont="1" applyFill="1" applyBorder="1" applyAlignment="1">
      <alignment horizontal="center"/>
    </xf>
    <xf numFmtId="0" fontId="11" fillId="18" borderId="51" xfId="19" applyFont="1" applyFill="1" applyBorder="1" applyAlignment="1"/>
    <xf numFmtId="0" fontId="11" fillId="18" borderId="40" xfId="19" applyFont="1" applyFill="1" applyBorder="1" applyAlignment="1"/>
    <xf numFmtId="0" fontId="11" fillId="18" borderId="51" xfId="19"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46" xfId="19" applyFont="1" applyFill="1" applyBorder="1" applyAlignment="1"/>
    <xf numFmtId="0" fontId="11" fillId="18" borderId="33" xfId="19" applyFont="1" applyFill="1" applyBorder="1" applyAlignment="1"/>
    <xf numFmtId="0" fontId="11" fillId="18" borderId="25" xfId="19" applyFont="1" applyFill="1" applyBorder="1" applyAlignment="1"/>
    <xf numFmtId="0" fontId="11" fillId="18" borderId="26"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165" fontId="11" fillId="18" borderId="49" xfId="21" applyFont="1" applyFill="1" applyBorder="1" applyAlignment="1">
      <alignment horizontal="center"/>
    </xf>
    <xf numFmtId="165" fontId="11" fillId="18" borderId="47" xfId="21" applyFont="1" applyFill="1" applyBorder="1" applyAlignment="1">
      <alignment horizontal="center"/>
    </xf>
    <xf numFmtId="165" fontId="11" fillId="18" borderId="51" xfId="21" applyFont="1" applyFill="1" applyBorder="1" applyAlignment="1">
      <alignment horizontal="center"/>
    </xf>
    <xf numFmtId="165" fontId="11" fillId="18" borderId="40" xfId="21" applyFont="1" applyFill="1" applyBorder="1" applyAlignment="1">
      <alignment horizontal="center"/>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13" borderId="17" xfId="0" applyFont="1" applyFill="1" applyBorder="1" applyAlignment="1">
      <alignment horizontal="center"/>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14" fillId="14" borderId="46" xfId="0" applyFont="1" applyFill="1" applyBorder="1" applyAlignment="1"/>
    <xf numFmtId="0" fontId="14" fillId="14" borderId="33" xfId="0" applyFont="1" applyFill="1" applyBorder="1" applyAlignment="1"/>
    <xf numFmtId="165" fontId="8" fillId="7" borderId="49" xfId="4" applyFont="1" applyFill="1" applyBorder="1" applyAlignment="1">
      <alignment horizontal="right"/>
    </xf>
    <xf numFmtId="165" fontId="8" fillId="7" borderId="47" xfId="4" applyFont="1" applyFill="1" applyBorder="1" applyAlignment="1">
      <alignment horizontal="right"/>
    </xf>
    <xf numFmtId="165" fontId="8" fillId="7" borderId="51" xfId="4" applyFont="1" applyFill="1" applyBorder="1" applyAlignment="1">
      <alignment horizontal="right"/>
    </xf>
    <xf numFmtId="165" fontId="8" fillId="7" borderId="40" xfId="4" applyFont="1" applyFill="1" applyBorder="1" applyAlignment="1">
      <alignment horizontal="right"/>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0" fontId="8" fillId="7" borderId="47"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8" fillId="7" borderId="60" xfId="0" applyFont="1" applyFill="1" applyBorder="1" applyAlignment="1">
      <alignment horizont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44" fillId="7" borderId="46" xfId="0" applyFont="1" applyFill="1" applyBorder="1" applyAlignment="1">
      <alignment horizontal="left"/>
    </xf>
    <xf numFmtId="0" fontId="44" fillId="7" borderId="33" xfId="0" applyFont="1" applyFill="1" applyBorder="1" applyAlignment="1">
      <alignment horizontal="left"/>
    </xf>
    <xf numFmtId="0" fontId="44" fillId="7" borderId="47" xfId="0" applyFont="1" applyFill="1" applyBorder="1" applyAlignment="1">
      <alignment horizontal="left"/>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9" borderId="44" xfId="0" applyFont="1" applyFill="1" applyBorder="1" applyAlignment="1">
      <alignment horizontal="center" vertical="center"/>
    </xf>
    <xf numFmtId="0" fontId="14" fillId="11" borderId="37" xfId="0" applyFont="1" applyFill="1" applyBorder="1" applyAlignment="1">
      <alignment horizontal="center" vertical="center"/>
    </xf>
    <xf numFmtId="0" fontId="8" fillId="7" borderId="51" xfId="0" applyFont="1" applyFill="1" applyBorder="1" applyAlignment="1">
      <alignment horizont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12" borderId="27" xfId="0" applyFont="1" applyFill="1" applyBorder="1" applyAlignment="1">
      <alignment horizontal="left" wrapText="1"/>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2017</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ATLANTICO</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Calibri"/>
              <a:ea typeface="+mn-ea"/>
              <a:cs typeface="+mn-cs"/>
            </a:rPr>
            <a:t>                                         DIRECCIÓN TÉCNICA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5031154</xdr:colOff>
      <xdr:row>10</xdr:row>
      <xdr:rowOff>35597</xdr:rowOff>
    </xdr:from>
    <xdr:to>
      <xdr:col>24</xdr:col>
      <xdr:colOff>744472</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2"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zoomScale="39" zoomScaleNormal="39" workbookViewId="0"/>
  </sheetViews>
  <sheetFormatPr baseColWidth="10" defaultRowHeight="15"/>
  <cols>
    <col min="8" max="8" width="83" customWidth="1"/>
  </cols>
  <sheetData>
    <row r="1" spans="1:38" ht="15.75" thickTop="1">
      <c r="A1" s="123"/>
      <c r="B1" s="124"/>
      <c r="C1" s="124"/>
      <c r="D1" s="124"/>
      <c r="E1" s="124"/>
      <c r="F1" s="124"/>
      <c r="G1" s="124"/>
      <c r="H1" s="125"/>
      <c r="Z1" s="229"/>
      <c r="AA1" s="229"/>
      <c r="AB1" s="229"/>
      <c r="AC1" s="229"/>
      <c r="AD1" s="229"/>
      <c r="AE1" s="229"/>
      <c r="AF1" s="229"/>
      <c r="AG1" s="229"/>
      <c r="AH1" s="229"/>
      <c r="AI1" s="229"/>
      <c r="AJ1" s="229"/>
      <c r="AK1" s="229"/>
      <c r="AL1" s="229"/>
    </row>
    <row r="2" spans="1:38">
      <c r="A2" s="126"/>
      <c r="B2" s="127"/>
      <c r="C2" s="127"/>
      <c r="D2" s="127"/>
      <c r="E2" s="127"/>
      <c r="F2" s="127"/>
      <c r="G2" s="127"/>
      <c r="H2" s="128"/>
      <c r="Z2" s="229"/>
      <c r="AA2" s="229"/>
      <c r="AB2" s="229"/>
      <c r="AC2" s="229"/>
      <c r="AD2" s="229"/>
      <c r="AE2" s="229"/>
      <c r="AF2" s="229"/>
      <c r="AG2" s="229"/>
      <c r="AH2" s="229"/>
      <c r="AI2" s="229"/>
      <c r="AJ2" s="229"/>
      <c r="AK2" s="229"/>
      <c r="AL2" s="229"/>
    </row>
    <row r="3" spans="1:38">
      <c r="A3" s="126"/>
      <c r="B3" s="127"/>
      <c r="C3" s="127"/>
      <c r="D3" s="127"/>
      <c r="E3" s="127"/>
      <c r="F3" s="127"/>
      <c r="G3" s="127"/>
      <c r="H3" s="128"/>
      <c r="Z3" s="229"/>
      <c r="AA3" s="229"/>
      <c r="AB3" s="229"/>
      <c r="AC3" s="229"/>
      <c r="AD3" s="229"/>
      <c r="AE3" s="229"/>
      <c r="AF3" s="229"/>
      <c r="AG3" s="229"/>
      <c r="AH3" s="229"/>
      <c r="AI3" s="229"/>
      <c r="AJ3" s="229"/>
      <c r="AK3" s="229"/>
      <c r="AL3" s="229"/>
    </row>
    <row r="4" spans="1:38">
      <c r="A4" s="126"/>
      <c r="B4" s="127"/>
      <c r="C4" s="127"/>
      <c r="D4" s="127"/>
      <c r="E4" s="127"/>
      <c r="F4" s="127"/>
      <c r="G4" s="127"/>
      <c r="H4" s="128"/>
      <c r="Z4" s="229"/>
      <c r="AA4" s="229"/>
      <c r="AB4" s="229"/>
      <c r="AC4" s="229"/>
      <c r="AD4" s="229"/>
      <c r="AE4" s="229"/>
      <c r="AF4" s="229"/>
      <c r="AG4" s="229"/>
      <c r="AH4" s="229"/>
      <c r="AI4" s="229"/>
      <c r="AJ4" s="229"/>
      <c r="AK4" s="229"/>
      <c r="AL4" s="229"/>
    </row>
    <row r="5" spans="1:38">
      <c r="A5" s="126"/>
      <c r="B5" s="127"/>
      <c r="C5" s="127"/>
      <c r="D5" s="127"/>
      <c r="E5" s="127"/>
      <c r="F5" s="127"/>
      <c r="G5" s="127"/>
      <c r="H5" s="128"/>
      <c r="Z5" s="229"/>
      <c r="AA5" s="229"/>
      <c r="AB5" s="229"/>
      <c r="AC5" s="229"/>
      <c r="AD5" s="229"/>
      <c r="AE5" s="229"/>
      <c r="AF5" s="229"/>
      <c r="AG5" s="229"/>
      <c r="AH5" s="229"/>
      <c r="AI5" s="229"/>
      <c r="AJ5" s="229"/>
      <c r="AK5" s="229"/>
      <c r="AL5" s="229"/>
    </row>
    <row r="6" spans="1:38">
      <c r="A6" s="126"/>
      <c r="B6" s="127"/>
      <c r="C6" s="127"/>
      <c r="D6" s="127"/>
      <c r="E6" s="127"/>
      <c r="F6" s="127"/>
      <c r="G6" s="127"/>
      <c r="H6" s="128"/>
      <c r="Z6" s="229"/>
      <c r="AA6" s="229"/>
      <c r="AB6" s="229"/>
      <c r="AC6" s="229"/>
      <c r="AD6" s="229"/>
      <c r="AE6" s="229"/>
      <c r="AF6" s="229"/>
      <c r="AG6" s="229"/>
      <c r="AH6" s="229"/>
      <c r="AI6" s="229"/>
      <c r="AJ6" s="229"/>
      <c r="AK6" s="229"/>
      <c r="AL6" s="229"/>
    </row>
    <row r="7" spans="1:38">
      <c r="A7" s="126"/>
      <c r="B7" s="127"/>
      <c r="C7" s="127"/>
      <c r="D7" s="127"/>
      <c r="E7" s="127"/>
      <c r="F7" s="127"/>
      <c r="G7" s="127"/>
      <c r="H7" s="128"/>
      <c r="Z7" s="229"/>
      <c r="AA7" s="229"/>
      <c r="AB7" s="229"/>
      <c r="AC7" s="229"/>
      <c r="AD7" s="229"/>
      <c r="AE7" s="229"/>
      <c r="AF7" s="229"/>
      <c r="AG7" s="229"/>
      <c r="AH7" s="229"/>
      <c r="AI7" s="229"/>
      <c r="AJ7" s="229"/>
      <c r="AK7" s="229"/>
      <c r="AL7" s="229"/>
    </row>
    <row r="8" spans="1:38">
      <c r="A8" s="126"/>
      <c r="B8" s="127"/>
      <c r="C8" s="127"/>
      <c r="D8" s="127"/>
      <c r="E8" s="127"/>
      <c r="F8" s="127"/>
      <c r="G8" s="127"/>
      <c r="H8" s="128"/>
      <c r="I8" s="127"/>
      <c r="J8" s="127"/>
      <c r="K8" s="127"/>
      <c r="L8" s="127"/>
      <c r="M8" s="127"/>
      <c r="N8" s="127"/>
      <c r="O8" s="127"/>
      <c r="P8" s="127"/>
      <c r="Q8" s="127"/>
      <c r="R8" s="127"/>
      <c r="S8" s="127"/>
      <c r="T8" s="127"/>
      <c r="U8" s="127"/>
      <c r="V8" s="127"/>
      <c r="W8" s="127"/>
      <c r="X8" s="127"/>
      <c r="Y8" s="127"/>
      <c r="Z8" s="228"/>
      <c r="AA8" s="229"/>
      <c r="AB8" s="229"/>
      <c r="AC8" s="229"/>
      <c r="AD8" s="229"/>
      <c r="AE8" s="229"/>
      <c r="AF8" s="229"/>
      <c r="AG8" s="229"/>
      <c r="AH8" s="229"/>
      <c r="AI8" s="229"/>
      <c r="AJ8" s="229"/>
      <c r="AK8" s="229"/>
      <c r="AL8" s="229"/>
    </row>
    <row r="9" spans="1:38">
      <c r="A9" s="126"/>
      <c r="B9" s="127"/>
      <c r="C9" s="127"/>
      <c r="D9" s="127"/>
      <c r="E9" s="127"/>
      <c r="F9" s="127"/>
      <c r="G9" s="127"/>
      <c r="H9" s="127"/>
      <c r="I9" s="127"/>
      <c r="J9" s="127"/>
      <c r="K9" s="127"/>
      <c r="L9" s="127"/>
      <c r="M9" s="127"/>
      <c r="N9" s="127"/>
      <c r="O9" s="127"/>
      <c r="P9" s="127"/>
      <c r="Q9" s="127"/>
      <c r="R9" s="127"/>
      <c r="S9" s="127"/>
      <c r="T9" s="127"/>
      <c r="U9" s="127"/>
      <c r="V9" s="127"/>
      <c r="W9" s="127"/>
      <c r="X9" s="127"/>
      <c r="Y9" s="127"/>
      <c r="Z9" s="228"/>
      <c r="AA9" s="229"/>
      <c r="AB9" s="229"/>
      <c r="AC9" s="229"/>
      <c r="AD9" s="229"/>
      <c r="AE9" s="229"/>
      <c r="AF9" s="229"/>
      <c r="AG9" s="229"/>
      <c r="AH9" s="229"/>
      <c r="AI9" s="229"/>
      <c r="AJ9" s="229"/>
      <c r="AK9" s="229"/>
      <c r="AL9" s="229"/>
    </row>
    <row r="10" spans="1:38">
      <c r="A10" s="126"/>
      <c r="B10" s="127"/>
      <c r="C10" s="127"/>
      <c r="D10" s="127"/>
      <c r="E10" s="127"/>
      <c r="F10" s="127"/>
      <c r="G10" s="127"/>
      <c r="H10" s="127"/>
      <c r="I10" s="127"/>
      <c r="J10" s="127"/>
      <c r="K10" s="127"/>
      <c r="L10" s="127"/>
      <c r="M10" s="127"/>
      <c r="N10" s="127"/>
      <c r="O10" s="127"/>
      <c r="P10" s="127"/>
      <c r="Q10" s="127"/>
      <c r="R10" s="127"/>
      <c r="S10" s="127"/>
      <c r="T10" s="127"/>
      <c r="U10" s="127"/>
      <c r="V10" s="127"/>
      <c r="W10" s="127"/>
      <c r="X10" s="127"/>
      <c r="Y10" s="127"/>
      <c r="Z10" s="228"/>
      <c r="AA10" s="229"/>
      <c r="AB10" s="229"/>
      <c r="AC10" s="229"/>
      <c r="AD10" s="229"/>
      <c r="AE10" s="229"/>
      <c r="AF10" s="229"/>
      <c r="AG10" s="229"/>
      <c r="AH10" s="229"/>
      <c r="AI10" s="229"/>
      <c r="AJ10" s="229"/>
      <c r="AK10" s="229"/>
      <c r="AL10" s="229"/>
    </row>
    <row r="11" spans="1:38">
      <c r="A11" s="126"/>
      <c r="B11" s="127"/>
      <c r="C11" s="127"/>
      <c r="D11" s="127"/>
      <c r="E11" s="127"/>
      <c r="F11" s="127"/>
      <c r="G11" s="127"/>
      <c r="H11" s="127"/>
      <c r="I11" s="127"/>
      <c r="J11" s="127"/>
      <c r="K11" s="127"/>
      <c r="L11" s="127"/>
      <c r="M11" s="127"/>
      <c r="N11" s="127"/>
      <c r="O11" s="127"/>
      <c r="P11" s="127"/>
      <c r="Q11" s="127"/>
      <c r="R11" s="127"/>
      <c r="S11" s="127"/>
      <c r="T11" s="127"/>
      <c r="U11" s="127"/>
      <c r="V11" s="127"/>
      <c r="W11" s="127"/>
      <c r="X11" s="127"/>
      <c r="Y11" s="127"/>
      <c r="Z11" s="228"/>
      <c r="AA11" s="229"/>
      <c r="AB11" s="229"/>
      <c r="AC11" s="229"/>
      <c r="AD11" s="229"/>
      <c r="AE11" s="229"/>
      <c r="AF11" s="229"/>
      <c r="AG11" s="229"/>
      <c r="AH11" s="229"/>
      <c r="AI11" s="229"/>
      <c r="AJ11" s="229"/>
      <c r="AK11" s="229"/>
      <c r="AL11" s="229"/>
    </row>
    <row r="12" spans="1:38">
      <c r="A12" s="126"/>
      <c r="B12" s="127"/>
      <c r="C12" s="127"/>
      <c r="D12" s="127"/>
      <c r="E12" s="127"/>
      <c r="F12" s="127"/>
      <c r="G12" s="127"/>
      <c r="H12" s="127"/>
      <c r="I12" s="127"/>
      <c r="J12" s="127"/>
      <c r="K12" s="127"/>
      <c r="L12" s="127"/>
      <c r="M12" s="127"/>
      <c r="N12" s="127"/>
      <c r="O12" s="127"/>
      <c r="P12" s="127"/>
      <c r="Q12" s="127"/>
      <c r="R12" s="127"/>
      <c r="S12" s="127"/>
      <c r="T12" s="127"/>
      <c r="U12" s="127"/>
      <c r="V12" s="127"/>
      <c r="W12" s="127"/>
      <c r="X12" s="127"/>
      <c r="Y12" s="127"/>
      <c r="Z12" s="228"/>
      <c r="AA12" s="229"/>
      <c r="AB12" s="229"/>
      <c r="AC12" s="229"/>
      <c r="AD12" s="229"/>
      <c r="AE12" s="229"/>
      <c r="AF12" s="229"/>
      <c r="AG12" s="229"/>
      <c r="AH12" s="229"/>
      <c r="AI12" s="229"/>
      <c r="AJ12" s="229"/>
      <c r="AK12" s="229"/>
      <c r="AL12" s="229"/>
    </row>
    <row r="13" spans="1:38">
      <c r="A13" s="126"/>
      <c r="B13" s="127"/>
      <c r="C13" s="127"/>
      <c r="D13" s="127"/>
      <c r="E13" s="127"/>
      <c r="F13" s="127"/>
      <c r="G13" s="127"/>
      <c r="H13" s="127"/>
      <c r="I13" s="127"/>
      <c r="J13" s="127"/>
      <c r="K13" s="127"/>
      <c r="L13" s="127"/>
      <c r="M13" s="127"/>
      <c r="N13" s="127"/>
      <c r="O13" s="127"/>
      <c r="P13" s="127"/>
      <c r="Q13" s="127"/>
      <c r="R13" s="127"/>
      <c r="S13" s="127"/>
      <c r="T13" s="127"/>
      <c r="U13" s="127"/>
      <c r="V13" s="127"/>
      <c r="W13" s="127"/>
      <c r="X13" s="127"/>
      <c r="Y13" s="127"/>
      <c r="Z13" s="228"/>
      <c r="AA13" s="229"/>
      <c r="AB13" s="229"/>
      <c r="AC13" s="229"/>
      <c r="AD13" s="229"/>
      <c r="AE13" s="229"/>
      <c r="AF13" s="229"/>
      <c r="AG13" s="229"/>
      <c r="AH13" s="229"/>
      <c r="AI13" s="229"/>
      <c r="AJ13" s="229"/>
      <c r="AK13" s="229"/>
      <c r="AL13" s="229"/>
    </row>
    <row r="14" spans="1:38">
      <c r="A14" s="126"/>
      <c r="B14" s="127"/>
      <c r="C14" s="127"/>
      <c r="D14" s="127"/>
      <c r="E14" s="127"/>
      <c r="F14" s="127"/>
      <c r="G14" s="127"/>
      <c r="H14" s="127"/>
      <c r="I14" s="127"/>
      <c r="J14" s="127"/>
      <c r="K14" s="127"/>
      <c r="L14" s="127"/>
      <c r="M14" s="127"/>
      <c r="N14" s="127"/>
      <c r="O14" s="127"/>
      <c r="P14" s="127"/>
      <c r="Q14" s="127"/>
      <c r="R14" s="127"/>
      <c r="S14" s="127"/>
      <c r="T14" s="127"/>
      <c r="U14" s="127"/>
      <c r="V14" s="127"/>
      <c r="W14" s="127"/>
      <c r="X14" s="127"/>
      <c r="Y14" s="127"/>
      <c r="Z14" s="228"/>
      <c r="AA14" s="229"/>
      <c r="AB14" s="229"/>
      <c r="AC14" s="229"/>
      <c r="AD14" s="229"/>
      <c r="AE14" s="229"/>
      <c r="AF14" s="229"/>
      <c r="AG14" s="229"/>
      <c r="AH14" s="229"/>
      <c r="AI14" s="229"/>
      <c r="AJ14" s="229"/>
      <c r="AK14" s="229"/>
      <c r="AL14" s="229"/>
    </row>
    <row r="15" spans="1:38">
      <c r="A15" s="126"/>
      <c r="B15" s="127"/>
      <c r="C15" s="127"/>
      <c r="D15" s="127"/>
      <c r="E15" s="127"/>
      <c r="F15" s="127"/>
      <c r="G15" s="127"/>
      <c r="H15" s="127"/>
      <c r="I15" s="127"/>
      <c r="J15" s="127"/>
      <c r="K15" s="127"/>
      <c r="L15" s="127"/>
      <c r="M15" s="127"/>
      <c r="N15" s="127"/>
      <c r="O15" s="127"/>
      <c r="P15" s="127"/>
      <c r="Q15" s="127"/>
      <c r="R15" s="127"/>
      <c r="S15" s="127"/>
      <c r="T15" s="127"/>
      <c r="U15" s="127"/>
      <c r="V15" s="127"/>
      <c r="W15" s="127"/>
      <c r="X15" s="127"/>
      <c r="Y15" s="127"/>
      <c r="Z15" s="228"/>
      <c r="AA15" s="229"/>
      <c r="AB15" s="229"/>
      <c r="AC15" s="229"/>
      <c r="AD15" s="229"/>
      <c r="AE15" s="229"/>
      <c r="AF15" s="229"/>
      <c r="AG15" s="229"/>
      <c r="AH15" s="229"/>
      <c r="AI15" s="229"/>
      <c r="AJ15" s="229"/>
      <c r="AK15" s="229"/>
      <c r="AL15" s="229"/>
    </row>
    <row r="16" spans="1:38">
      <c r="A16" s="126"/>
      <c r="B16" s="127"/>
      <c r="C16" s="127"/>
      <c r="D16" s="127"/>
      <c r="E16" s="127"/>
      <c r="F16" s="127"/>
      <c r="G16" s="127"/>
      <c r="H16" s="127"/>
      <c r="I16" s="127"/>
      <c r="J16" s="127"/>
      <c r="K16" s="127"/>
      <c r="L16" s="127"/>
      <c r="M16" s="127"/>
      <c r="N16" s="127"/>
      <c r="O16" s="127"/>
      <c r="P16" s="127"/>
      <c r="Q16" s="127"/>
      <c r="R16" s="127"/>
      <c r="S16" s="127"/>
      <c r="T16" s="127"/>
      <c r="U16" s="127"/>
      <c r="V16" s="127"/>
      <c r="W16" s="127"/>
      <c r="X16" s="127"/>
      <c r="Y16" s="127"/>
      <c r="Z16" s="228"/>
      <c r="AA16" s="229"/>
      <c r="AB16" s="229"/>
      <c r="AC16" s="229"/>
      <c r="AD16" s="229"/>
      <c r="AE16" s="229"/>
      <c r="AF16" s="229"/>
      <c r="AG16" s="229"/>
      <c r="AH16" s="229"/>
      <c r="AI16" s="229"/>
      <c r="AJ16" s="229"/>
      <c r="AK16" s="229"/>
      <c r="AL16" s="229"/>
    </row>
    <row r="17" spans="1:38">
      <c r="A17" s="126"/>
      <c r="B17" s="127"/>
      <c r="C17" s="127"/>
      <c r="D17" s="127"/>
      <c r="E17" s="127"/>
      <c r="F17" s="127"/>
      <c r="G17" s="127"/>
      <c r="H17" s="127"/>
      <c r="I17" s="127"/>
      <c r="J17" s="127"/>
      <c r="K17" s="127"/>
      <c r="L17" s="127"/>
      <c r="M17" s="127"/>
      <c r="N17" s="127"/>
      <c r="O17" s="127"/>
      <c r="P17" s="127"/>
      <c r="Q17" s="127"/>
      <c r="R17" s="127"/>
      <c r="S17" s="127"/>
      <c r="T17" s="127"/>
      <c r="U17" s="127"/>
      <c r="V17" s="127"/>
      <c r="W17" s="127"/>
      <c r="X17" s="127"/>
      <c r="Y17" s="127"/>
      <c r="Z17" s="228"/>
      <c r="AA17" s="229"/>
      <c r="AB17" s="229"/>
      <c r="AC17" s="229"/>
      <c r="AD17" s="229"/>
      <c r="AE17" s="229"/>
      <c r="AF17" s="229"/>
      <c r="AG17" s="229"/>
      <c r="AH17" s="229"/>
      <c r="AI17" s="229"/>
      <c r="AJ17" s="229"/>
      <c r="AK17" s="229"/>
      <c r="AL17" s="229"/>
    </row>
    <row r="18" spans="1:38">
      <c r="A18" s="126"/>
      <c r="B18" s="127"/>
      <c r="C18" s="127"/>
      <c r="D18" s="127"/>
      <c r="E18" s="127"/>
      <c r="F18" s="127"/>
      <c r="G18" s="127"/>
      <c r="H18" s="127"/>
      <c r="I18" s="127"/>
      <c r="J18" s="127"/>
      <c r="K18" s="127"/>
      <c r="L18" s="127"/>
      <c r="M18" s="127"/>
      <c r="N18" s="127"/>
      <c r="O18" s="127"/>
      <c r="P18" s="127"/>
      <c r="Q18" s="127"/>
      <c r="R18" s="127"/>
      <c r="S18" s="127"/>
      <c r="T18" s="127"/>
      <c r="U18" s="127"/>
      <c r="V18" s="127"/>
      <c r="W18" s="127"/>
      <c r="X18" s="127"/>
      <c r="Y18" s="127"/>
      <c r="Z18" s="228"/>
      <c r="AA18" s="229"/>
      <c r="AB18" s="229"/>
      <c r="AC18" s="229"/>
      <c r="AD18" s="229"/>
      <c r="AE18" s="229"/>
      <c r="AF18" s="229"/>
      <c r="AG18" s="229"/>
      <c r="AH18" s="229"/>
      <c r="AI18" s="229"/>
      <c r="AJ18" s="229"/>
      <c r="AK18" s="229"/>
      <c r="AL18" s="229"/>
    </row>
    <row r="19" spans="1:38">
      <c r="A19" s="127"/>
      <c r="B19" s="127"/>
      <c r="C19" s="127"/>
      <c r="D19" s="127"/>
      <c r="E19" s="127"/>
      <c r="F19" s="127"/>
      <c r="G19" s="127"/>
      <c r="H19" s="127"/>
      <c r="I19" s="127"/>
      <c r="J19" s="127"/>
      <c r="K19" s="127"/>
      <c r="L19" s="127"/>
      <c r="M19" s="127"/>
      <c r="N19" s="127"/>
      <c r="O19" s="127"/>
      <c r="P19" s="127"/>
      <c r="Q19" s="127"/>
      <c r="R19" s="127"/>
      <c r="S19" s="127"/>
      <c r="T19" s="127"/>
      <c r="U19" s="127"/>
      <c r="V19" s="127"/>
      <c r="W19" s="127"/>
      <c r="X19" s="127"/>
      <c r="Y19" s="127"/>
      <c r="Z19" s="228"/>
      <c r="AA19" s="229"/>
      <c r="AB19" s="229"/>
      <c r="AC19" s="229"/>
      <c r="AD19" s="229"/>
      <c r="AE19" s="229"/>
      <c r="AF19" s="229"/>
      <c r="AG19" s="229"/>
      <c r="AH19" s="229"/>
      <c r="AI19" s="229"/>
      <c r="AJ19" s="229"/>
      <c r="AK19" s="229"/>
      <c r="AL19" s="229"/>
    </row>
    <row r="20" spans="1:38">
      <c r="A20" s="127"/>
      <c r="B20" s="127"/>
      <c r="C20" s="127"/>
      <c r="D20" s="127"/>
      <c r="E20" s="127"/>
      <c r="F20" s="127"/>
      <c r="G20" s="127"/>
      <c r="H20" s="127"/>
      <c r="I20" s="127"/>
      <c r="J20" s="127"/>
      <c r="K20" s="127"/>
      <c r="L20" s="127"/>
      <c r="M20" s="127"/>
      <c r="N20" s="127"/>
      <c r="O20" s="127"/>
      <c r="P20" s="127"/>
      <c r="Q20" s="127"/>
      <c r="R20" s="127"/>
      <c r="S20" s="127"/>
      <c r="T20" s="127"/>
      <c r="U20" s="127"/>
      <c r="V20" s="127"/>
      <c r="W20" s="127"/>
      <c r="X20" s="127"/>
      <c r="Y20" s="127"/>
      <c r="Z20" s="228"/>
      <c r="AA20" s="229"/>
      <c r="AB20" s="229"/>
      <c r="AC20" s="229"/>
      <c r="AD20" s="229"/>
      <c r="AE20" s="229"/>
      <c r="AF20" s="229"/>
      <c r="AG20" s="229"/>
      <c r="AH20" s="229"/>
      <c r="AI20" s="229"/>
      <c r="AJ20" s="229"/>
      <c r="AK20" s="229"/>
      <c r="AL20" s="229"/>
    </row>
    <row r="21" spans="1:38">
      <c r="A21" s="127"/>
      <c r="B21" s="127"/>
      <c r="C21" s="127"/>
      <c r="D21" s="127"/>
      <c r="E21" s="127"/>
      <c r="F21" s="127"/>
      <c r="G21" s="127"/>
      <c r="H21" s="127"/>
      <c r="I21" s="127"/>
      <c r="J21" s="127"/>
      <c r="K21" s="127"/>
      <c r="L21" s="127"/>
      <c r="M21" s="127"/>
      <c r="N21" s="127"/>
      <c r="O21" s="127"/>
      <c r="P21" s="127"/>
      <c r="Q21" s="127"/>
      <c r="R21" s="127"/>
      <c r="S21" s="127"/>
      <c r="T21" s="127"/>
      <c r="U21" s="127"/>
      <c r="V21" s="127"/>
      <c r="W21" s="127"/>
      <c r="X21" s="127"/>
      <c r="Y21" s="127"/>
      <c r="Z21" s="228"/>
      <c r="AA21" s="229"/>
      <c r="AB21" s="229"/>
      <c r="AC21" s="229"/>
      <c r="AD21" s="229"/>
      <c r="AE21" s="229"/>
      <c r="AF21" s="229"/>
      <c r="AG21" s="229"/>
      <c r="AH21" s="229"/>
      <c r="AI21" s="229"/>
      <c r="AJ21" s="229"/>
      <c r="AK21" s="229"/>
      <c r="AL21" s="229"/>
    </row>
    <row r="22" spans="1:38">
      <c r="A22" s="127"/>
      <c r="B22" s="127"/>
      <c r="C22" s="127"/>
      <c r="D22" s="127"/>
      <c r="E22" s="127"/>
      <c r="F22" s="127"/>
      <c r="G22" s="127"/>
      <c r="H22" s="127"/>
      <c r="I22" s="127"/>
      <c r="J22" s="127"/>
      <c r="K22" s="127"/>
      <c r="L22" s="127"/>
      <c r="M22" s="127"/>
      <c r="N22" s="127"/>
      <c r="O22" s="127"/>
      <c r="P22" s="127"/>
      <c r="Q22" s="127"/>
      <c r="R22" s="127"/>
      <c r="S22" s="127"/>
      <c r="T22" s="127"/>
      <c r="U22" s="127"/>
      <c r="V22" s="127"/>
      <c r="W22" s="127"/>
      <c r="X22" s="127"/>
      <c r="Y22" s="127"/>
      <c r="Z22" s="228"/>
      <c r="AA22" s="229"/>
      <c r="AB22" s="229"/>
      <c r="AC22" s="229"/>
      <c r="AD22" s="229"/>
      <c r="AE22" s="229"/>
      <c r="AF22" s="229"/>
      <c r="AG22" s="229"/>
      <c r="AH22" s="229"/>
      <c r="AI22" s="229"/>
      <c r="AJ22" s="229"/>
      <c r="AK22" s="229"/>
      <c r="AL22" s="229"/>
    </row>
    <row r="23" spans="1:38">
      <c r="A23" s="127"/>
      <c r="B23" s="127"/>
      <c r="C23" s="127"/>
      <c r="D23" s="127"/>
      <c r="E23" s="127"/>
      <c r="F23" s="127"/>
      <c r="G23" s="127"/>
      <c r="H23" s="127"/>
      <c r="I23" s="127"/>
      <c r="J23" s="127"/>
      <c r="K23" s="127"/>
      <c r="L23" s="127"/>
      <c r="M23" s="127"/>
      <c r="N23" s="127"/>
      <c r="O23" s="127"/>
      <c r="P23" s="127"/>
      <c r="Q23" s="127"/>
      <c r="R23" s="127"/>
      <c r="S23" s="127"/>
      <c r="T23" s="127"/>
      <c r="U23" s="127"/>
      <c r="V23" s="127"/>
      <c r="W23" s="127"/>
      <c r="X23" s="127"/>
      <c r="Y23" s="127"/>
      <c r="Z23" s="228"/>
      <c r="AA23" s="229"/>
      <c r="AB23" s="229"/>
      <c r="AC23" s="229"/>
      <c r="AD23" s="229"/>
      <c r="AE23" s="229"/>
      <c r="AF23" s="229"/>
      <c r="AG23" s="229"/>
      <c r="AH23" s="229"/>
      <c r="AI23" s="229"/>
      <c r="AJ23" s="229"/>
      <c r="AK23" s="229"/>
      <c r="AL23" s="229"/>
    </row>
    <row r="24" spans="1:38">
      <c r="A24" s="127"/>
      <c r="B24" s="127"/>
      <c r="C24" s="127"/>
      <c r="D24" s="127"/>
      <c r="E24" s="127"/>
      <c r="F24" s="127"/>
      <c r="G24" s="127"/>
      <c r="H24" s="127"/>
      <c r="I24" s="127"/>
      <c r="J24" s="127"/>
      <c r="K24" s="127"/>
      <c r="L24" s="127"/>
      <c r="M24" s="127"/>
      <c r="N24" s="127"/>
      <c r="O24" s="127"/>
      <c r="P24" s="127"/>
      <c r="Q24" s="127"/>
      <c r="R24" s="127"/>
      <c r="S24" s="127"/>
      <c r="T24" s="127"/>
      <c r="U24" s="127"/>
      <c r="V24" s="127"/>
      <c r="W24" s="127"/>
      <c r="X24" s="127"/>
      <c r="Y24" s="127"/>
      <c r="Z24" s="228"/>
      <c r="AA24" s="229"/>
      <c r="AB24" s="229"/>
      <c r="AC24" s="229"/>
      <c r="AD24" s="229"/>
      <c r="AE24" s="229"/>
      <c r="AF24" s="229"/>
      <c r="AG24" s="229"/>
      <c r="AH24" s="229"/>
      <c r="AI24" s="229"/>
      <c r="AJ24" s="229"/>
      <c r="AK24" s="229"/>
      <c r="AL24" s="229"/>
    </row>
    <row r="25" spans="1:38">
      <c r="A25" s="127"/>
      <c r="B25" s="127"/>
      <c r="C25" s="127"/>
      <c r="D25" s="127"/>
      <c r="E25" s="127"/>
      <c r="F25" s="127"/>
      <c r="G25" s="127"/>
      <c r="H25" s="127"/>
      <c r="I25" s="127"/>
      <c r="J25" s="127"/>
      <c r="K25" s="127"/>
      <c r="L25" s="127"/>
      <c r="M25" s="127"/>
      <c r="N25" s="127"/>
      <c r="O25" s="127"/>
      <c r="P25" s="127"/>
      <c r="Q25" s="127"/>
      <c r="R25" s="127"/>
      <c r="S25" s="127"/>
      <c r="T25" s="127"/>
      <c r="U25" s="127"/>
      <c r="V25" s="127"/>
      <c r="W25" s="127"/>
      <c r="X25" s="127"/>
      <c r="Y25" s="127"/>
      <c r="Z25" s="228"/>
      <c r="AA25" s="229"/>
      <c r="AB25" s="229"/>
      <c r="AC25" s="229"/>
      <c r="AD25" s="229"/>
      <c r="AE25" s="229"/>
      <c r="AF25" s="229"/>
      <c r="AG25" s="229"/>
      <c r="AH25" s="229"/>
      <c r="AI25" s="229"/>
      <c r="AJ25" s="229"/>
      <c r="AK25" s="229"/>
      <c r="AL25" s="229"/>
    </row>
    <row r="26" spans="1:38">
      <c r="A26" s="127"/>
      <c r="B26" s="127"/>
      <c r="C26" s="127"/>
      <c r="D26" s="127"/>
      <c r="E26" s="127"/>
      <c r="F26" s="127"/>
      <c r="G26" s="127"/>
      <c r="H26" s="127"/>
      <c r="I26" s="127"/>
      <c r="J26" s="127"/>
      <c r="K26" s="127"/>
      <c r="L26" s="127"/>
      <c r="M26" s="127"/>
      <c r="N26" s="127"/>
      <c r="O26" s="127"/>
      <c r="P26" s="127"/>
      <c r="Q26" s="127"/>
      <c r="R26" s="127"/>
      <c r="S26" s="127"/>
      <c r="T26" s="127"/>
      <c r="U26" s="127"/>
      <c r="V26" s="127"/>
      <c r="W26" s="127"/>
      <c r="X26" s="127"/>
      <c r="Y26" s="127"/>
      <c r="Z26" s="228"/>
      <c r="AA26" s="229"/>
      <c r="AB26" s="229"/>
      <c r="AC26" s="229"/>
      <c r="AD26" s="229"/>
      <c r="AE26" s="229"/>
      <c r="AF26" s="229"/>
      <c r="AG26" s="229"/>
      <c r="AH26" s="229"/>
      <c r="AI26" s="229"/>
      <c r="AJ26" s="229"/>
      <c r="AK26" s="229"/>
      <c r="AL26" s="229"/>
    </row>
    <row r="27" spans="1:38">
      <c r="A27" s="127"/>
      <c r="B27" s="127"/>
      <c r="C27" s="127"/>
      <c r="D27" s="127"/>
      <c r="E27" s="127"/>
      <c r="F27" s="127"/>
      <c r="G27" s="127"/>
      <c r="H27" s="127"/>
      <c r="I27" s="127"/>
      <c r="J27" s="127"/>
      <c r="K27" s="127"/>
      <c r="L27" s="127"/>
      <c r="M27" s="127"/>
      <c r="N27" s="127"/>
      <c r="O27" s="127"/>
      <c r="P27" s="127"/>
      <c r="Q27" s="127"/>
      <c r="R27" s="127"/>
      <c r="S27" s="127"/>
      <c r="T27" s="127"/>
      <c r="U27" s="127"/>
      <c r="V27" s="127"/>
      <c r="W27" s="127"/>
      <c r="X27" s="127"/>
      <c r="Y27" s="127"/>
      <c r="Z27" s="228"/>
      <c r="AA27" s="229"/>
      <c r="AB27" s="229"/>
      <c r="AC27" s="229"/>
      <c r="AD27" s="229"/>
      <c r="AE27" s="229"/>
      <c r="AF27" s="229"/>
      <c r="AG27" s="229"/>
      <c r="AH27" s="229"/>
      <c r="AI27" s="229"/>
      <c r="AJ27" s="229"/>
      <c r="AK27" s="229"/>
      <c r="AL27" s="229"/>
    </row>
    <row r="28" spans="1:38">
      <c r="A28" s="127"/>
      <c r="B28" s="127"/>
      <c r="C28" s="127"/>
      <c r="D28" s="127"/>
      <c r="E28" s="127"/>
      <c r="F28" s="127"/>
      <c r="G28" s="127"/>
      <c r="H28" s="127"/>
      <c r="I28" s="127"/>
      <c r="J28" s="127"/>
      <c r="K28" s="127"/>
      <c r="L28" s="127"/>
      <c r="M28" s="127"/>
      <c r="N28" s="127"/>
      <c r="O28" s="127"/>
      <c r="P28" s="127"/>
      <c r="Q28" s="127"/>
      <c r="R28" s="127"/>
      <c r="S28" s="127"/>
      <c r="T28" s="127"/>
      <c r="U28" s="127"/>
      <c r="V28" s="127"/>
      <c r="W28" s="127"/>
      <c r="X28" s="127"/>
      <c r="Y28" s="127"/>
      <c r="Z28" s="228"/>
      <c r="AA28" s="229"/>
      <c r="AB28" s="229"/>
      <c r="AC28" s="229"/>
      <c r="AD28" s="229"/>
      <c r="AE28" s="229"/>
      <c r="AF28" s="229"/>
      <c r="AG28" s="229"/>
      <c r="AH28" s="229"/>
      <c r="AI28" s="229"/>
      <c r="AJ28" s="229"/>
      <c r="AK28" s="229"/>
      <c r="AL28" s="229"/>
    </row>
    <row r="29" spans="1:38">
      <c r="A29" s="127"/>
      <c r="B29" s="127"/>
      <c r="C29" s="127"/>
      <c r="D29" s="127"/>
      <c r="E29" s="127"/>
      <c r="F29" s="127"/>
      <c r="G29" s="127"/>
      <c r="H29" s="127"/>
      <c r="I29" s="127"/>
      <c r="J29" s="127"/>
      <c r="K29" s="127"/>
      <c r="L29" s="127"/>
      <c r="M29" s="127"/>
      <c r="N29" s="127"/>
      <c r="O29" s="127"/>
      <c r="P29" s="127"/>
      <c r="Q29" s="127"/>
      <c r="R29" s="127"/>
      <c r="S29" s="127"/>
      <c r="T29" s="127"/>
      <c r="U29" s="127"/>
      <c r="V29" s="127"/>
      <c r="W29" s="127"/>
      <c r="X29" s="127"/>
      <c r="Y29" s="127"/>
      <c r="Z29" s="228"/>
      <c r="AA29" s="229"/>
      <c r="AB29" s="229"/>
      <c r="AC29" s="229"/>
      <c r="AD29" s="229"/>
      <c r="AE29" s="229"/>
      <c r="AF29" s="229"/>
      <c r="AG29" s="229"/>
      <c r="AH29" s="229"/>
      <c r="AI29" s="229"/>
      <c r="AJ29" s="229"/>
      <c r="AK29" s="229"/>
      <c r="AL29" s="229"/>
    </row>
    <row r="30" spans="1:38">
      <c r="A30" s="127"/>
      <c r="B30" s="127"/>
      <c r="C30" s="127"/>
      <c r="D30" s="127"/>
      <c r="E30" s="127"/>
      <c r="F30" s="127"/>
      <c r="G30" s="127"/>
      <c r="H30" s="127"/>
      <c r="I30" s="127"/>
      <c r="J30" s="127"/>
      <c r="K30" s="127"/>
      <c r="L30" s="127"/>
      <c r="M30" s="127"/>
      <c r="N30" s="127"/>
      <c r="O30" s="127"/>
      <c r="P30" s="127"/>
      <c r="Q30" s="127"/>
      <c r="R30" s="127"/>
      <c r="S30" s="127"/>
      <c r="T30" s="127"/>
      <c r="U30" s="127"/>
      <c r="V30" s="127"/>
      <c r="W30" s="127"/>
      <c r="X30" s="127"/>
      <c r="Y30" s="127"/>
      <c r="Z30" s="228"/>
      <c r="AA30" s="229"/>
      <c r="AB30" s="229"/>
      <c r="AC30" s="229"/>
      <c r="AD30" s="229"/>
      <c r="AE30" s="229"/>
      <c r="AF30" s="229"/>
      <c r="AG30" s="229"/>
      <c r="AH30" s="229"/>
      <c r="AI30" s="229"/>
      <c r="AJ30" s="229"/>
      <c r="AK30" s="229"/>
      <c r="AL30" s="229"/>
    </row>
    <row r="31" spans="1:38">
      <c r="A31" s="127"/>
      <c r="B31" s="127"/>
      <c r="C31" s="127"/>
      <c r="D31" s="127"/>
      <c r="E31" s="127"/>
      <c r="F31" s="127"/>
      <c r="G31" s="127"/>
      <c r="H31" s="127"/>
      <c r="I31" s="127"/>
      <c r="J31" s="127"/>
      <c r="K31" s="127"/>
      <c r="L31" s="127"/>
      <c r="M31" s="127"/>
      <c r="N31" s="127"/>
      <c r="O31" s="127"/>
      <c r="P31" s="127"/>
      <c r="Q31" s="127"/>
      <c r="R31" s="127"/>
      <c r="S31" s="127"/>
      <c r="T31" s="127"/>
      <c r="U31" s="127"/>
      <c r="V31" s="127"/>
      <c r="W31" s="127"/>
      <c r="X31" s="127"/>
      <c r="Y31" s="127"/>
      <c r="Z31" s="228"/>
      <c r="AA31" s="229"/>
      <c r="AB31" s="229"/>
      <c r="AC31" s="229"/>
      <c r="AD31" s="229"/>
      <c r="AE31" s="229"/>
      <c r="AF31" s="229"/>
      <c r="AG31" s="229"/>
      <c r="AH31" s="229"/>
      <c r="AI31" s="229"/>
      <c r="AJ31" s="229"/>
      <c r="AK31" s="229"/>
      <c r="AL31" s="229"/>
    </row>
    <row r="32" spans="1:38">
      <c r="A32" s="666"/>
      <c r="B32" s="666"/>
      <c r="C32" s="666"/>
      <c r="D32" s="666"/>
      <c r="E32" s="666"/>
      <c r="F32" s="666"/>
      <c r="G32" s="666"/>
      <c r="H32" s="666"/>
      <c r="I32" s="127"/>
      <c r="J32" s="127"/>
      <c r="K32" s="127"/>
      <c r="L32" s="127"/>
      <c r="M32" s="127"/>
      <c r="N32" s="127"/>
      <c r="O32" s="127"/>
      <c r="P32" s="127"/>
      <c r="Q32" s="127"/>
      <c r="R32" s="127"/>
      <c r="S32" s="127"/>
      <c r="T32" s="127"/>
      <c r="U32" s="127"/>
      <c r="V32" s="127"/>
      <c r="W32" s="127"/>
      <c r="X32" s="127"/>
      <c r="Y32" s="127"/>
      <c r="Z32" s="228"/>
      <c r="AA32" s="229"/>
      <c r="AB32" s="229"/>
      <c r="AC32" s="229"/>
      <c r="AD32" s="229"/>
      <c r="AE32" s="229"/>
      <c r="AF32" s="229"/>
      <c r="AG32" s="229"/>
      <c r="AH32" s="229"/>
      <c r="AI32" s="229"/>
      <c r="AJ32" s="229"/>
      <c r="AK32" s="229"/>
      <c r="AL32" s="229"/>
    </row>
    <row r="33" spans="1:38">
      <c r="A33" s="666"/>
      <c r="B33" s="666"/>
      <c r="C33" s="666"/>
      <c r="D33" s="666"/>
      <c r="E33" s="666"/>
      <c r="F33" s="666"/>
      <c r="G33" s="666"/>
      <c r="H33" s="666"/>
      <c r="I33" s="127"/>
      <c r="J33" s="127"/>
      <c r="K33" s="127"/>
      <c r="L33" s="127"/>
      <c r="M33" s="127"/>
      <c r="N33" s="127"/>
      <c r="O33" s="127"/>
      <c r="P33" s="127"/>
      <c r="Q33" s="127"/>
      <c r="R33" s="127"/>
      <c r="S33" s="127"/>
      <c r="T33" s="127"/>
      <c r="U33" s="127"/>
      <c r="V33" s="127"/>
      <c r="W33" s="127"/>
      <c r="X33" s="127"/>
      <c r="Y33" s="127"/>
      <c r="Z33" s="228"/>
      <c r="AA33" s="229"/>
      <c r="AB33" s="229"/>
      <c r="AC33" s="229"/>
      <c r="AD33" s="229"/>
      <c r="AE33" s="229"/>
      <c r="AF33" s="229"/>
      <c r="AG33" s="229"/>
      <c r="AH33" s="229"/>
      <c r="AI33" s="229"/>
      <c r="AJ33" s="229"/>
      <c r="AK33" s="229"/>
      <c r="AL33" s="229"/>
    </row>
    <row r="34" spans="1:38">
      <c r="A34" s="666"/>
      <c r="B34" s="666"/>
      <c r="C34" s="666"/>
      <c r="D34" s="666"/>
      <c r="E34" s="666"/>
      <c r="F34" s="666"/>
      <c r="G34" s="666"/>
      <c r="H34" s="666"/>
      <c r="I34" s="127"/>
      <c r="J34" s="127"/>
      <c r="K34" s="127"/>
      <c r="L34" s="127"/>
      <c r="M34" s="127"/>
      <c r="N34" s="127"/>
      <c r="O34" s="127"/>
      <c r="P34" s="127"/>
      <c r="Q34" s="127"/>
      <c r="R34" s="127"/>
      <c r="S34" s="127"/>
      <c r="T34" s="127"/>
      <c r="U34" s="127"/>
      <c r="V34" s="127"/>
      <c r="W34" s="127"/>
      <c r="X34" s="127"/>
      <c r="Y34" s="127"/>
      <c r="Z34" s="228"/>
      <c r="AA34" s="229"/>
      <c r="AB34" s="229"/>
      <c r="AC34" s="229"/>
      <c r="AD34" s="229"/>
      <c r="AE34" s="229"/>
      <c r="AF34" s="229"/>
      <c r="AG34" s="229"/>
      <c r="AH34" s="229"/>
      <c r="AI34" s="229"/>
      <c r="AJ34" s="229"/>
      <c r="AK34" s="229"/>
      <c r="AL34" s="229"/>
    </row>
    <row r="35" spans="1:38">
      <c r="A35" s="666"/>
      <c r="B35" s="666"/>
      <c r="C35" s="666"/>
      <c r="D35" s="666"/>
      <c r="E35" s="666"/>
      <c r="F35" s="666"/>
      <c r="G35" s="666"/>
      <c r="H35" s="666"/>
      <c r="I35" s="127"/>
      <c r="J35" s="127"/>
      <c r="K35" s="127"/>
      <c r="L35" s="127"/>
      <c r="M35" s="127"/>
      <c r="N35" s="127"/>
      <c r="O35" s="127"/>
      <c r="P35" s="127"/>
      <c r="Q35" s="127"/>
      <c r="R35" s="127"/>
      <c r="S35" s="127"/>
      <c r="T35" s="127"/>
      <c r="U35" s="127"/>
      <c r="V35" s="127"/>
      <c r="W35" s="127"/>
      <c r="X35" s="127"/>
      <c r="Y35" s="127"/>
      <c r="Z35" s="228"/>
      <c r="AA35" s="229"/>
      <c r="AB35" s="229"/>
      <c r="AC35" s="229"/>
      <c r="AD35" s="229"/>
      <c r="AE35" s="229"/>
      <c r="AF35" s="229"/>
      <c r="AG35" s="229"/>
      <c r="AH35" s="229"/>
      <c r="AI35" s="229"/>
      <c r="AJ35" s="229"/>
      <c r="AK35" s="229"/>
      <c r="AL35" s="229"/>
    </row>
    <row r="36" spans="1:38">
      <c r="A36" s="666"/>
      <c r="B36" s="666"/>
      <c r="C36" s="666"/>
      <c r="D36" s="666"/>
      <c r="E36" s="666"/>
      <c r="F36" s="666"/>
      <c r="G36" s="666"/>
      <c r="H36" s="666"/>
      <c r="I36" s="127"/>
      <c r="J36" s="127"/>
      <c r="K36" s="127"/>
      <c r="L36" s="127"/>
      <c r="M36" s="127"/>
      <c r="N36" s="127"/>
      <c r="O36" s="127"/>
      <c r="P36" s="127"/>
      <c r="Q36" s="127"/>
      <c r="R36" s="127"/>
      <c r="S36" s="127"/>
      <c r="T36" s="127"/>
      <c r="U36" s="127"/>
      <c r="V36" s="127"/>
      <c r="W36" s="127"/>
      <c r="X36" s="127"/>
      <c r="Y36" s="127"/>
      <c r="Z36" s="228"/>
      <c r="AA36" s="229"/>
      <c r="AB36" s="229"/>
      <c r="AC36" s="229"/>
      <c r="AD36" s="229"/>
      <c r="AE36" s="229"/>
      <c r="AF36" s="229"/>
      <c r="AG36" s="229"/>
      <c r="AH36" s="229"/>
      <c r="AI36" s="229"/>
      <c r="AJ36" s="229"/>
      <c r="AK36" s="229"/>
      <c r="AL36" s="229"/>
    </row>
    <row r="37" spans="1:38">
      <c r="A37" s="666"/>
      <c r="B37" s="666"/>
      <c r="C37" s="666"/>
      <c r="D37" s="666"/>
      <c r="E37" s="666"/>
      <c r="F37" s="666"/>
      <c r="G37" s="666"/>
      <c r="H37" s="666"/>
      <c r="I37" s="127"/>
      <c r="J37" s="127"/>
      <c r="K37" s="127"/>
      <c r="L37" s="127"/>
      <c r="M37" s="127"/>
      <c r="N37" s="127"/>
      <c r="O37" s="127"/>
      <c r="P37" s="127"/>
      <c r="Q37" s="127"/>
      <c r="R37" s="127"/>
      <c r="S37" s="127"/>
      <c r="T37" s="127"/>
      <c r="U37" s="127"/>
      <c r="V37" s="127"/>
      <c r="W37" s="127"/>
      <c r="X37" s="127"/>
      <c r="Y37" s="127"/>
      <c r="Z37" s="228"/>
      <c r="AA37" s="229"/>
      <c r="AB37" s="229"/>
      <c r="AC37" s="229"/>
      <c r="AD37" s="229"/>
      <c r="AE37" s="229"/>
      <c r="AF37" s="229"/>
      <c r="AG37" s="229"/>
      <c r="AH37" s="229"/>
      <c r="AI37" s="229"/>
      <c r="AJ37" s="229"/>
      <c r="AK37" s="229"/>
      <c r="AL37" s="229"/>
    </row>
    <row r="38" spans="1:38">
      <c r="A38" s="666"/>
      <c r="B38" s="666"/>
      <c r="C38" s="666"/>
      <c r="D38" s="666"/>
      <c r="E38" s="666"/>
      <c r="F38" s="666"/>
      <c r="G38" s="666"/>
      <c r="H38" s="666"/>
      <c r="I38" s="127"/>
      <c r="J38" s="127"/>
      <c r="K38" s="127"/>
      <c r="L38" s="127"/>
      <c r="M38" s="127"/>
      <c r="N38" s="127"/>
      <c r="O38" s="127"/>
      <c r="P38" s="127"/>
      <c r="Q38" s="127"/>
      <c r="R38" s="127"/>
      <c r="S38" s="127"/>
      <c r="T38" s="127"/>
      <c r="U38" s="127"/>
      <c r="V38" s="127"/>
      <c r="W38" s="127"/>
      <c r="X38" s="127"/>
      <c r="Y38" s="127"/>
      <c r="Z38" s="228"/>
      <c r="AA38" s="229"/>
      <c r="AB38" s="229"/>
      <c r="AC38" s="229"/>
      <c r="AD38" s="229"/>
      <c r="AE38" s="229"/>
      <c r="AF38" s="229"/>
      <c r="AG38" s="229"/>
      <c r="AH38" s="229"/>
      <c r="AI38" s="229"/>
      <c r="AJ38" s="229"/>
      <c r="AK38" s="229"/>
      <c r="AL38" s="229"/>
    </row>
    <row r="39" spans="1:38">
      <c r="A39" s="126"/>
      <c r="B39" s="127"/>
      <c r="C39" s="127"/>
      <c r="D39" s="127"/>
      <c r="E39" s="127"/>
      <c r="F39" s="127"/>
      <c r="G39" s="127"/>
      <c r="H39" s="127"/>
      <c r="I39" s="127"/>
      <c r="J39" s="127"/>
      <c r="K39" s="127"/>
      <c r="L39" s="127"/>
      <c r="M39" s="127"/>
      <c r="N39" s="127"/>
      <c r="O39" s="127"/>
      <c r="P39" s="127"/>
      <c r="Q39" s="127"/>
      <c r="R39" s="127"/>
      <c r="S39" s="127"/>
      <c r="T39" s="127"/>
      <c r="U39" s="127"/>
      <c r="V39" s="127"/>
      <c r="W39" s="127"/>
      <c r="X39" s="127"/>
      <c r="Y39" s="127"/>
      <c r="Z39" s="228"/>
      <c r="AA39" s="229"/>
      <c r="AB39" s="229"/>
      <c r="AC39" s="229"/>
      <c r="AD39" s="229"/>
      <c r="AE39" s="229"/>
      <c r="AF39" s="229"/>
      <c r="AG39" s="229"/>
      <c r="AH39" s="229"/>
      <c r="AI39" s="229"/>
      <c r="AJ39" s="229"/>
      <c r="AK39" s="229"/>
      <c r="AL39" s="229"/>
    </row>
    <row r="40" spans="1:38">
      <c r="A40" s="126"/>
      <c r="B40" s="127"/>
      <c r="C40" s="127"/>
      <c r="D40" s="127"/>
      <c r="E40" s="127"/>
      <c r="F40" s="127"/>
      <c r="G40" s="127"/>
      <c r="H40" s="127"/>
      <c r="I40" s="127"/>
      <c r="J40" s="127"/>
      <c r="K40" s="127"/>
      <c r="L40" s="127"/>
      <c r="M40" s="127"/>
      <c r="N40" s="127"/>
      <c r="O40" s="127"/>
      <c r="P40" s="127"/>
      <c r="Q40" s="127"/>
      <c r="R40" s="127"/>
      <c r="S40" s="127"/>
      <c r="T40" s="127"/>
      <c r="U40" s="127"/>
      <c r="V40" s="127"/>
      <c r="W40" s="127"/>
      <c r="X40" s="127"/>
      <c r="Y40" s="127"/>
      <c r="Z40" s="228"/>
      <c r="AA40" s="229"/>
      <c r="AB40" s="229"/>
      <c r="AC40" s="229"/>
      <c r="AD40" s="229"/>
      <c r="AE40" s="229"/>
      <c r="AF40" s="229"/>
      <c r="AG40" s="229"/>
      <c r="AH40" s="229"/>
      <c r="AI40" s="229"/>
      <c r="AJ40" s="229"/>
      <c r="AK40" s="229"/>
      <c r="AL40" s="229"/>
    </row>
    <row r="41" spans="1:38">
      <c r="A41" s="126"/>
      <c r="B41" s="127"/>
      <c r="C41" s="127"/>
      <c r="D41" s="127"/>
      <c r="E41" s="127"/>
      <c r="F41" s="127"/>
      <c r="G41" s="127"/>
      <c r="H41" s="127"/>
      <c r="I41" s="127"/>
      <c r="J41" s="127"/>
      <c r="K41" s="127"/>
      <c r="L41" s="127"/>
      <c r="M41" s="127"/>
      <c r="N41" s="127"/>
      <c r="O41" s="127"/>
      <c r="P41" s="127"/>
      <c r="Q41" s="127"/>
      <c r="R41" s="127"/>
      <c r="S41" s="127"/>
      <c r="T41" s="127"/>
      <c r="U41" s="127"/>
      <c r="V41" s="127"/>
      <c r="W41" s="127"/>
      <c r="X41" s="127"/>
      <c r="Y41" s="127"/>
      <c r="Z41" s="228"/>
      <c r="AA41" s="229"/>
      <c r="AB41" s="229"/>
      <c r="AC41" s="229"/>
      <c r="AD41" s="229"/>
      <c r="AE41" s="229"/>
      <c r="AF41" s="229"/>
      <c r="AG41" s="229"/>
      <c r="AH41" s="229"/>
      <c r="AI41" s="229"/>
      <c r="AJ41" s="229"/>
      <c r="AK41" s="229"/>
      <c r="AL41" s="229"/>
    </row>
    <row r="42" spans="1:38">
      <c r="A42" s="126"/>
      <c r="B42" s="127"/>
      <c r="C42" s="127"/>
      <c r="D42" s="127"/>
      <c r="E42" s="127"/>
      <c r="F42" s="127"/>
      <c r="G42" s="127"/>
      <c r="H42" s="127"/>
      <c r="I42" s="127"/>
      <c r="J42" s="127"/>
      <c r="K42" s="127"/>
      <c r="L42" s="127"/>
      <c r="M42" s="127"/>
      <c r="N42" s="127"/>
      <c r="O42" s="127"/>
      <c r="P42" s="127"/>
      <c r="Q42" s="127"/>
      <c r="R42" s="127"/>
      <c r="S42" s="127"/>
      <c r="T42" s="127"/>
      <c r="U42" s="127"/>
      <c r="V42" s="127"/>
      <c r="W42" s="127"/>
      <c r="X42" s="127"/>
      <c r="Y42" s="127"/>
      <c r="Z42" s="228"/>
      <c r="AA42" s="229"/>
      <c r="AB42" s="229"/>
      <c r="AC42" s="229"/>
      <c r="AD42" s="229"/>
      <c r="AE42" s="229"/>
      <c r="AF42" s="229"/>
      <c r="AG42" s="229"/>
      <c r="AH42" s="229"/>
      <c r="AI42" s="229"/>
      <c r="AJ42" s="229"/>
      <c r="AK42" s="229"/>
      <c r="AL42" s="229"/>
    </row>
    <row r="43" spans="1:38">
      <c r="A43" s="126"/>
      <c r="B43" s="127"/>
      <c r="C43" s="127"/>
      <c r="D43" s="127"/>
      <c r="E43" s="127"/>
      <c r="F43" s="127"/>
      <c r="G43" s="127"/>
      <c r="H43" s="127"/>
      <c r="I43" s="127"/>
      <c r="J43" s="127"/>
      <c r="K43" s="127"/>
      <c r="L43" s="127"/>
      <c r="M43" s="127"/>
      <c r="N43" s="127"/>
      <c r="O43" s="127"/>
      <c r="P43" s="127"/>
      <c r="Q43" s="127"/>
      <c r="R43" s="127"/>
      <c r="S43" s="127"/>
      <c r="T43" s="127"/>
      <c r="U43" s="127"/>
      <c r="V43" s="127"/>
      <c r="W43" s="127"/>
      <c r="X43" s="127"/>
      <c r="Y43" s="127"/>
      <c r="Z43" s="228"/>
      <c r="AA43" s="229"/>
      <c r="AB43" s="229"/>
      <c r="AC43" s="229"/>
      <c r="AD43" s="229"/>
      <c r="AE43" s="229"/>
      <c r="AF43" s="229"/>
      <c r="AG43" s="229"/>
      <c r="AH43" s="229"/>
      <c r="AI43" s="229"/>
      <c r="AJ43" s="229"/>
      <c r="AK43" s="229"/>
      <c r="AL43" s="229"/>
    </row>
    <row r="44" spans="1:38">
      <c r="A44" s="126"/>
      <c r="B44" s="127"/>
      <c r="C44" s="127"/>
      <c r="D44" s="127"/>
      <c r="E44" s="127"/>
      <c r="F44" s="127"/>
      <c r="G44" s="127"/>
      <c r="H44" s="127"/>
      <c r="I44" s="127"/>
      <c r="J44" s="127"/>
      <c r="K44" s="127"/>
      <c r="L44" s="127"/>
      <c r="M44" s="127"/>
      <c r="N44" s="127"/>
      <c r="O44" s="127"/>
      <c r="P44" s="127"/>
      <c r="Q44" s="127"/>
      <c r="R44" s="127"/>
      <c r="S44" s="127"/>
      <c r="T44" s="127"/>
      <c r="U44" s="127"/>
      <c r="V44" s="127"/>
      <c r="W44" s="127"/>
      <c r="X44" s="127"/>
      <c r="Y44" s="127"/>
      <c r="Z44" s="228"/>
      <c r="AA44" s="229"/>
      <c r="AB44" s="229"/>
      <c r="AC44" s="229"/>
      <c r="AD44" s="229"/>
      <c r="AE44" s="229"/>
      <c r="AF44" s="229"/>
      <c r="AG44" s="229"/>
      <c r="AH44" s="229"/>
      <c r="AI44" s="229"/>
      <c r="AJ44" s="229"/>
      <c r="AK44" s="229"/>
      <c r="AL44" s="229"/>
    </row>
    <row r="45" spans="1:38">
      <c r="A45" s="126"/>
      <c r="B45" s="127"/>
      <c r="C45" s="127"/>
      <c r="D45" s="127"/>
      <c r="E45" s="127"/>
      <c r="F45" s="127"/>
      <c r="G45" s="127"/>
      <c r="H45" s="127"/>
      <c r="I45" s="127"/>
      <c r="J45" s="127"/>
      <c r="K45" s="127"/>
      <c r="L45" s="127"/>
      <c r="M45" s="127"/>
      <c r="N45" s="127"/>
      <c r="O45" s="127"/>
      <c r="P45" s="127"/>
      <c r="Q45" s="127"/>
      <c r="R45" s="127"/>
      <c r="S45" s="127"/>
      <c r="T45" s="127"/>
      <c r="U45" s="127"/>
      <c r="V45" s="127"/>
      <c r="W45" s="127"/>
      <c r="X45" s="127"/>
      <c r="Y45" s="127"/>
      <c r="Z45" s="228"/>
      <c r="AA45" s="229"/>
      <c r="AB45" s="229"/>
      <c r="AC45" s="229"/>
      <c r="AD45" s="229"/>
      <c r="AE45" s="229"/>
      <c r="AF45" s="229"/>
      <c r="AG45" s="229"/>
      <c r="AH45" s="229"/>
      <c r="AI45" s="229"/>
      <c r="AJ45" s="229"/>
      <c r="AK45" s="229"/>
      <c r="AL45" s="229"/>
    </row>
    <row r="46" spans="1:38">
      <c r="A46" s="126"/>
      <c r="B46" s="127"/>
      <c r="C46" s="127"/>
      <c r="D46" s="127"/>
      <c r="E46" s="127"/>
      <c r="F46" s="127"/>
      <c r="G46" s="127"/>
      <c r="H46" s="127"/>
      <c r="I46" s="127"/>
      <c r="J46" s="127"/>
      <c r="K46" s="127"/>
      <c r="L46" s="127"/>
      <c r="M46" s="127"/>
      <c r="N46" s="127"/>
      <c r="O46" s="127"/>
      <c r="P46" s="127"/>
      <c r="Q46" s="127"/>
      <c r="R46" s="127"/>
      <c r="S46" s="127"/>
      <c r="T46" s="127"/>
      <c r="U46" s="127"/>
      <c r="V46" s="127"/>
      <c r="W46" s="127"/>
      <c r="X46" s="127"/>
      <c r="Y46" s="127"/>
      <c r="Z46" s="228"/>
      <c r="AA46" s="229"/>
      <c r="AB46" s="229"/>
      <c r="AC46" s="229"/>
      <c r="AD46" s="229"/>
      <c r="AE46" s="229"/>
      <c r="AF46" s="229"/>
      <c r="AG46" s="229"/>
      <c r="AH46" s="229"/>
      <c r="AI46" s="229"/>
      <c r="AJ46" s="229"/>
      <c r="AK46" s="229"/>
      <c r="AL46" s="229"/>
    </row>
    <row r="47" spans="1:38" ht="15.75" thickBot="1">
      <c r="A47" s="129"/>
      <c r="B47" s="130"/>
      <c r="C47" s="130"/>
      <c r="D47" s="130"/>
      <c r="E47" s="130"/>
      <c r="F47" s="130"/>
      <c r="G47" s="130"/>
      <c r="H47" s="127"/>
      <c r="I47" s="127"/>
      <c r="J47" s="127"/>
      <c r="K47" s="127"/>
      <c r="L47" s="127"/>
      <c r="M47" s="127"/>
      <c r="N47" s="127"/>
      <c r="O47" s="127"/>
      <c r="P47" s="127"/>
      <c r="Q47" s="127"/>
      <c r="R47" s="127"/>
      <c r="S47" s="127"/>
      <c r="T47" s="127"/>
      <c r="U47" s="130"/>
      <c r="V47" s="130"/>
      <c r="W47" s="130"/>
      <c r="X47" s="130"/>
      <c r="Y47" s="130"/>
      <c r="Z47" s="228"/>
      <c r="AA47" s="229"/>
      <c r="AB47" s="229"/>
      <c r="AC47" s="229"/>
      <c r="AD47" s="229"/>
      <c r="AE47" s="229"/>
      <c r="AF47" s="229"/>
      <c r="AG47" s="229"/>
      <c r="AH47" s="229"/>
      <c r="AI47" s="229"/>
      <c r="AJ47" s="229"/>
      <c r="AK47" s="229"/>
      <c r="AL47" s="229"/>
    </row>
    <row r="48" spans="1:38" ht="15.75" thickTop="1">
      <c r="A48" s="166"/>
      <c r="B48" s="166"/>
      <c r="C48" s="166"/>
      <c r="D48" s="166"/>
      <c r="E48" s="166"/>
      <c r="F48" s="166"/>
      <c r="G48" s="166"/>
      <c r="H48" s="166"/>
      <c r="I48" s="166"/>
      <c r="J48" s="166"/>
      <c r="K48" s="127"/>
      <c r="L48" s="127"/>
      <c r="M48" s="127"/>
      <c r="N48" s="127"/>
      <c r="O48" s="127"/>
      <c r="P48" s="127"/>
      <c r="Q48" s="127"/>
      <c r="R48" s="127"/>
      <c r="S48" s="127"/>
      <c r="T48" s="127"/>
      <c r="U48" s="166"/>
      <c r="V48" s="166"/>
      <c r="W48" s="127"/>
      <c r="X48" s="127"/>
      <c r="Y48" s="166"/>
      <c r="Z48" s="228"/>
      <c r="AA48" s="229"/>
      <c r="AB48" s="229"/>
      <c r="AC48" s="229"/>
      <c r="AD48" s="229"/>
      <c r="AE48" s="229"/>
      <c r="AF48" s="229"/>
      <c r="AG48" s="229"/>
      <c r="AH48" s="229"/>
      <c r="AI48" s="229"/>
      <c r="AJ48" s="229"/>
      <c r="AK48" s="229"/>
      <c r="AL48" s="229"/>
    </row>
    <row r="49" spans="1:38">
      <c r="A49" s="166"/>
      <c r="B49" s="166"/>
      <c r="C49" s="166"/>
      <c r="D49" s="166"/>
      <c r="E49" s="166"/>
      <c r="F49" s="166"/>
      <c r="G49" s="166"/>
      <c r="H49" s="166"/>
      <c r="I49" s="166"/>
      <c r="J49" s="166"/>
      <c r="K49" s="127"/>
      <c r="L49" s="127"/>
      <c r="M49" s="127"/>
      <c r="N49" s="127"/>
      <c r="O49" s="127"/>
      <c r="P49" s="127"/>
      <c r="Q49" s="127"/>
      <c r="R49" s="127"/>
      <c r="S49" s="127"/>
      <c r="T49" s="127"/>
      <c r="U49" s="166"/>
      <c r="V49" s="166"/>
      <c r="W49" s="127"/>
      <c r="X49" s="166"/>
      <c r="Y49" s="166"/>
      <c r="Z49" s="228"/>
      <c r="AA49" s="229"/>
      <c r="AB49" s="229"/>
      <c r="AC49" s="229"/>
      <c r="AD49" s="229"/>
      <c r="AE49" s="229"/>
      <c r="AF49" s="229"/>
      <c r="AG49" s="229"/>
      <c r="AH49" s="229"/>
      <c r="AI49" s="229"/>
      <c r="AJ49" s="229"/>
      <c r="AK49" s="229"/>
      <c r="AL49" s="229"/>
    </row>
    <row r="50" spans="1:38">
      <c r="A50" s="166"/>
      <c r="B50" s="166"/>
      <c r="C50" s="166"/>
      <c r="D50" s="166"/>
      <c r="E50" s="166"/>
      <c r="F50" s="166"/>
      <c r="G50" s="166"/>
      <c r="H50" s="166"/>
      <c r="I50" s="166"/>
      <c r="J50" s="166"/>
      <c r="K50" s="127"/>
      <c r="L50" s="127"/>
      <c r="M50" s="127"/>
      <c r="N50" s="127"/>
      <c r="O50" s="127"/>
      <c r="P50" s="127"/>
      <c r="Q50" s="127"/>
      <c r="R50" s="127"/>
      <c r="S50" s="127"/>
      <c r="T50" s="127"/>
      <c r="U50" s="166"/>
      <c r="V50" s="166"/>
      <c r="W50" s="127"/>
      <c r="X50" s="166"/>
      <c r="Y50" s="166"/>
      <c r="Z50" s="228"/>
      <c r="AA50" s="229"/>
      <c r="AB50" s="229"/>
      <c r="AC50" s="229"/>
      <c r="AD50" s="229"/>
      <c r="AE50" s="229"/>
      <c r="AF50" s="229"/>
      <c r="AG50" s="229"/>
      <c r="AH50" s="229"/>
      <c r="AI50" s="229"/>
      <c r="AJ50" s="229"/>
      <c r="AK50" s="229"/>
      <c r="AL50" s="229"/>
    </row>
    <row r="51" spans="1:38">
      <c r="A51" s="166"/>
      <c r="B51" s="166"/>
      <c r="C51" s="166"/>
      <c r="D51" s="166"/>
      <c r="E51" s="166"/>
      <c r="F51" s="166"/>
      <c r="G51" s="166"/>
      <c r="H51" s="166"/>
      <c r="I51" s="166"/>
      <c r="J51" s="166"/>
      <c r="K51" s="127"/>
      <c r="L51" s="127"/>
      <c r="M51" s="127"/>
      <c r="N51" s="127"/>
      <c r="O51" s="127"/>
      <c r="P51" s="127"/>
      <c r="Q51" s="127"/>
      <c r="R51" s="127"/>
      <c r="S51" s="127"/>
      <c r="T51" s="127"/>
      <c r="U51" s="166"/>
      <c r="V51" s="166"/>
      <c r="W51" s="127"/>
      <c r="X51" s="166"/>
      <c r="Y51" s="166"/>
      <c r="Z51" s="228"/>
      <c r="AA51" s="229"/>
      <c r="AB51" s="229"/>
      <c r="AC51" s="229"/>
      <c r="AD51" s="229"/>
      <c r="AE51" s="229"/>
      <c r="AF51" s="229"/>
      <c r="AG51" s="229"/>
      <c r="AH51" s="229"/>
      <c r="AI51" s="229"/>
      <c r="AJ51" s="229"/>
      <c r="AK51" s="229"/>
      <c r="AL51" s="229"/>
    </row>
    <row r="52" spans="1:38">
      <c r="V52" s="166"/>
      <c r="W52" s="127"/>
      <c r="X52" s="166"/>
      <c r="Y52" s="166"/>
      <c r="Z52" s="228"/>
      <c r="AA52" s="229"/>
      <c r="AB52" s="229"/>
      <c r="AC52" s="229"/>
      <c r="AD52" s="229"/>
      <c r="AE52" s="229"/>
      <c r="AF52" s="229"/>
      <c r="AG52" s="229"/>
      <c r="AH52" s="229"/>
      <c r="AI52" s="229"/>
      <c r="AJ52" s="229"/>
      <c r="AK52" s="229"/>
      <c r="AL52" s="229"/>
    </row>
    <row r="53" spans="1:38">
      <c r="V53" s="166"/>
      <c r="W53" s="127"/>
      <c r="X53" s="166"/>
      <c r="Y53" s="166"/>
      <c r="Z53" s="228"/>
      <c r="AA53" s="229"/>
      <c r="AB53" s="229"/>
      <c r="AC53" s="229"/>
      <c r="AD53" s="229"/>
      <c r="AE53" s="229"/>
      <c r="AF53" s="229"/>
      <c r="AG53" s="229"/>
      <c r="AH53" s="229"/>
      <c r="AI53" s="229"/>
      <c r="AJ53" s="229"/>
      <c r="AK53" s="229"/>
      <c r="AL53" s="229"/>
    </row>
    <row r="54" spans="1:38">
      <c r="V54" s="166"/>
      <c r="W54" s="127"/>
      <c r="X54" s="166"/>
      <c r="Y54" s="166"/>
      <c r="Z54" s="228"/>
      <c r="AA54" s="229"/>
      <c r="AB54" s="229"/>
      <c r="AC54" s="229"/>
      <c r="AD54" s="229"/>
      <c r="AE54" s="229"/>
      <c r="AF54" s="229"/>
      <c r="AG54" s="229"/>
      <c r="AH54" s="229"/>
      <c r="AI54" s="229"/>
      <c r="AJ54" s="229"/>
      <c r="AK54" s="229"/>
      <c r="AL54" s="229"/>
    </row>
    <row r="55" spans="1:38">
      <c r="Z55" s="229"/>
      <c r="AA55" s="229"/>
      <c r="AB55" s="229"/>
      <c r="AC55" s="229"/>
      <c r="AD55" s="229"/>
      <c r="AE55" s="229"/>
      <c r="AF55" s="229"/>
      <c r="AG55" s="229"/>
      <c r="AH55" s="229"/>
      <c r="AI55" s="229"/>
      <c r="AJ55" s="229"/>
      <c r="AK55" s="229"/>
      <c r="AL55" s="229"/>
    </row>
    <row r="56" spans="1:38">
      <c r="Z56" s="229"/>
      <c r="AA56" s="229"/>
      <c r="AB56" s="229"/>
      <c r="AC56" s="229"/>
      <c r="AD56" s="229"/>
      <c r="AE56" s="229"/>
      <c r="AF56" s="229"/>
      <c r="AG56" s="229"/>
      <c r="AH56" s="229"/>
      <c r="AI56" s="229"/>
      <c r="AJ56" s="229"/>
      <c r="AK56" s="229"/>
      <c r="AL56" s="229"/>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zoomScale="73" zoomScaleNormal="73"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zoomScale="60" zoomScaleNormal="60" workbookViewId="0">
      <pane xSplit="2" ySplit="2" topLeftCell="C3" activePane="bottomRight" state="frozen"/>
      <selection activeCell="D20" sqref="D20"/>
      <selection pane="topRight" activeCell="D20" sqref="D20"/>
      <selection pane="bottomLeft" activeCell="D20" sqref="D20"/>
      <selection pane="bottomRight" activeCell="D333" sqref="D333"/>
    </sheetView>
  </sheetViews>
  <sheetFormatPr baseColWidth="10" defaultRowHeight="52.5"/>
  <cols>
    <col min="1" max="1" width="16.7109375" style="117" customWidth="1"/>
    <col min="2" max="2" width="108.28515625" style="116" customWidth="1"/>
    <col min="3" max="3" width="15.42578125" style="147" customWidth="1"/>
    <col min="4" max="4" width="23.5703125" style="187" customWidth="1"/>
    <col min="5" max="5" width="30" style="210" customWidth="1"/>
    <col min="6" max="7" width="11.42578125" customWidth="1"/>
    <col min="8" max="8" width="1.28515625" customWidth="1"/>
    <col min="10" max="10" width="34.42578125" customWidth="1"/>
  </cols>
  <sheetData>
    <row r="1" spans="1:10" ht="96" customHeight="1" thickTop="1" thickBot="1">
      <c r="A1" s="667" t="s">
        <v>1933</v>
      </c>
      <c r="B1" s="668"/>
      <c r="C1" s="668"/>
      <c r="D1" s="669"/>
    </row>
    <row r="2" spans="1:10" ht="56.25" customHeight="1" thickTop="1" thickBot="1">
      <c r="A2" s="197" t="s">
        <v>1027</v>
      </c>
      <c r="B2" s="198" t="s">
        <v>1521</v>
      </c>
      <c r="C2" s="198" t="s">
        <v>1066</v>
      </c>
      <c r="D2" s="227" t="s">
        <v>1931</v>
      </c>
    </row>
    <row r="3" spans="1:10" ht="54" thickTop="1" thickBot="1">
      <c r="A3" s="134" t="s">
        <v>1067</v>
      </c>
      <c r="B3" s="135" t="s">
        <v>1304</v>
      </c>
      <c r="C3" s="136" t="str">
        <f>'200.1'!L31</f>
        <v>Ha</v>
      </c>
      <c r="D3" s="183">
        <f>VLOOKUP('200.1'!A88,'200.1'!A36:N107,14,FALSE)</f>
        <v>3879869.0759099773</v>
      </c>
      <c r="G3" t="s">
        <v>1064</v>
      </c>
      <c r="J3" s="1"/>
    </row>
    <row r="4" spans="1:10" ht="54" thickTop="1" thickBot="1">
      <c r="A4" s="137" t="s">
        <v>1069</v>
      </c>
      <c r="B4" s="138" t="s">
        <v>1253</v>
      </c>
      <c r="C4" s="136" t="s">
        <v>1068</v>
      </c>
      <c r="D4" s="183">
        <f>VLOOKUP('200.2'!A88,'200.2'!A37:N108,14,FALSE)</f>
        <v>407424.3765785697</v>
      </c>
      <c r="J4" s="1"/>
    </row>
    <row r="5" spans="1:10" ht="54" thickTop="1" thickBot="1">
      <c r="A5" s="137" t="s">
        <v>1070</v>
      </c>
      <c r="B5" s="138" t="s">
        <v>1254</v>
      </c>
      <c r="C5" s="139" t="s">
        <v>1071</v>
      </c>
      <c r="D5" s="183">
        <f>VLOOKUP('201.1'!A88,'201.1'!A38:N109,14,FALSE)</f>
        <v>166427.17023133326</v>
      </c>
    </row>
    <row r="6" spans="1:10" ht="54" thickTop="1" thickBot="1">
      <c r="A6" s="137" t="s">
        <v>1072</v>
      </c>
      <c r="B6" s="138" t="s">
        <v>1255</v>
      </c>
      <c r="C6" s="139" t="s">
        <v>1071</v>
      </c>
      <c r="D6" s="183">
        <f>VLOOKUP('201.2'!A88,'201.2'!A39:N110,14,FALSE)</f>
        <v>180025.46539450902</v>
      </c>
    </row>
    <row r="7" spans="1:10" ht="70.5" customHeight="1" thickTop="1" thickBot="1">
      <c r="A7" s="137" t="s">
        <v>1073</v>
      </c>
      <c r="B7" s="138" t="s">
        <v>1256</v>
      </c>
      <c r="C7" s="139" t="s">
        <v>1071</v>
      </c>
      <c r="D7" s="183">
        <f>VLOOKUP('201.3'!A88,'201.3'!A40:N111,14,FALSE)</f>
        <v>41874.747090486249</v>
      </c>
    </row>
    <row r="8" spans="1:10" ht="54" thickTop="1" thickBot="1">
      <c r="A8" s="137" t="s">
        <v>1074</v>
      </c>
      <c r="B8" s="138" t="s">
        <v>1257</v>
      </c>
      <c r="C8" s="139" t="s">
        <v>1071</v>
      </c>
      <c r="D8" s="184">
        <f>VLOOKUP('201.4'!A88,'201.4'!A41:N112,14,FALSE)</f>
        <v>62703.907557631464</v>
      </c>
    </row>
    <row r="9" spans="1:10" ht="54" thickTop="1" thickBot="1">
      <c r="A9" s="137" t="s">
        <v>1075</v>
      </c>
      <c r="B9" s="138" t="s">
        <v>1254</v>
      </c>
      <c r="C9" s="139" t="s">
        <v>1929</v>
      </c>
      <c r="D9" s="184">
        <f>VLOOKUP('201.5'!A88,'201.5'!A42:N113,14,FALSE)</f>
        <v>166427.17023133326</v>
      </c>
    </row>
    <row r="10" spans="1:10" ht="54" thickTop="1" thickBot="1">
      <c r="A10" s="137" t="s">
        <v>1076</v>
      </c>
      <c r="B10" s="138" t="s">
        <v>1255</v>
      </c>
      <c r="C10" s="139" t="s">
        <v>1929</v>
      </c>
      <c r="D10" s="184">
        <f>VLOOKUP('201.6'!A88,'201.6'!A43:N114,14,FALSE)</f>
        <v>180025.46539450902</v>
      </c>
    </row>
    <row r="11" spans="1:10" ht="54" thickTop="1" thickBot="1">
      <c r="A11" s="137" t="s">
        <v>1077</v>
      </c>
      <c r="B11" s="138" t="s">
        <v>1255</v>
      </c>
      <c r="C11" s="139" t="s">
        <v>388</v>
      </c>
      <c r="D11" s="184">
        <f>VLOOKUP('201.7'!A88,'201.7'!A44:N115,14,FALSE)</f>
        <v>177193.85110348603</v>
      </c>
    </row>
    <row r="12" spans="1:10" ht="54" thickTop="1" thickBot="1">
      <c r="A12" s="137" t="s">
        <v>1078</v>
      </c>
      <c r="B12" s="138" t="s">
        <v>1258</v>
      </c>
      <c r="C12" s="139" t="s">
        <v>233</v>
      </c>
      <c r="D12" s="184">
        <f>VLOOKUP('201.8'!A88,'201.8'!A45:N116,14,FALSE)</f>
        <v>17605.798047802014</v>
      </c>
    </row>
    <row r="13" spans="1:10" ht="54" thickTop="1" thickBot="1">
      <c r="A13" s="137" t="s">
        <v>1079</v>
      </c>
      <c r="B13" s="138" t="s">
        <v>1259</v>
      </c>
      <c r="C13" s="139" t="s">
        <v>233</v>
      </c>
      <c r="D13" s="184">
        <f>VLOOKUP('201.9'!A88,'201.9'!A46:N117,14,FALSE)</f>
        <v>17314.873805377771</v>
      </c>
    </row>
    <row r="14" spans="1:10" ht="54" thickTop="1" thickBot="1">
      <c r="A14" s="137" t="s">
        <v>1080</v>
      </c>
      <c r="B14" s="138" t="s">
        <v>1260</v>
      </c>
      <c r="C14" s="139" t="s">
        <v>144</v>
      </c>
      <c r="D14" s="184">
        <f>VLOOKUP('201.10'!A88,'201.10'!A47:N118,14,FALSE)</f>
        <v>6862.8212425539868</v>
      </c>
    </row>
    <row r="15" spans="1:10" ht="54" thickTop="1" thickBot="1">
      <c r="A15" s="137" t="s">
        <v>1081</v>
      </c>
      <c r="B15" s="138" t="s">
        <v>1261</v>
      </c>
      <c r="C15" s="139" t="s">
        <v>1082</v>
      </c>
      <c r="D15" s="184">
        <f>VLOOKUP('201.11'!A88,'201.11'!A48:N119,14,FALSE)</f>
        <v>1653.624565210057</v>
      </c>
    </row>
    <row r="16" spans="1:10" ht="54" thickTop="1" thickBot="1">
      <c r="A16" s="137" t="s">
        <v>1083</v>
      </c>
      <c r="B16" s="138" t="s">
        <v>1262</v>
      </c>
      <c r="C16" s="139" t="s">
        <v>1929</v>
      </c>
      <c r="D16" s="184">
        <f>VLOOKUP('201.12'!A88,'201.12'!A49:N120,14,FALSE)</f>
        <v>129128.46155435941</v>
      </c>
    </row>
    <row r="17" spans="1:4" ht="64.5" thickTop="1" thickBot="1">
      <c r="A17" s="140" t="s">
        <v>1084</v>
      </c>
      <c r="B17" s="141" t="s">
        <v>1263</v>
      </c>
      <c r="C17" s="139" t="s">
        <v>1929</v>
      </c>
      <c r="D17" s="184">
        <f>VLOOKUP('201.13'!A88,'201.13'!A50:N121,14,FALSE)</f>
        <v>116966.38047804186</v>
      </c>
    </row>
    <row r="18" spans="1:4" ht="54" thickTop="1" thickBot="1">
      <c r="A18" s="137" t="s">
        <v>1085</v>
      </c>
      <c r="B18" s="138" t="s">
        <v>1264</v>
      </c>
      <c r="C18" s="139" t="s">
        <v>144</v>
      </c>
      <c r="D18" s="184">
        <f>VLOOKUP('201.14'!A88,'201.14'!A51:N122,14,FALSE)</f>
        <v>42157.234076995526</v>
      </c>
    </row>
    <row r="19" spans="1:4" ht="54" thickTop="1" thickBot="1">
      <c r="A19" s="137" t="s">
        <v>1086</v>
      </c>
      <c r="B19" s="138" t="s">
        <v>1265</v>
      </c>
      <c r="C19" s="139" t="s">
        <v>144</v>
      </c>
      <c r="D19" s="184">
        <f>VLOOKUP('201.15'!A88,'201.15'!A52:N123,14,FALSE)</f>
        <v>51896.867964788878</v>
      </c>
    </row>
    <row r="20" spans="1:4" ht="54" thickTop="1" thickBot="1">
      <c r="A20" s="137" t="s">
        <v>1087</v>
      </c>
      <c r="B20" s="138" t="s">
        <v>1266</v>
      </c>
      <c r="C20" s="139" t="s">
        <v>144</v>
      </c>
      <c r="D20" s="184">
        <f>VLOOKUP('201.16'!A88,'201.16'!A53:N124,14,FALSE)</f>
        <v>1947.3627585259464</v>
      </c>
    </row>
    <row r="21" spans="1:4" ht="54" thickTop="1" thickBot="1">
      <c r="A21" s="137" t="s">
        <v>1088</v>
      </c>
      <c r="B21" s="138" t="s">
        <v>1267</v>
      </c>
      <c r="C21" s="139" t="s">
        <v>1929</v>
      </c>
      <c r="D21" s="184">
        <f>VLOOKUP('201.17'!A88,'201.17'!A54:N125,14,FALSE)</f>
        <v>97314.362294823775</v>
      </c>
    </row>
    <row r="22" spans="1:4" ht="54" thickTop="1" thickBot="1">
      <c r="A22" s="137" t="s">
        <v>1089</v>
      </c>
      <c r="B22" s="138" t="s">
        <v>1268</v>
      </c>
      <c r="C22" s="139" t="s">
        <v>1929</v>
      </c>
      <c r="D22" s="184">
        <f>VLOOKUP('201.18'!A88,'201.18'!A55:N126,14,FALSE)</f>
        <v>97314.362294823775</v>
      </c>
    </row>
    <row r="23" spans="1:4" ht="54" thickTop="1" thickBot="1">
      <c r="A23" s="137" t="s">
        <v>1090</v>
      </c>
      <c r="B23" s="138" t="s">
        <v>1269</v>
      </c>
      <c r="C23" s="139" t="s">
        <v>144</v>
      </c>
      <c r="D23" s="184">
        <f>VLOOKUP('201.19'!A88,'201.19'!A56:N127,14,FALSE)</f>
        <v>11199.750097152697</v>
      </c>
    </row>
    <row r="24" spans="1:4" ht="54" thickTop="1" thickBot="1">
      <c r="A24" s="137" t="s">
        <v>1091</v>
      </c>
      <c r="B24" s="138" t="s">
        <v>1270</v>
      </c>
      <c r="C24" s="139" t="s">
        <v>144</v>
      </c>
      <c r="D24" s="184">
        <f>VLOOKUP('201.20'!A88,'201.20'!A57:N128,14,FALSE)</f>
        <v>2175.3626581544945</v>
      </c>
    </row>
    <row r="25" spans="1:4" ht="54" thickTop="1" thickBot="1">
      <c r="A25" s="137" t="s">
        <v>1092</v>
      </c>
      <c r="B25" s="138" t="s">
        <v>1271</v>
      </c>
      <c r="C25" s="139" t="s">
        <v>144</v>
      </c>
      <c r="D25" s="184">
        <f>VLOOKUP('201.21'!A88,'201.21'!A58:N129,14,FALSE)</f>
        <v>7759.9039149473683</v>
      </c>
    </row>
    <row r="26" spans="1:4" ht="54" thickTop="1" thickBot="1">
      <c r="A26" s="137" t="s">
        <v>1509</v>
      </c>
      <c r="B26" s="138" t="s">
        <v>1497</v>
      </c>
      <c r="C26" s="139" t="s">
        <v>1929</v>
      </c>
      <c r="D26" s="184">
        <f>VLOOKUP('203.1'!A88,'203.1'!A59:N130,14,FALSE)</f>
        <v>1011398.8678231329</v>
      </c>
    </row>
    <row r="27" spans="1:4" ht="54" thickTop="1" thickBot="1">
      <c r="A27" s="137" t="s">
        <v>1510</v>
      </c>
      <c r="B27" s="138" t="s">
        <v>1501</v>
      </c>
      <c r="C27" s="139" t="s">
        <v>1929</v>
      </c>
      <c r="D27" s="184">
        <f>VLOOKUP('203.2'!A88,'203.2'!A60:N131,14,FALSE)</f>
        <v>1222899.9515997143</v>
      </c>
    </row>
    <row r="28" spans="1:4" ht="54" thickTop="1" thickBot="1">
      <c r="A28" s="137" t="s">
        <v>1511</v>
      </c>
      <c r="B28" s="138" t="s">
        <v>1502</v>
      </c>
      <c r="C28" s="139" t="s">
        <v>1929</v>
      </c>
      <c r="D28" s="184">
        <f>VLOOKUP('203.3'!A88,'203.3'!A61:N132,14,FALSE)</f>
        <v>1373972.1542972727</v>
      </c>
    </row>
    <row r="29" spans="1:4" ht="54" thickTop="1" thickBot="1">
      <c r="A29" s="137" t="s">
        <v>1512</v>
      </c>
      <c r="B29" s="138" t="s">
        <v>1503</v>
      </c>
      <c r="C29" s="139" t="s">
        <v>1929</v>
      </c>
      <c r="D29" s="184">
        <f>VLOOKUP('203.4'!A88,'203.4'!A62:N133,14,FALSE)</f>
        <v>641823.90515851672</v>
      </c>
    </row>
    <row r="30" spans="1:4" ht="54" thickTop="1" thickBot="1">
      <c r="A30" s="137" t="s">
        <v>1513</v>
      </c>
      <c r="B30" s="138" t="s">
        <v>1504</v>
      </c>
      <c r="C30" s="139" t="s">
        <v>1929</v>
      </c>
      <c r="D30" s="184">
        <f>VLOOKUP('203.5'!A88,'203.5'!A63:N134,14,FALSE)</f>
        <v>740879.02278769063</v>
      </c>
    </row>
    <row r="31" spans="1:4" ht="54" thickTop="1" thickBot="1">
      <c r="A31" s="137" t="s">
        <v>1514</v>
      </c>
      <c r="B31" s="138" t="s">
        <v>1505</v>
      </c>
      <c r="C31" s="139" t="s">
        <v>1929</v>
      </c>
      <c r="D31" s="184">
        <f>VLOOKUP('203.6'!A88,'203.6'!A64:N135,14,FALSE)</f>
        <v>803914.09764261986</v>
      </c>
    </row>
    <row r="32" spans="1:4" ht="54" thickTop="1" thickBot="1">
      <c r="A32" s="137" t="s">
        <v>1515</v>
      </c>
      <c r="B32" s="138" t="s">
        <v>1506</v>
      </c>
      <c r="C32" s="139" t="s">
        <v>1929</v>
      </c>
      <c r="D32" s="184">
        <f>VLOOKUP('203.7'!A88,'203.7'!A65:N136,14,FALSE)</f>
        <v>258509.52609739592</v>
      </c>
    </row>
    <row r="33" spans="1:4" ht="54" thickTop="1" thickBot="1">
      <c r="A33" s="137" t="s">
        <v>1516</v>
      </c>
      <c r="B33" s="138" t="s">
        <v>1955</v>
      </c>
      <c r="C33" s="139" t="s">
        <v>1929</v>
      </c>
      <c r="D33" s="184">
        <f>VLOOKUP('203.8'!A88,'203.8'!A66:N137,14,FALSE)</f>
        <v>376319.9002699696</v>
      </c>
    </row>
    <row r="34" spans="1:4" ht="54" thickTop="1" thickBot="1">
      <c r="A34" s="137" t="s">
        <v>1517</v>
      </c>
      <c r="B34" s="138" t="s">
        <v>1508</v>
      </c>
      <c r="C34" s="139" t="s">
        <v>1929</v>
      </c>
      <c r="D34" s="184">
        <f>VLOOKUP('203.9'!A88,'203.9'!A67:N138,14,FALSE)</f>
        <v>398241.68032906938</v>
      </c>
    </row>
    <row r="35" spans="1:4" ht="54" thickTop="1" thickBot="1">
      <c r="A35" s="137" t="s">
        <v>1518</v>
      </c>
      <c r="B35" s="138" t="s">
        <v>1498</v>
      </c>
      <c r="C35" s="139" t="s">
        <v>1929</v>
      </c>
      <c r="D35" s="184">
        <f>VLOOKUP('203.10'!A88,'203.10'!A68:N139,14,FALSE)</f>
        <v>205755.44441891523</v>
      </c>
    </row>
    <row r="36" spans="1:4" ht="54" thickTop="1" thickBot="1">
      <c r="A36" s="137" t="s">
        <v>1519</v>
      </c>
      <c r="B36" s="138" t="s">
        <v>1499</v>
      </c>
      <c r="C36" s="139" t="s">
        <v>1929</v>
      </c>
      <c r="D36" s="184">
        <f>VLOOKUP('203.11'!A88,'203.11'!A69:N140,14,FALSE)</f>
        <v>286639.8909372887</v>
      </c>
    </row>
    <row r="37" spans="1:4" ht="54" thickTop="1" thickBot="1">
      <c r="A37" s="137" t="s">
        <v>1520</v>
      </c>
      <c r="B37" s="224" t="s">
        <v>1500</v>
      </c>
      <c r="C37" s="139" t="s">
        <v>1929</v>
      </c>
      <c r="D37" s="184">
        <f>VLOOKUP('203.12'!A88,'203.12'!A70:N141,14,FALSE)</f>
        <v>298027.8286303276</v>
      </c>
    </row>
    <row r="38" spans="1:4" ht="54" thickTop="1" thickBot="1">
      <c r="A38" s="137" t="s">
        <v>1093</v>
      </c>
      <c r="B38" s="138" t="s">
        <v>1272</v>
      </c>
      <c r="C38" s="139" t="s">
        <v>388</v>
      </c>
      <c r="D38" s="184">
        <f>VLOOKUP('210.1.1'!A88,'210.1.1'!A71:N142,14,FALSE)</f>
        <v>16624.764446616329</v>
      </c>
    </row>
    <row r="39" spans="1:4" ht="54" thickTop="1" thickBot="1">
      <c r="A39" s="137" t="s">
        <v>1094</v>
      </c>
      <c r="B39" s="138" t="s">
        <v>1273</v>
      </c>
      <c r="C39" s="139" t="s">
        <v>388</v>
      </c>
      <c r="D39" s="184">
        <f>VLOOKUP('210.1.2'!A88,'210.1.2'!A72:N143,14,FALSE)</f>
        <v>4397.1627028452194</v>
      </c>
    </row>
    <row r="40" spans="1:4" ht="54" thickTop="1" thickBot="1">
      <c r="A40" s="137" t="s">
        <v>1095</v>
      </c>
      <c r="B40" s="138" t="s">
        <v>1274</v>
      </c>
      <c r="C40" s="139" t="s">
        <v>388</v>
      </c>
      <c r="D40" s="184">
        <f>VLOOKUP('210.2.1'!A90,'210.2.1'!A73:N144,14,FALSE)</f>
        <v>34030.262828326398</v>
      </c>
    </row>
    <row r="41" spans="1:4" ht="54" thickTop="1" thickBot="1">
      <c r="A41" s="137" t="s">
        <v>1096</v>
      </c>
      <c r="B41" s="138" t="s">
        <v>1275</v>
      </c>
      <c r="C41" s="139" t="s">
        <v>388</v>
      </c>
      <c r="D41" s="184">
        <f>VLOOKUP('210.2.2'!A88,'210.2.2'!A74:N145,14,FALSE)</f>
        <v>16624.764446616329</v>
      </c>
    </row>
    <row r="42" spans="1:4" ht="54" thickTop="1" thickBot="1">
      <c r="A42" s="137" t="s">
        <v>1097</v>
      </c>
      <c r="B42" s="138" t="s">
        <v>1276</v>
      </c>
      <c r="C42" s="139" t="s">
        <v>388</v>
      </c>
      <c r="D42" s="184">
        <f>VLOOKUP('210.2.3'!A91,'210.2.3'!A91:N146,14,FALSE)</f>
        <v>21802.661084555286</v>
      </c>
    </row>
    <row r="43" spans="1:4" ht="54" thickTop="1" thickBot="1">
      <c r="A43" s="137" t="s">
        <v>1098</v>
      </c>
      <c r="B43" s="138" t="s">
        <v>1277</v>
      </c>
      <c r="C43" s="139" t="s">
        <v>388</v>
      </c>
      <c r="D43" s="184">
        <f>VLOOKUP('210.2.4'!A88,'210.2.4'!A88:N147,14,FALSE)</f>
        <v>4397.1627028452194</v>
      </c>
    </row>
    <row r="44" spans="1:4" ht="54" thickTop="1" thickBot="1">
      <c r="A44" s="137" t="s">
        <v>1099</v>
      </c>
      <c r="B44" s="138" t="s">
        <v>1278</v>
      </c>
      <c r="C44" s="139" t="s">
        <v>388</v>
      </c>
      <c r="D44" s="184">
        <f>VLOOKUP('211.1'!A88,'211.1'!A88:N148,14,FALSE)</f>
        <v>11508.734142062283</v>
      </c>
    </row>
    <row r="45" spans="1:4" ht="54" thickTop="1" thickBot="1">
      <c r="A45" s="137" t="s">
        <v>1100</v>
      </c>
      <c r="B45" s="138" t="s">
        <v>1279</v>
      </c>
      <c r="C45" s="139" t="s">
        <v>388</v>
      </c>
      <c r="D45" s="184">
        <f>VLOOKUP('220.1'!A88,'220.1'!A88:N149,14,FALSE)</f>
        <v>18154.938584092812</v>
      </c>
    </row>
    <row r="46" spans="1:4" ht="54" thickTop="1" thickBot="1">
      <c r="A46" s="137" t="s">
        <v>1101</v>
      </c>
      <c r="B46" s="138" t="s">
        <v>1280</v>
      </c>
      <c r="C46" s="139" t="s">
        <v>388</v>
      </c>
      <c r="D46" s="184">
        <f>VLOOKUP('221.1'!A88,'221.1'!A88:N150,14,FALSE)</f>
        <v>12391.173230116012</v>
      </c>
    </row>
    <row r="47" spans="1:4" ht="54" thickTop="1" thickBot="1">
      <c r="A47" s="137" t="s">
        <v>1102</v>
      </c>
      <c r="B47" s="138" t="s">
        <v>1281</v>
      </c>
      <c r="C47" s="139" t="s">
        <v>388</v>
      </c>
      <c r="D47" s="184">
        <f>VLOOKUP('221.2'!A88,'221.2'!A88:N151,14,FALSE)</f>
        <v>7921.3398967826779</v>
      </c>
    </row>
    <row r="48" spans="1:4" ht="64.5" thickTop="1" thickBot="1">
      <c r="A48" s="137" t="s">
        <v>1525</v>
      </c>
      <c r="B48" s="138" t="s">
        <v>1522</v>
      </c>
      <c r="C48" s="139" t="s">
        <v>233</v>
      </c>
      <c r="D48" s="184">
        <f>VLOOKUP('223.1'!A88,'223.1'!A88:N152,14,FALSE)</f>
        <v>10146.171979387642</v>
      </c>
    </row>
    <row r="49" spans="1:4" ht="54" thickTop="1" thickBot="1">
      <c r="A49" s="137" t="s">
        <v>1526</v>
      </c>
      <c r="B49" s="138" t="s">
        <v>1523</v>
      </c>
      <c r="C49" s="139" t="s">
        <v>233</v>
      </c>
      <c r="D49" s="184">
        <f>VLOOKUP('223.2'!A88,'223.2'!A88:N153,14,FALSE)</f>
        <v>12865.500276053859</v>
      </c>
    </row>
    <row r="50" spans="1:4" ht="54" thickTop="1" thickBot="1">
      <c r="A50" s="137" t="s">
        <v>1527</v>
      </c>
      <c r="B50" s="138" t="s">
        <v>1524</v>
      </c>
      <c r="C50" s="139" t="s">
        <v>388</v>
      </c>
      <c r="D50" s="184">
        <f>VLOOKUP('223.3.1'!A88,'223.3.1'!A88:N154,14,FALSE)</f>
        <v>70708</v>
      </c>
    </row>
    <row r="51" spans="1:4" ht="64.5" thickTop="1" thickBot="1">
      <c r="A51" s="137" t="s">
        <v>1528</v>
      </c>
      <c r="B51" s="138" t="s">
        <v>1530</v>
      </c>
      <c r="C51" s="139" t="s">
        <v>388</v>
      </c>
      <c r="D51" s="184">
        <f>VLOOKUP('223.3.2'!A88,'223.3.2'!A88:N155,14,FALSE)</f>
        <v>82310.899415962471</v>
      </c>
    </row>
    <row r="52" spans="1:4" ht="54" thickTop="1" thickBot="1">
      <c r="A52" s="137" t="s">
        <v>1529</v>
      </c>
      <c r="B52" s="138" t="s">
        <v>1531</v>
      </c>
      <c r="C52" s="139" t="s">
        <v>388</v>
      </c>
      <c r="D52" s="184">
        <f>VLOOKUP('223.3.3'!A88,'223.3.3'!A88:N156,14,FALSE)</f>
        <v>114171.7327492958</v>
      </c>
    </row>
    <row r="53" spans="1:4" ht="54" thickTop="1" thickBot="1">
      <c r="A53" s="143" t="s">
        <v>1103</v>
      </c>
      <c r="B53" s="144" t="s">
        <v>2062</v>
      </c>
      <c r="C53" s="139" t="s">
        <v>233</v>
      </c>
      <c r="D53" s="184">
        <f>VLOOKUP('230.1'!A88,'230.1'!A88:N157,14,FALSE)</f>
        <v>3853.6502852582216</v>
      </c>
    </row>
    <row r="54" spans="1:4" ht="54" thickTop="1" thickBot="1">
      <c r="A54" s="143" t="s">
        <v>1104</v>
      </c>
      <c r="B54" s="144" t="s">
        <v>1282</v>
      </c>
      <c r="C54" s="139" t="s">
        <v>233</v>
      </c>
      <c r="D54" s="184">
        <f>VLOOKUP('231.1'!A88,'231.1'!A88:N159,14,FALSE)</f>
        <v>9080.1249617424382</v>
      </c>
    </row>
    <row r="55" spans="1:4" ht="54" thickTop="1" thickBot="1">
      <c r="A55" s="143" t="s">
        <v>1105</v>
      </c>
      <c r="B55" s="144" t="s">
        <v>1532</v>
      </c>
      <c r="C55" s="139" t="s">
        <v>233</v>
      </c>
      <c r="D55" s="184">
        <f>VLOOKUP('232.1'!A88,'232.1'!A88:N160,14,FALSE)</f>
        <v>7529.1729617424371</v>
      </c>
    </row>
    <row r="56" spans="1:4" ht="54" thickTop="1" thickBot="1">
      <c r="A56" s="143" t="s">
        <v>1533</v>
      </c>
      <c r="B56" s="144" t="s">
        <v>1956</v>
      </c>
      <c r="C56" s="139" t="s">
        <v>233</v>
      </c>
      <c r="D56" s="184">
        <f>VLOOKUP('233.1'!A88,'233.1'!A88:N161,14,FALSE)</f>
        <v>11508.997544161441</v>
      </c>
    </row>
    <row r="57" spans="1:4" ht="54" thickTop="1" thickBot="1">
      <c r="A57" s="143" t="s">
        <v>1535</v>
      </c>
      <c r="B57" s="144" t="s">
        <v>1536</v>
      </c>
      <c r="C57" s="139" t="s">
        <v>233</v>
      </c>
      <c r="D57" s="184">
        <f>VLOOKUP('233.10'!A88,'233.10'!A88:N162,14,FALSE)</f>
        <v>28741.555138663516</v>
      </c>
    </row>
    <row r="58" spans="1:4" ht="54" thickTop="1" thickBot="1">
      <c r="A58" s="143" t="s">
        <v>1106</v>
      </c>
      <c r="B58" s="144" t="s">
        <v>1537</v>
      </c>
      <c r="C58" s="139" t="s">
        <v>233</v>
      </c>
      <c r="D58" s="184">
        <f>VLOOKUP('234.1'!A88,'234.1'!A88:N163,14,FALSE)</f>
        <v>1266.0801368793198</v>
      </c>
    </row>
    <row r="59" spans="1:4" ht="54" thickTop="1" thickBot="1">
      <c r="A59" s="143" t="s">
        <v>1540</v>
      </c>
      <c r="B59" s="144" t="s">
        <v>1541</v>
      </c>
      <c r="C59" s="139" t="s">
        <v>388</v>
      </c>
      <c r="D59" s="184">
        <f>VLOOKUP('235.1'!A88,'235.1'!A88:N164,14,FALSE)</f>
        <v>62468.192106237468</v>
      </c>
    </row>
    <row r="60" spans="1:4" ht="54" thickTop="1" thickBot="1">
      <c r="A60" s="145" t="s">
        <v>1542</v>
      </c>
      <c r="B60" s="144" t="s">
        <v>1543</v>
      </c>
      <c r="C60" s="139" t="s">
        <v>388</v>
      </c>
      <c r="D60" s="184">
        <f>VLOOKUP('235.10'!A88,'235.10'!A88:N165,14,FALSE)</f>
        <v>19550.858772904125</v>
      </c>
    </row>
    <row r="61" spans="1:4" ht="54" thickTop="1" thickBot="1">
      <c r="A61" s="145" t="s">
        <v>1544</v>
      </c>
      <c r="B61" s="144" t="s">
        <v>1545</v>
      </c>
      <c r="C61" s="139" t="s">
        <v>377</v>
      </c>
      <c r="D61" s="184">
        <f>VLOOKUP('235.11'!A88,'235.11'!A88:N166,14,FALSE)</f>
        <v>536.4666666666667</v>
      </c>
    </row>
    <row r="62" spans="1:4" ht="54" thickTop="1" thickBot="1">
      <c r="A62" s="145" t="s">
        <v>1546</v>
      </c>
      <c r="B62" s="144" t="s">
        <v>1957</v>
      </c>
      <c r="C62" s="139" t="s">
        <v>388</v>
      </c>
      <c r="D62" s="184">
        <f>VLOOKUP('236.1'!A88,'236.1'!A88:N167,14,FALSE)</f>
        <v>104830.85877290412</v>
      </c>
    </row>
    <row r="63" spans="1:4" ht="54" thickTop="1" thickBot="1">
      <c r="A63" s="145" t="s">
        <v>1549</v>
      </c>
      <c r="B63" s="144" t="s">
        <v>1958</v>
      </c>
      <c r="C63" s="139" t="s">
        <v>388</v>
      </c>
      <c r="D63" s="184">
        <f>VLOOKUP('236.10'!A87,'236.10'!A87:N168,14,FALSE)</f>
        <v>19550.858772904125</v>
      </c>
    </row>
    <row r="64" spans="1:4" ht="54" thickTop="1" thickBot="1">
      <c r="A64" s="145" t="s">
        <v>1550</v>
      </c>
      <c r="B64" s="146" t="s">
        <v>1551</v>
      </c>
      <c r="C64" s="180" t="s">
        <v>377</v>
      </c>
      <c r="D64" s="184">
        <f>VLOOKUP('236.11'!A88,'236.11'!A88:N169,14,FALSE)</f>
        <v>1066</v>
      </c>
    </row>
    <row r="65" spans="1:4" ht="54" thickTop="1" thickBot="1">
      <c r="A65" s="143" t="s">
        <v>1107</v>
      </c>
      <c r="B65" s="144" t="s">
        <v>1283</v>
      </c>
      <c r="C65" s="139" t="s">
        <v>233</v>
      </c>
      <c r="D65" s="184">
        <f>VLOOKUP('310.1'!A87,'310.1'!A87:N170,14,FALSE)</f>
        <v>1244.7982559185634</v>
      </c>
    </row>
    <row r="66" spans="1:4" ht="54" thickTop="1" thickBot="1">
      <c r="A66" s="143" t="s">
        <v>1108</v>
      </c>
      <c r="B66" s="144" t="s">
        <v>1284</v>
      </c>
      <c r="C66" s="139" t="s">
        <v>388</v>
      </c>
      <c r="D66" s="184">
        <f>VLOOKUP('311.1'!A87,'311.1'!A87:N171,14,FALSE)</f>
        <v>65060.019786332843</v>
      </c>
    </row>
    <row r="67" spans="1:4" ht="54" thickTop="1" thickBot="1">
      <c r="A67" s="143" t="s">
        <v>1109</v>
      </c>
      <c r="B67" s="144" t="s">
        <v>1285</v>
      </c>
      <c r="C67" s="139" t="s">
        <v>1082</v>
      </c>
      <c r="D67" s="184">
        <f>VLOOKUP('312.1'!A88,'312.1'!A88:N172,14,FALSE)</f>
        <v>8193.0628385463733</v>
      </c>
    </row>
    <row r="68" spans="1:4" ht="54" thickTop="1" thickBot="1">
      <c r="A68" s="143" t="s">
        <v>1110</v>
      </c>
      <c r="B68" s="144" t="s">
        <v>1286</v>
      </c>
      <c r="C68" s="139" t="s">
        <v>1082</v>
      </c>
      <c r="D68" s="184">
        <f>VLOOKUP('312.2'!A88,'312.2'!A88:N173,14,FALSE)</f>
        <v>5188.9397977460367</v>
      </c>
    </row>
    <row r="69" spans="1:4" ht="54" thickTop="1" thickBot="1">
      <c r="A69" s="143" t="s">
        <v>1111</v>
      </c>
      <c r="B69" s="144" t="s">
        <v>1287</v>
      </c>
      <c r="C69" s="139" t="s">
        <v>1548</v>
      </c>
      <c r="D69" s="184">
        <f>VLOOKUP('312.3'!A87,'312.3'!A87:N174,14,FALSE)</f>
        <v>1936.0516605219063</v>
      </c>
    </row>
    <row r="70" spans="1:4" ht="54" thickTop="1" thickBot="1">
      <c r="A70" s="143" t="s">
        <v>1112</v>
      </c>
      <c r="B70" s="144" t="s">
        <v>1288</v>
      </c>
      <c r="C70" s="139" t="s">
        <v>388</v>
      </c>
      <c r="D70" s="185">
        <f>VLOOKUP('312.4'!A88,'312.4'!A88:N175,14,FALSE)</f>
        <v>65052.643412247518</v>
      </c>
    </row>
    <row r="71" spans="1:4" ht="54" thickTop="1" thickBot="1">
      <c r="A71" s="143" t="s">
        <v>1113</v>
      </c>
      <c r="B71" s="144" t="s">
        <v>1553</v>
      </c>
      <c r="C71" s="139" t="s">
        <v>388</v>
      </c>
      <c r="D71" s="185">
        <f>VLOOKUP('320.1'!A88,'320.1'!A88:N176,14,FALSE)</f>
        <v>97248.443412247521</v>
      </c>
    </row>
    <row r="72" spans="1:4" ht="54" thickTop="1" thickBot="1">
      <c r="A72" s="143" t="s">
        <v>1114</v>
      </c>
      <c r="B72" s="144" t="s">
        <v>1554</v>
      </c>
      <c r="C72" s="139" t="s">
        <v>388</v>
      </c>
      <c r="D72" s="185">
        <f>VLOOKUP('320.2'!A88,'320.2'!A88:N177,14,FALSE)</f>
        <v>97248.443412247521</v>
      </c>
    </row>
    <row r="73" spans="1:4" ht="54" thickTop="1" thickBot="1">
      <c r="A73" s="143" t="s">
        <v>1557</v>
      </c>
      <c r="B73" s="144" t="s">
        <v>1558</v>
      </c>
      <c r="C73" s="139" t="s">
        <v>388</v>
      </c>
      <c r="D73" s="185">
        <f>VLOOKUP('320.3'!A88,'320.3'!A88:N178,14,FALSE)</f>
        <v>79925.943412247507</v>
      </c>
    </row>
    <row r="74" spans="1:4" ht="54" thickTop="1" thickBot="1">
      <c r="A74" s="143" t="s">
        <v>1559</v>
      </c>
      <c r="B74" s="144" t="s">
        <v>1560</v>
      </c>
      <c r="C74" s="139" t="s">
        <v>388</v>
      </c>
      <c r="D74" s="185">
        <f>VLOOKUP('320.4'!A88,'320.4'!A88:N179,14,FALSE)</f>
        <v>112020.3538652313</v>
      </c>
    </row>
    <row r="75" spans="1:4" ht="54" thickTop="1" thickBot="1">
      <c r="A75" s="143" t="s">
        <v>1561</v>
      </c>
      <c r="B75" s="144" t="s">
        <v>1562</v>
      </c>
      <c r="C75" s="139" t="s">
        <v>388</v>
      </c>
      <c r="D75" s="185">
        <f>VLOOKUP('320.5'!A88,'320.5'!A88:N180,14,FALSE)</f>
        <v>112020.3538652313</v>
      </c>
    </row>
    <row r="76" spans="1:4" ht="54" thickTop="1" thickBot="1">
      <c r="A76" s="143" t="s">
        <v>1563</v>
      </c>
      <c r="B76" s="144" t="s">
        <v>1564</v>
      </c>
      <c r="C76" s="139" t="s">
        <v>388</v>
      </c>
      <c r="D76" s="185">
        <f>VLOOKUP('320.6'!A88,'320.6'!A88:N181,14,FALSE)</f>
        <v>94697.853865231271</v>
      </c>
    </row>
    <row r="77" spans="1:4" ht="54" thickTop="1" thickBot="1">
      <c r="A77" s="143" t="s">
        <v>1115</v>
      </c>
      <c r="B77" s="144" t="s">
        <v>1565</v>
      </c>
      <c r="C77" s="139" t="s">
        <v>388</v>
      </c>
      <c r="D77" s="185">
        <f>VLOOKUP('330.1'!A88,'330.1'!A88:N182,14,FALSE)</f>
        <v>132595.51351581176</v>
      </c>
    </row>
    <row r="78" spans="1:4" ht="54" thickTop="1" thickBot="1">
      <c r="A78" s="145" t="s">
        <v>1116</v>
      </c>
      <c r="B78" s="144" t="s">
        <v>1566</v>
      </c>
      <c r="C78" s="139" t="s">
        <v>388</v>
      </c>
      <c r="D78" s="185">
        <f>VLOOKUP('330.2'!A88,'330.1'!A88:N183,14,FALSE)</f>
        <v>132595.51351581176</v>
      </c>
    </row>
    <row r="79" spans="1:4" ht="54" thickTop="1" thickBot="1">
      <c r="A79" s="145" t="s">
        <v>1567</v>
      </c>
      <c r="B79" s="146" t="s">
        <v>1568</v>
      </c>
      <c r="C79" s="139" t="s">
        <v>388</v>
      </c>
      <c r="D79" s="185">
        <f>VLOOKUP('330.3'!A88,'330.3'!A88:N184,14,FALSE)</f>
        <v>127769.84341224753</v>
      </c>
    </row>
    <row r="80" spans="1:4" ht="54" thickTop="1" thickBot="1">
      <c r="A80" s="145" t="s">
        <v>1569</v>
      </c>
      <c r="B80" s="146" t="s">
        <v>1570</v>
      </c>
      <c r="C80" s="139" t="s">
        <v>388</v>
      </c>
      <c r="D80" s="185">
        <f>VLOOKUP('330.4'!A88,'330.4'!A88:N185,14,FALSE)</f>
        <v>147367.42396879551</v>
      </c>
    </row>
    <row r="81" spans="1:4" ht="54" thickTop="1" thickBot="1">
      <c r="A81" s="145" t="s">
        <v>1571</v>
      </c>
      <c r="B81" s="146" t="s">
        <v>1572</v>
      </c>
      <c r="C81" s="139" t="s">
        <v>388</v>
      </c>
      <c r="D81" s="185">
        <f>VLOOKUP('330.5'!A88,'330.5'!A88:N186,14,FALSE)</f>
        <v>125190.52632405006</v>
      </c>
    </row>
    <row r="82" spans="1:4" ht="54" thickTop="1" thickBot="1">
      <c r="A82" s="145" t="s">
        <v>1573</v>
      </c>
      <c r="B82" s="146" t="s">
        <v>1574</v>
      </c>
      <c r="C82" s="139" t="s">
        <v>388</v>
      </c>
      <c r="D82" s="185">
        <f>VLOOKUP('330.6'!A88,'330.6'!A88:N187,14,FALSE)</f>
        <v>142541.75386523129</v>
      </c>
    </row>
    <row r="83" spans="1:4" ht="54" thickTop="1" thickBot="1">
      <c r="A83" s="143" t="s">
        <v>1117</v>
      </c>
      <c r="B83" s="144" t="s">
        <v>1575</v>
      </c>
      <c r="C83" s="139" t="s">
        <v>388</v>
      </c>
      <c r="D83" s="185">
        <f>VLOOKUP('340.1'!A88,'340.1'!A88:N188,14,FALSE)</f>
        <v>132135.64363675565</v>
      </c>
    </row>
    <row r="84" spans="1:4" ht="54" thickTop="1" thickBot="1">
      <c r="A84" s="143" t="s">
        <v>1118</v>
      </c>
      <c r="B84" s="144" t="s">
        <v>1576</v>
      </c>
      <c r="C84" s="139" t="s">
        <v>388</v>
      </c>
      <c r="D84" s="185">
        <f>VLOOKUP('340.2'!A88,'340.2'!A88:N190,14,FALSE)</f>
        <v>127495.57622948238</v>
      </c>
    </row>
    <row r="85" spans="1:4" ht="54" thickTop="1" thickBot="1">
      <c r="A85" s="143" t="s">
        <v>1119</v>
      </c>
      <c r="B85" s="144" t="s">
        <v>1577</v>
      </c>
      <c r="C85" s="139" t="s">
        <v>388</v>
      </c>
      <c r="D85" s="185">
        <f>VLOOKUP('340.3'!A88,'340.3'!A88:N191,14,FALSE)</f>
        <v>127495.57622948238</v>
      </c>
    </row>
    <row r="86" spans="1:4" ht="54" thickTop="1" thickBot="1">
      <c r="A86" s="143" t="s">
        <v>1578</v>
      </c>
      <c r="B86" s="144" t="s">
        <v>2127</v>
      </c>
      <c r="C86" s="139" t="s">
        <v>388</v>
      </c>
      <c r="D86" s="185">
        <f>VLOOKUP('350.1'!A88,'350.1'!A88:N192,14,FALSE)</f>
        <v>177412.19499729318</v>
      </c>
    </row>
    <row r="87" spans="1:4" ht="54" thickTop="1" thickBot="1">
      <c r="A87" s="203" t="s">
        <v>1579</v>
      </c>
      <c r="B87" s="144" t="s">
        <v>2128</v>
      </c>
      <c r="C87" s="139" t="s">
        <v>388</v>
      </c>
      <c r="D87" s="185">
        <f>VLOOKUP('350.2'!A88,'350.2'!A88:N193,14,FALSE)</f>
        <v>155235.29735254779</v>
      </c>
    </row>
    <row r="88" spans="1:4" ht="54" thickTop="1" thickBot="1">
      <c r="A88" s="145" t="s">
        <v>1580</v>
      </c>
      <c r="B88" s="146" t="s">
        <v>1581</v>
      </c>
      <c r="C88" s="139" t="s">
        <v>388</v>
      </c>
      <c r="D88" s="185">
        <f>VLOOKUP('350.3'!A88,'350.3'!A88:N194,14,FALSE)</f>
        <v>177412.19499729318</v>
      </c>
    </row>
    <row r="89" spans="1:4" ht="54" thickTop="1" thickBot="1">
      <c r="A89" s="143" t="s">
        <v>1582</v>
      </c>
      <c r="B89" s="144" t="s">
        <v>1583</v>
      </c>
      <c r="C89" s="139" t="s">
        <v>388</v>
      </c>
      <c r="D89" s="185">
        <f>VLOOKUP('350.4'!A88,'350.4'!A88:N195,14,FALSE)</f>
        <v>155235.29735254779</v>
      </c>
    </row>
    <row r="90" spans="1:4" ht="54" thickTop="1" thickBot="1">
      <c r="A90" s="145" t="s">
        <v>1584</v>
      </c>
      <c r="B90" s="146" t="s">
        <v>1585</v>
      </c>
      <c r="C90" s="139" t="s">
        <v>388</v>
      </c>
      <c r="D90" s="185">
        <f>VLOOKUP('350.10'!A88,'350.10'!A88:N196,14,FALSE)</f>
        <v>129130.19499729323</v>
      </c>
    </row>
    <row r="91" spans="1:4" ht="54" thickTop="1" thickBot="1">
      <c r="A91" s="145" t="s">
        <v>1586</v>
      </c>
      <c r="B91" s="146" t="s">
        <v>1587</v>
      </c>
      <c r="C91" s="139" t="s">
        <v>388</v>
      </c>
      <c r="D91" s="185">
        <f>VLOOKUP('350.11'!A88,'350.11'!A88:N197,14,FALSE)</f>
        <v>106953.29735254779</v>
      </c>
    </row>
    <row r="92" spans="1:4" ht="54" thickTop="1" thickBot="1">
      <c r="A92" s="145" t="s">
        <v>1588</v>
      </c>
      <c r="B92" s="146" t="s">
        <v>1589</v>
      </c>
      <c r="C92" s="139" t="s">
        <v>388</v>
      </c>
      <c r="D92" s="185">
        <f>VLOOKUP('350.12'!A88,'350.12'!A88:N198,14,FALSE)</f>
        <v>129130.19499729323</v>
      </c>
    </row>
    <row r="93" spans="1:4" ht="54" thickTop="1" thickBot="1">
      <c r="A93" s="145" t="s">
        <v>1590</v>
      </c>
      <c r="B93" s="146" t="s">
        <v>1591</v>
      </c>
      <c r="C93" s="139" t="s">
        <v>388</v>
      </c>
      <c r="D93" s="185">
        <f>VLOOKUP('350.13'!A88,'350.13'!A88:N199,14,FALSE)</f>
        <v>106953.29735254779</v>
      </c>
    </row>
    <row r="94" spans="1:4" ht="54" thickTop="1" thickBot="1">
      <c r="A94" s="143" t="s">
        <v>1592</v>
      </c>
      <c r="B94" s="144" t="s">
        <v>1593</v>
      </c>
      <c r="C94" s="139" t="s">
        <v>1082</v>
      </c>
      <c r="D94" s="185">
        <f>VLOOKUP('350.14'!A88,'350.14'!A88:N200,14,FALSE)</f>
        <v>536.4666666666667</v>
      </c>
    </row>
    <row r="95" spans="1:4" ht="54" thickTop="1" thickBot="1">
      <c r="A95" s="145" t="s">
        <v>1594</v>
      </c>
      <c r="B95" s="146" t="s">
        <v>1595</v>
      </c>
      <c r="C95" s="139" t="s">
        <v>388</v>
      </c>
      <c r="D95" s="185">
        <f>VLOOKUP('351.1'!A88,'351.1'!A88:N201,14,FALSE)</f>
        <v>155235.29735254779</v>
      </c>
    </row>
    <row r="96" spans="1:4" ht="54" thickTop="1" thickBot="1">
      <c r="A96" s="145" t="s">
        <v>1596</v>
      </c>
      <c r="B96" s="146" t="s">
        <v>1597</v>
      </c>
      <c r="C96" s="139" t="s">
        <v>388</v>
      </c>
      <c r="D96" s="185">
        <f>VLOOKUP('351.2'!A88,'351.2'!A88:N202,14,FALSE)</f>
        <v>155235.29735254779</v>
      </c>
    </row>
    <row r="97" spans="1:4" ht="54" thickTop="1" thickBot="1">
      <c r="A97" s="145" t="s">
        <v>1598</v>
      </c>
      <c r="B97" s="146" t="s">
        <v>1599</v>
      </c>
      <c r="C97" s="139" t="s">
        <v>388</v>
      </c>
      <c r="D97" s="185">
        <f>VLOOKUP('351.10'!A88,'351.10'!A88:N203,14,FALSE)</f>
        <v>106953.29735254779</v>
      </c>
    </row>
    <row r="98" spans="1:4" ht="54" thickTop="1" thickBot="1">
      <c r="A98" s="145" t="s">
        <v>1600</v>
      </c>
      <c r="B98" s="146" t="s">
        <v>1601</v>
      </c>
      <c r="C98" s="139" t="s">
        <v>388</v>
      </c>
      <c r="D98" s="185">
        <f>VLOOKUP('351.11'!A88,'351.11'!A88:N204,14,FALSE)</f>
        <v>106953.29735254779</v>
      </c>
    </row>
    <row r="99" spans="1:4" ht="54" thickTop="1" thickBot="1">
      <c r="A99" s="145" t="s">
        <v>1602</v>
      </c>
      <c r="B99" s="146" t="s">
        <v>1603</v>
      </c>
      <c r="C99" s="139" t="s">
        <v>1082</v>
      </c>
      <c r="D99" s="185">
        <f>VLOOKUP('351.12'!A88,'351.12'!A88:N205,14,FALSE)</f>
        <v>536.4666666666667</v>
      </c>
    </row>
    <row r="100" spans="1:4" ht="54" thickTop="1" thickBot="1">
      <c r="A100" s="145" t="s">
        <v>1606</v>
      </c>
      <c r="B100" s="146" t="s">
        <v>1604</v>
      </c>
      <c r="C100" s="139" t="s">
        <v>1082</v>
      </c>
      <c r="D100" s="185">
        <f>VLOOKUP('410.1'!A88,'410.1'!A88:N206,14,FALSE)</f>
        <v>2239.0333333333333</v>
      </c>
    </row>
    <row r="101" spans="1:4" ht="54" thickTop="1" thickBot="1">
      <c r="A101" s="145" t="s">
        <v>1607</v>
      </c>
      <c r="B101" s="146" t="s">
        <v>1605</v>
      </c>
      <c r="C101" s="139" t="s">
        <v>1082</v>
      </c>
      <c r="D101" s="185">
        <f>VLOOKUP('410.2'!A88,'410.2'!A88:N207,14,FALSE)</f>
        <v>2168.8333333333335</v>
      </c>
    </row>
    <row r="102" spans="1:4" ht="54" thickTop="1" thickBot="1">
      <c r="A102" s="145" t="s">
        <v>1609</v>
      </c>
      <c r="B102" s="146" t="s">
        <v>1608</v>
      </c>
      <c r="C102" s="139" t="s">
        <v>377</v>
      </c>
      <c r="D102" s="185">
        <f>VLOOKUP('410.3'!A88,'410.3'!A88:N208,14,FALSE)</f>
        <v>2073.5</v>
      </c>
    </row>
    <row r="103" spans="1:4" ht="54" thickTop="1" thickBot="1">
      <c r="A103" s="145" t="s">
        <v>1611</v>
      </c>
      <c r="B103" s="146" t="s">
        <v>1610</v>
      </c>
      <c r="C103" s="139" t="s">
        <v>1548</v>
      </c>
      <c r="D103" s="185">
        <f>VLOOKUP('411.1'!A88,'411.1'!A88:N209,14,FALSE)</f>
        <v>2526.333333333333</v>
      </c>
    </row>
    <row r="104" spans="1:4" ht="54" thickTop="1" thickBot="1">
      <c r="A104" s="143" t="s">
        <v>1120</v>
      </c>
      <c r="B104" s="144" t="s">
        <v>2064</v>
      </c>
      <c r="C104" s="139" t="s">
        <v>1548</v>
      </c>
      <c r="D104" s="185">
        <f>VLOOKUP('411.2'!A88,'411.2'!A88:N210,14,FALSE)</f>
        <v>2619.5</v>
      </c>
    </row>
    <row r="105" spans="1:4" ht="54" thickTop="1" thickBot="1">
      <c r="A105" s="143" t="s">
        <v>1121</v>
      </c>
      <c r="B105" s="144" t="s">
        <v>2160</v>
      </c>
      <c r="C105" s="139" t="s">
        <v>1548</v>
      </c>
      <c r="D105" s="185">
        <f>VLOOKUP('411.3'!A88,'411.3'!A88:N211,14,FALSE)</f>
        <v>3393</v>
      </c>
    </row>
    <row r="106" spans="1:4" ht="54" thickTop="1" thickBot="1">
      <c r="A106" s="143" t="s">
        <v>1612</v>
      </c>
      <c r="B106" s="144" t="s">
        <v>2161</v>
      </c>
      <c r="C106" s="139" t="s">
        <v>1548</v>
      </c>
      <c r="D106" s="185">
        <f>VLOOKUP('411.4'!A88,'411.4'!A88:N212,14,FALSE)</f>
        <v>2522</v>
      </c>
    </row>
    <row r="107" spans="1:4" ht="54" thickTop="1" thickBot="1">
      <c r="A107" s="143" t="s">
        <v>1619</v>
      </c>
      <c r="B107" s="199" t="s">
        <v>1690</v>
      </c>
      <c r="C107" s="139" t="s">
        <v>1082</v>
      </c>
      <c r="D107" s="185">
        <f>VLOOKUP('413.1'!A88,'413.1'!A88:N213,14,FALSE)</f>
        <v>3209.7</v>
      </c>
    </row>
    <row r="108" spans="1:4" ht="54" thickTop="1" thickBot="1">
      <c r="A108" s="143" t="s">
        <v>1621</v>
      </c>
      <c r="B108" s="144" t="s">
        <v>1691</v>
      </c>
      <c r="C108" s="139" t="s">
        <v>1082</v>
      </c>
      <c r="D108" s="185">
        <f>VLOOKUP('413.2'!A88,'413.2'!A88:N214,14,FALSE)</f>
        <v>3508.7000000000003</v>
      </c>
    </row>
    <row r="109" spans="1:4" ht="54" thickTop="1" thickBot="1">
      <c r="A109" s="143" t="s">
        <v>1623</v>
      </c>
      <c r="B109" s="144" t="s">
        <v>1692</v>
      </c>
      <c r="C109" s="139" t="s">
        <v>1082</v>
      </c>
      <c r="D109" s="185">
        <f>VLOOKUP('413.3'!A88,'413.3'!A88:N215,14,FALSE)</f>
        <v>3635.6666666666665</v>
      </c>
    </row>
    <row r="110" spans="1:4" ht="54" thickTop="1" thickBot="1">
      <c r="A110" s="143" t="s">
        <v>1122</v>
      </c>
      <c r="B110" s="144" t="s">
        <v>1289</v>
      </c>
      <c r="C110" s="139" t="s">
        <v>1082</v>
      </c>
      <c r="D110" s="185">
        <f>VLOOKUP('414.1'!A88,'414.1'!A88:N216,14,FALSE)</f>
        <v>3618.3333333333339</v>
      </c>
    </row>
    <row r="111" spans="1:4" ht="54" thickTop="1" thickBot="1">
      <c r="A111" s="143" t="s">
        <v>1123</v>
      </c>
      <c r="B111" s="144" t="s">
        <v>2065</v>
      </c>
      <c r="C111" s="139" t="s">
        <v>1082</v>
      </c>
      <c r="D111" s="185">
        <f>VLOOKUP('414.2'!A88,'414.2'!A88:N217,14,FALSE)</f>
        <v>3908.6666666666665</v>
      </c>
    </row>
    <row r="112" spans="1:4" ht="54" thickTop="1" thickBot="1">
      <c r="A112" s="143" t="s">
        <v>1124</v>
      </c>
      <c r="B112" s="144" t="s">
        <v>2066</v>
      </c>
      <c r="C112" s="139" t="s">
        <v>1082</v>
      </c>
      <c r="D112" s="185">
        <f>VLOOKUP('414.3'!A88,'414.3'!A88:N218,14,FALSE)</f>
        <v>3908.6666666666665</v>
      </c>
    </row>
    <row r="113" spans="1:4" ht="54" thickTop="1" thickBot="1">
      <c r="A113" s="143" t="s">
        <v>1125</v>
      </c>
      <c r="B113" s="144" t="s">
        <v>1290</v>
      </c>
      <c r="C113" s="139" t="s">
        <v>1082</v>
      </c>
      <c r="D113" s="185">
        <f>VLOOKUP('414.4'!A88,'414.4'!A88:N219,14,FALSE)</f>
        <v>3887</v>
      </c>
    </row>
    <row r="114" spans="1:4" ht="54" thickTop="1" thickBot="1">
      <c r="A114" s="143" t="s">
        <v>1126</v>
      </c>
      <c r="B114" s="144" t="s">
        <v>1291</v>
      </c>
      <c r="C114" s="139" t="s">
        <v>1082</v>
      </c>
      <c r="D114" s="185">
        <f>VLOOKUP('414.5'!A88,'414.5'!A88:N220,14,FALSE)</f>
        <v>4164.3333333333339</v>
      </c>
    </row>
    <row r="115" spans="1:4" ht="54" thickTop="1" thickBot="1">
      <c r="A115" s="143" t="s">
        <v>1630</v>
      </c>
      <c r="B115" s="144" t="s">
        <v>2162</v>
      </c>
      <c r="C115" s="139" t="s">
        <v>1082</v>
      </c>
      <c r="D115" s="185">
        <f>VLOOKUP('414.6'!A88,'414.6'!A88:N221,14,FALSE)</f>
        <v>4381.8666666666668</v>
      </c>
    </row>
    <row r="116" spans="1:4" ht="54" thickTop="1" thickBot="1">
      <c r="A116" s="143" t="s">
        <v>1127</v>
      </c>
      <c r="B116" s="144" t="s">
        <v>2067</v>
      </c>
      <c r="C116" s="139" t="s">
        <v>1548</v>
      </c>
      <c r="D116" s="185">
        <f>VLOOKUP('415.1'!A88,'415.1'!A88:N222,14,FALSE)</f>
        <v>3395.1666666666665</v>
      </c>
    </row>
    <row r="117" spans="1:4" ht="54" thickTop="1" thickBot="1">
      <c r="A117" s="143" t="s">
        <v>1128</v>
      </c>
      <c r="B117" s="144" t="s">
        <v>2164</v>
      </c>
      <c r="C117" s="139" t="s">
        <v>233</v>
      </c>
      <c r="D117" s="185">
        <f>VLOOKUP('420.1'!A87,'420.1'!A87:N223,14,FALSE)</f>
        <v>3148.6145737689421</v>
      </c>
    </row>
    <row r="118" spans="1:4" ht="54" thickTop="1" thickBot="1">
      <c r="A118" s="143" t="s">
        <v>1129</v>
      </c>
      <c r="B118" s="144" t="s">
        <v>2163</v>
      </c>
      <c r="C118" s="148" t="s">
        <v>233</v>
      </c>
      <c r="D118" s="185">
        <f>VLOOKUP('420.2 '!A88,'420.2 '!A59:N107,14,FALSE)</f>
        <v>3148.6145737689421</v>
      </c>
    </row>
    <row r="119" spans="1:4" ht="54" thickTop="1" thickBot="1">
      <c r="A119" s="143" t="s">
        <v>1635</v>
      </c>
      <c r="B119" s="144" t="s">
        <v>1636</v>
      </c>
      <c r="C119" s="139" t="s">
        <v>233</v>
      </c>
      <c r="D119" s="185">
        <f>VLOOKUP('420.3'!A88,'420.3'!A88:N225,14,FALSE)</f>
        <v>4431.2812404356091</v>
      </c>
    </row>
    <row r="120" spans="1:4" ht="54" thickTop="1" thickBot="1">
      <c r="A120" s="143" t="s">
        <v>1130</v>
      </c>
      <c r="B120" s="144" t="s">
        <v>1292</v>
      </c>
      <c r="C120" s="139" t="s">
        <v>233</v>
      </c>
      <c r="D120" s="185">
        <f>VLOOKUP('421.1'!A88,'421.1'!A88:N226,14,FALSE)</f>
        <v>1611.1912404356094</v>
      </c>
    </row>
    <row r="121" spans="1:4" ht="54" thickTop="1" thickBot="1">
      <c r="A121" s="143" t="s">
        <v>1131</v>
      </c>
      <c r="B121" s="144" t="s">
        <v>1293</v>
      </c>
      <c r="C121" s="139" t="s">
        <v>233</v>
      </c>
      <c r="D121" s="185">
        <f>VLOOKUP('421.2'!A88,'421.2'!A88:N227,14,FALSE)</f>
        <v>1782.2062404356095</v>
      </c>
    </row>
    <row r="122" spans="1:4" ht="54" thickTop="1" thickBot="1">
      <c r="A122" s="143" t="s">
        <v>1132</v>
      </c>
      <c r="B122" s="144" t="s">
        <v>2068</v>
      </c>
      <c r="C122" s="139" t="s">
        <v>233</v>
      </c>
      <c r="D122" s="185">
        <f>VLOOKUP('421.3'!A88,'421.3'!A88:N228,14,FALSE)</f>
        <v>1718.8312404356095</v>
      </c>
    </row>
    <row r="123" spans="1:4" ht="54" thickTop="1" thickBot="1">
      <c r="A123" s="143" t="s">
        <v>1133</v>
      </c>
      <c r="B123" s="144" t="s">
        <v>2069</v>
      </c>
      <c r="C123" s="139" t="s">
        <v>233</v>
      </c>
      <c r="D123" s="185">
        <f>VLOOKUP('421.4'!A88,'421.4'!A88:N229,14,FALSE)</f>
        <v>1861.1812404356094</v>
      </c>
    </row>
    <row r="124" spans="1:4" ht="54" thickTop="1" thickBot="1">
      <c r="A124" s="143" t="s">
        <v>1640</v>
      </c>
      <c r="B124" s="146" t="s">
        <v>1641</v>
      </c>
      <c r="C124" s="139" t="s">
        <v>233</v>
      </c>
      <c r="D124" s="185">
        <f>VLOOKUP('430.1.1'!A87,'430.1.1'!A87:N230,14,FALSE)</f>
        <v>8224.1512424834345</v>
      </c>
    </row>
    <row r="125" spans="1:4" ht="54" thickTop="1" thickBot="1">
      <c r="A125" s="143" t="s">
        <v>1642</v>
      </c>
      <c r="B125" s="144" t="s">
        <v>1643</v>
      </c>
      <c r="C125" s="139" t="s">
        <v>233</v>
      </c>
      <c r="D125" s="185">
        <f>VLOOKUP('430.1.2'!A88,'430.1.2'!A88:N231,14,FALSE)</f>
        <v>6788.912242483435</v>
      </c>
    </row>
    <row r="126" spans="1:4" ht="54" thickTop="1" thickBot="1">
      <c r="A126" s="143" t="s">
        <v>1644</v>
      </c>
      <c r="B126" s="144" t="s">
        <v>1693</v>
      </c>
      <c r="C126" s="139" t="s">
        <v>233</v>
      </c>
      <c r="D126" s="185">
        <f>VLOOKUP('430.2.1'!A88,'430.2.1'!A88:N232,14,FALSE)</f>
        <v>8224.1512424834345</v>
      </c>
    </row>
    <row r="127" spans="1:4" ht="54" thickTop="1" thickBot="1">
      <c r="A127" s="143" t="s">
        <v>1646</v>
      </c>
      <c r="B127" s="144" t="s">
        <v>1694</v>
      </c>
      <c r="C127" s="139" t="s">
        <v>233</v>
      </c>
      <c r="D127" s="185">
        <f>VLOOKUP('430.2.2'!A88,'430.2.2'!A88:N233,14,FALSE)</f>
        <v>6788.912242483435</v>
      </c>
    </row>
    <row r="128" spans="1:4" ht="54" thickTop="1" thickBot="1">
      <c r="A128" s="143" t="s">
        <v>1647</v>
      </c>
      <c r="B128" s="144" t="s">
        <v>1695</v>
      </c>
      <c r="C128" s="139" t="s">
        <v>233</v>
      </c>
      <c r="D128" s="185">
        <f>VLOOKUP('431.1.1'!A88,'431.1.1'!A88:N234,14,FALSE)</f>
        <v>17303.915867854692</v>
      </c>
    </row>
    <row r="129" spans="1:4" ht="54" thickTop="1" thickBot="1">
      <c r="A129" s="143" t="s">
        <v>1649</v>
      </c>
      <c r="B129" s="144" t="s">
        <v>1696</v>
      </c>
      <c r="C129" s="139" t="s">
        <v>233</v>
      </c>
      <c r="D129" s="185">
        <f>VLOOKUP('431.1.2'!A88,'431.1.2'!A88:N235,14,FALSE)</f>
        <v>13744.593867854695</v>
      </c>
    </row>
    <row r="130" spans="1:4" ht="54" thickTop="1" thickBot="1">
      <c r="A130" s="143" t="s">
        <v>1652</v>
      </c>
      <c r="B130" s="144" t="s">
        <v>1697</v>
      </c>
      <c r="C130" s="139" t="s">
        <v>233</v>
      </c>
      <c r="D130" s="185">
        <f>VLOOKUP('431.2.1'!A88,'431.2.1'!A88:N236,14,FALSE)</f>
        <v>18048.035867854691</v>
      </c>
    </row>
    <row r="131" spans="1:4" ht="54" thickTop="1" thickBot="1">
      <c r="A131" s="143" t="s">
        <v>1653</v>
      </c>
      <c r="B131" s="144" t="s">
        <v>1698</v>
      </c>
      <c r="C131" s="139" t="s">
        <v>233</v>
      </c>
      <c r="D131" s="185">
        <f>VLOOKUP('431.2.2'!A88,'431.2.2'!A88:N237,14,FALSE)</f>
        <v>14313.213867854693</v>
      </c>
    </row>
    <row r="132" spans="1:4" ht="54" thickTop="1" thickBot="1">
      <c r="A132" s="143" t="s">
        <v>1134</v>
      </c>
      <c r="B132" s="144" t="s">
        <v>1294</v>
      </c>
      <c r="C132" s="139" t="s">
        <v>233</v>
      </c>
      <c r="D132" s="185">
        <f>VLOOKUP('432.1'!A88,'432.1'!A88:N238,14,FALSE)</f>
        <v>5178.6506865870178</v>
      </c>
    </row>
    <row r="133" spans="1:4" ht="54" thickTop="1" thickBot="1">
      <c r="A133" s="143" t="s">
        <v>1135</v>
      </c>
      <c r="B133" s="144" t="s">
        <v>2070</v>
      </c>
      <c r="C133" s="139" t="s">
        <v>233</v>
      </c>
      <c r="D133" s="185">
        <f>VLOOKUP('432.2'!A88,'432.2'!A88:N239,14,FALSE)</f>
        <v>4703.6090199203518</v>
      </c>
    </row>
    <row r="134" spans="1:4" ht="54" thickTop="1" thickBot="1">
      <c r="A134" s="143" t="s">
        <v>1136</v>
      </c>
      <c r="B134" s="144" t="s">
        <v>2071</v>
      </c>
      <c r="C134" s="139" t="s">
        <v>233</v>
      </c>
      <c r="D134" s="185">
        <f>VLOOKUP('433.1'!A88,'433.1'!A88:N240,14,FALSE)</f>
        <v>5345.9576616556242</v>
      </c>
    </row>
    <row r="135" spans="1:4" ht="54" thickTop="1" thickBot="1">
      <c r="A135" s="143" t="s">
        <v>1137</v>
      </c>
      <c r="B135" s="144" t="s">
        <v>2072</v>
      </c>
      <c r="C135" s="139" t="s">
        <v>233</v>
      </c>
      <c r="D135" s="185">
        <f>VLOOKUP('433.2'!A88,'433.2'!A88:N241,14,FALSE)</f>
        <v>4960.9886616556223</v>
      </c>
    </row>
    <row r="136" spans="1:4" ht="54" thickTop="1" thickBot="1">
      <c r="A136" s="143" t="s">
        <v>1138</v>
      </c>
      <c r="B136" s="144" t="s">
        <v>2073</v>
      </c>
      <c r="C136" s="139" t="s">
        <v>233</v>
      </c>
      <c r="D136" s="185">
        <f>VLOOKUP('433.3'!A88,'433.3'!A88:N242,14,FALSE)</f>
        <v>5738.9769116556245</v>
      </c>
    </row>
    <row r="137" spans="1:4" ht="54" thickTop="1" thickBot="1">
      <c r="A137" s="143" t="s">
        <v>1139</v>
      </c>
      <c r="B137" s="144" t="s">
        <v>1295</v>
      </c>
      <c r="C137" s="139" t="s">
        <v>233</v>
      </c>
      <c r="D137" s="185">
        <f>VLOOKUP('433.4'!A88,'433.4'!A88:N243,14,FALSE)</f>
        <v>3707.9988283222888</v>
      </c>
    </row>
    <row r="138" spans="1:4" ht="54" thickTop="1" thickBot="1">
      <c r="A138" s="143" t="s">
        <v>1140</v>
      </c>
      <c r="B138" s="144" t="s">
        <v>2074</v>
      </c>
      <c r="C138" s="139" t="s">
        <v>233</v>
      </c>
      <c r="D138" s="185">
        <f>VLOOKUP('433.5'!A88,'433.5'!A88:N244,14,FALSE)</f>
        <v>6619.7951616556229</v>
      </c>
    </row>
    <row r="139" spans="1:4" ht="54" thickTop="1" thickBot="1">
      <c r="A139" s="143" t="s">
        <v>1141</v>
      </c>
      <c r="B139" s="144" t="s">
        <v>2075</v>
      </c>
      <c r="C139" s="139" t="s">
        <v>233</v>
      </c>
      <c r="D139" s="185">
        <f>VLOOKUP('433.6'!A88,'433.6'!A88:N245,14,FALSE)</f>
        <v>6189.751911655625</v>
      </c>
    </row>
    <row r="140" spans="1:4" ht="54" thickTop="1" thickBot="1">
      <c r="A140" s="143" t="s">
        <v>1142</v>
      </c>
      <c r="B140" s="144" t="s">
        <v>2076</v>
      </c>
      <c r="C140" s="139" t="s">
        <v>233</v>
      </c>
      <c r="D140" s="185">
        <f>VLOOKUP('433.7'!A88,'433.7'!A88:N246,14,FALSE)</f>
        <v>7228.3869116556225</v>
      </c>
    </row>
    <row r="141" spans="1:4" ht="54" thickTop="1" thickBot="1">
      <c r="A141" s="143" t="s">
        <v>1143</v>
      </c>
      <c r="B141" s="144" t="s">
        <v>1296</v>
      </c>
      <c r="C141" s="139" t="s">
        <v>233</v>
      </c>
      <c r="D141" s="185">
        <f>VLOOKUP('433.8'!A88,'433.8'!A88:N247,14,FALSE)</f>
        <v>4638.8800783222887</v>
      </c>
    </row>
    <row r="142" spans="1:4" ht="54" thickTop="1" thickBot="1">
      <c r="A142" s="143" t="s">
        <v>1144</v>
      </c>
      <c r="B142" s="144" t="s">
        <v>2077</v>
      </c>
      <c r="C142" s="139" t="s">
        <v>388</v>
      </c>
      <c r="D142" s="185">
        <f>VLOOKUP('440.1'!A89,'440.1'!A89:N248,14,FALSE)</f>
        <v>236352.94645529718</v>
      </c>
    </row>
    <row r="143" spans="1:4" ht="54" thickTop="1" thickBot="1">
      <c r="A143" s="143" t="s">
        <v>1145</v>
      </c>
      <c r="B143" s="144" t="s">
        <v>2078</v>
      </c>
      <c r="C143" s="139" t="s">
        <v>388</v>
      </c>
      <c r="D143" s="185">
        <f>VLOOKUP('440.2'!A93,'440.2'!A93:N250,14,FALSE)</f>
        <v>236352.94645529718</v>
      </c>
    </row>
    <row r="144" spans="1:4" ht="54" thickTop="1" thickBot="1">
      <c r="A144" s="143" t="s">
        <v>1146</v>
      </c>
      <c r="B144" s="144" t="s">
        <v>2079</v>
      </c>
      <c r="C144" s="139" t="s">
        <v>388</v>
      </c>
      <c r="D144" s="185">
        <f>VLOOKUP('440.3'!A93,'440.3'!A93:N252,14,FALSE)</f>
        <v>236352.94645529718</v>
      </c>
    </row>
    <row r="145" spans="1:4" ht="54" thickTop="1" thickBot="1">
      <c r="A145" s="143" t="s">
        <v>1147</v>
      </c>
      <c r="B145" s="144" t="s">
        <v>1297</v>
      </c>
      <c r="C145" s="139" t="s">
        <v>388</v>
      </c>
      <c r="D145" s="185">
        <f>VLOOKUP('440.4'!A93,'440.4'!A93:N254,14,FALSE)</f>
        <v>267272.64092245605</v>
      </c>
    </row>
    <row r="146" spans="1:4" ht="54" thickTop="1" thickBot="1">
      <c r="A146" s="143" t="s">
        <v>1148</v>
      </c>
      <c r="B146" s="144" t="s">
        <v>2080</v>
      </c>
      <c r="C146" s="139" t="s">
        <v>388</v>
      </c>
      <c r="D146" s="185">
        <f>VLOOKUP('441.1'!A93,'441.1'!A93:N256,14,FALSE)</f>
        <v>236352.94645529718</v>
      </c>
    </row>
    <row r="147" spans="1:4" ht="54" thickTop="1" thickBot="1">
      <c r="A147" s="143" t="s">
        <v>1149</v>
      </c>
      <c r="B147" s="144" t="s">
        <v>2081</v>
      </c>
      <c r="C147" s="139" t="s">
        <v>388</v>
      </c>
      <c r="D147" s="185">
        <f>VLOOKUP('441.2'!A92,'441.2'!A92:N258,14,FALSE)</f>
        <v>236352.94645529718</v>
      </c>
    </row>
    <row r="148" spans="1:4" ht="54" thickTop="1" thickBot="1">
      <c r="A148" s="143" t="s">
        <v>1150</v>
      </c>
      <c r="B148" s="144" t="s">
        <v>2082</v>
      </c>
      <c r="C148" s="139" t="s">
        <v>388</v>
      </c>
      <c r="D148" s="185">
        <f>VLOOKUP('441.3'!A93,'441.3'!A93:N260,14,FALSE)</f>
        <v>236352.94645529718</v>
      </c>
    </row>
    <row r="149" spans="1:4" ht="54" thickTop="1" thickBot="1">
      <c r="A149" s="143" t="s">
        <v>1151</v>
      </c>
      <c r="B149" s="144" t="s">
        <v>2083</v>
      </c>
      <c r="C149" s="139" t="s">
        <v>388</v>
      </c>
      <c r="D149" s="185">
        <f>VLOOKUP('441.4'!A92,'441.4'!A92:N262,14,FALSE)</f>
        <v>267272.64092245605</v>
      </c>
    </row>
    <row r="150" spans="1:4" ht="54" thickTop="1" thickBot="1">
      <c r="A150" s="143" t="s">
        <v>1152</v>
      </c>
      <c r="B150" s="144" t="s">
        <v>2063</v>
      </c>
      <c r="C150" s="139" t="s">
        <v>388</v>
      </c>
      <c r="D150" s="185">
        <f>VLOOKUP('450.1'!A95,'450.1'!A95:N264,14,FALSE)</f>
        <v>264417.30847643415</v>
      </c>
    </row>
    <row r="151" spans="1:4" ht="54" thickTop="1" thickBot="1">
      <c r="A151" s="143" t="s">
        <v>1153</v>
      </c>
      <c r="B151" s="144" t="s">
        <v>2084</v>
      </c>
      <c r="C151" s="139" t="s">
        <v>388</v>
      </c>
      <c r="D151" s="185">
        <f>VLOOKUP('450.2'!A93,'450.2'!A93:N266,14,FALSE)</f>
        <v>264417.30847643415</v>
      </c>
    </row>
    <row r="152" spans="1:4" ht="54" thickTop="1" thickBot="1">
      <c r="A152" s="143" t="s">
        <v>1154</v>
      </c>
      <c r="B152" s="144" t="s">
        <v>2085</v>
      </c>
      <c r="C152" s="139" t="s">
        <v>388</v>
      </c>
      <c r="D152" s="185">
        <f>VLOOKUP('450.3'!A93,'450.3'!A93:N268,14,FALSE)</f>
        <v>264417.30847643415</v>
      </c>
    </row>
    <row r="153" spans="1:4" ht="54" thickTop="1" thickBot="1">
      <c r="A153" s="143" t="s">
        <v>1155</v>
      </c>
      <c r="B153" s="144" t="s">
        <v>2086</v>
      </c>
      <c r="C153" s="139" t="s">
        <v>388</v>
      </c>
      <c r="D153" s="185">
        <f>VLOOKUP('450.4'!A92,'450.4'!A92:N270,14,FALSE)</f>
        <v>264417.30847643415</v>
      </c>
    </row>
    <row r="154" spans="1:4" ht="63.75" customHeight="1" thickTop="1" thickBot="1">
      <c r="A154" s="143" t="s">
        <v>1156</v>
      </c>
      <c r="B154" s="144" t="s">
        <v>2087</v>
      </c>
      <c r="C154" s="139" t="s">
        <v>388</v>
      </c>
      <c r="D154" s="185">
        <f>VLOOKUP('450.5'!A92,'450.5'!A92:N272,14,FALSE)</f>
        <v>264417.30847643415</v>
      </c>
    </row>
    <row r="155" spans="1:4" ht="54" thickTop="1" thickBot="1">
      <c r="A155" s="143" t="s">
        <v>1157</v>
      </c>
      <c r="B155" s="144" t="s">
        <v>2088</v>
      </c>
      <c r="C155" s="139" t="s">
        <v>388</v>
      </c>
      <c r="D155" s="185">
        <f>VLOOKUP('450.6'!A93,'450.6'!A93:N274,14,FALSE)</f>
        <v>264417.30847643415</v>
      </c>
    </row>
    <row r="156" spans="1:4" ht="54" thickTop="1" thickBot="1">
      <c r="A156" s="143" t="s">
        <v>1158</v>
      </c>
      <c r="B156" s="144" t="s">
        <v>2089</v>
      </c>
      <c r="C156" s="139" t="s">
        <v>388</v>
      </c>
      <c r="D156" s="185">
        <f>VLOOKUP('450.7'!A93,'450.7'!A93:N275,14,FALSE)</f>
        <v>264417.30847643415</v>
      </c>
    </row>
    <row r="157" spans="1:4" ht="54" thickTop="1" thickBot="1">
      <c r="A157" s="143" t="s">
        <v>1159</v>
      </c>
      <c r="B157" s="144" t="s">
        <v>2090</v>
      </c>
      <c r="C157" s="139" t="s">
        <v>388</v>
      </c>
      <c r="D157" s="185">
        <f>VLOOKUP('450.8'!A93,'450.8'!A93:N276,14,FALSE)</f>
        <v>264417.30847643415</v>
      </c>
    </row>
    <row r="158" spans="1:4" ht="54" thickTop="1" thickBot="1">
      <c r="A158" s="143" t="s">
        <v>1668</v>
      </c>
      <c r="B158" s="144" t="s">
        <v>1699</v>
      </c>
      <c r="C158" s="139" t="s">
        <v>388</v>
      </c>
      <c r="D158" s="185">
        <f>VLOOKUP('450.10'!A92,'450.10'!A92:N277,14,FALSE)</f>
        <v>309896.83534418611</v>
      </c>
    </row>
    <row r="159" spans="1:4" ht="54" thickTop="1" thickBot="1">
      <c r="A159" s="143" t="s">
        <v>1670</v>
      </c>
      <c r="B159" s="144" t="s">
        <v>1700</v>
      </c>
      <c r="C159" s="139" t="s">
        <v>388</v>
      </c>
      <c r="D159" s="185">
        <f>VLOOKUP('450.11'!A92,'450.11'!A92:N278,14,FALSE)</f>
        <v>309896.83534418611</v>
      </c>
    </row>
    <row r="160" spans="1:4" ht="54" thickTop="1" thickBot="1">
      <c r="A160" s="143" t="s">
        <v>1672</v>
      </c>
      <c r="B160" s="144" t="s">
        <v>1701</v>
      </c>
      <c r="C160" s="139" t="s">
        <v>388</v>
      </c>
      <c r="D160" s="185">
        <f>VLOOKUP('450.12'!A92,'450.11'!A92:N279,14,FALSE)</f>
        <v>309896.83534418611</v>
      </c>
    </row>
    <row r="161" spans="1:4" ht="54" thickTop="1" thickBot="1">
      <c r="A161" s="143" t="s">
        <v>1160</v>
      </c>
      <c r="B161" s="144" t="s">
        <v>2091</v>
      </c>
      <c r="C161" s="139" t="s">
        <v>388</v>
      </c>
      <c r="D161" s="185">
        <f>VLOOKUP('451.1'!A92,'451.1'!A92:N280,14,FALSE)</f>
        <v>264417.30847643415</v>
      </c>
    </row>
    <row r="162" spans="1:4" ht="54" thickTop="1" thickBot="1">
      <c r="A162" s="143" t="s">
        <v>1161</v>
      </c>
      <c r="B162" s="144" t="s">
        <v>2092</v>
      </c>
      <c r="C162" s="139" t="s">
        <v>388</v>
      </c>
      <c r="D162" s="185">
        <f>VLOOKUP('451.2'!A93,'451.2'!A93:N281,14,FALSE)</f>
        <v>264417.30847643415</v>
      </c>
    </row>
    <row r="163" spans="1:4" ht="54" thickTop="1" thickBot="1">
      <c r="A163" s="143" t="s">
        <v>1162</v>
      </c>
      <c r="B163" s="144" t="s">
        <v>2093</v>
      </c>
      <c r="C163" s="139" t="s">
        <v>388</v>
      </c>
      <c r="D163" s="185">
        <f>VLOOKUP('451.3'!A92,'451.3'!A92:N282,14,FALSE)</f>
        <v>264417.30847643415</v>
      </c>
    </row>
    <row r="164" spans="1:4" ht="54" thickTop="1" thickBot="1">
      <c r="A164" s="143" t="s">
        <v>1163</v>
      </c>
      <c r="B164" s="144" t="s">
        <v>2094</v>
      </c>
      <c r="C164" s="139" t="s">
        <v>388</v>
      </c>
      <c r="D164" s="185">
        <f>VLOOKUP('451.4'!A92,'451.4'!A92:N283,14,FALSE)</f>
        <v>309896.83534418611</v>
      </c>
    </row>
    <row r="165" spans="1:4" ht="54" thickTop="1" thickBot="1">
      <c r="A165" s="143" t="s">
        <v>1164</v>
      </c>
      <c r="B165" s="144" t="s">
        <v>2095</v>
      </c>
      <c r="C165" s="139" t="s">
        <v>388</v>
      </c>
      <c r="D165" s="185">
        <f>VLOOKUP('452.1'!A93,'452.1'!A93:N284,14,FALSE)</f>
        <v>264417.30847643415</v>
      </c>
    </row>
    <row r="166" spans="1:4" ht="54" thickTop="1" thickBot="1">
      <c r="A166" s="143" t="s">
        <v>1165</v>
      </c>
      <c r="B166" s="144" t="s">
        <v>2096</v>
      </c>
      <c r="C166" s="139" t="s">
        <v>388</v>
      </c>
      <c r="D166" s="185">
        <f>VLOOKUP('452.2'!A93,'452.2'!A93:N285,14,FALSE)</f>
        <v>264417.30847643415</v>
      </c>
    </row>
    <row r="167" spans="1:4" ht="54" thickTop="1" thickBot="1">
      <c r="A167" s="143" t="s">
        <v>1166</v>
      </c>
      <c r="B167" s="144" t="s">
        <v>2097</v>
      </c>
      <c r="C167" s="139" t="s">
        <v>388</v>
      </c>
      <c r="D167" s="185">
        <f>VLOOKUP('452.3'!A92,'452.3'!A92:N286,14,FALSE)</f>
        <v>264417.30847643415</v>
      </c>
    </row>
    <row r="168" spans="1:4" ht="54" thickTop="1" thickBot="1">
      <c r="A168" s="143" t="s">
        <v>1167</v>
      </c>
      <c r="B168" s="144" t="s">
        <v>2098</v>
      </c>
      <c r="C168" s="139" t="s">
        <v>388</v>
      </c>
      <c r="D168" s="185">
        <f>VLOOKUP('452.4'!A93,'452.4'!A93:N287,14,FALSE)</f>
        <v>264417.30847643415</v>
      </c>
    </row>
    <row r="169" spans="1:4" ht="54" thickTop="1" thickBot="1">
      <c r="A169" s="143" t="s">
        <v>1168</v>
      </c>
      <c r="B169" s="144" t="s">
        <v>1298</v>
      </c>
      <c r="C169" s="139" t="s">
        <v>388</v>
      </c>
      <c r="D169" s="185">
        <f>VLOOKUP('453.1'!A92,'453.1'!A92:N288,14,FALSE)</f>
        <v>265805.74698200368</v>
      </c>
    </row>
    <row r="170" spans="1:4" ht="54" thickTop="1" thickBot="1">
      <c r="A170" s="143" t="s">
        <v>1169</v>
      </c>
      <c r="B170" s="144" t="s">
        <v>2099</v>
      </c>
      <c r="C170" s="139" t="s">
        <v>233</v>
      </c>
      <c r="D170" s="185">
        <f>VLOOKUP('460.1'!A87,'460.1'!A87:N289,14,FALSE)</f>
        <v>7216.9436903409187</v>
      </c>
    </row>
    <row r="171" spans="1:4" ht="54" thickTop="1" thickBot="1">
      <c r="A171" s="204" t="s">
        <v>2123</v>
      </c>
      <c r="B171" s="144" t="s">
        <v>2179</v>
      </c>
      <c r="C171" s="139" t="s">
        <v>233</v>
      </c>
      <c r="D171" s="185">
        <f>VLOOKUP('460.2'!A87,'460.2'!A87:N290,14,FALSE)</f>
        <v>3608.4718451704593</v>
      </c>
    </row>
    <row r="172" spans="1:4" ht="51.75" customHeight="1" thickTop="1" thickBot="1">
      <c r="A172" s="143" t="s">
        <v>1170</v>
      </c>
      <c r="B172" s="144" t="s">
        <v>1299</v>
      </c>
      <c r="C172" s="139" t="s">
        <v>388</v>
      </c>
      <c r="D172" s="185">
        <f>VLOOKUP('461.1'!A87,'461.1'!A87:N291,14,FALSE)</f>
        <v>110725.97044704284</v>
      </c>
    </row>
    <row r="173" spans="1:4" ht="54" thickTop="1" thickBot="1">
      <c r="A173" s="143" t="s">
        <v>1171</v>
      </c>
      <c r="B173" s="144" t="s">
        <v>1300</v>
      </c>
      <c r="C173" s="139" t="s">
        <v>388</v>
      </c>
      <c r="D173" s="185">
        <f>VLOOKUP('461.2'!A89,'461.2'!A89:N294,14,FALSE)</f>
        <v>131774.99750928246</v>
      </c>
    </row>
    <row r="174" spans="1:4" ht="54" thickTop="1" thickBot="1">
      <c r="A174" s="143" t="s">
        <v>1682</v>
      </c>
      <c r="B174" s="144" t="s">
        <v>2184</v>
      </c>
      <c r="C174" s="139" t="s">
        <v>388</v>
      </c>
      <c r="D174" s="185">
        <f>VLOOKUP('462.1.1'!A88,'462.1.1'!A88:N293,14,FALSE)</f>
        <v>178119.45902235276</v>
      </c>
    </row>
    <row r="175" spans="1:4" ht="54" thickTop="1" thickBot="1">
      <c r="A175" s="143" t="s">
        <v>1683</v>
      </c>
      <c r="B175" s="144" t="s">
        <v>2185</v>
      </c>
      <c r="C175" s="139" t="s">
        <v>388</v>
      </c>
      <c r="D175" s="185">
        <f>VLOOKUP('462.1.2'!A88,'462.1.2'!A88:N294,14,FALSE)</f>
        <v>175939.86828345977</v>
      </c>
    </row>
    <row r="176" spans="1:4" ht="54" thickTop="1" thickBot="1">
      <c r="A176" s="143" t="s">
        <v>1684</v>
      </c>
      <c r="B176" s="144" t="s">
        <v>2188</v>
      </c>
      <c r="C176" s="139" t="s">
        <v>388</v>
      </c>
      <c r="D176" s="185">
        <f>VLOOKUP('462.2.1'!A88,'462.2.1'!A88:N295,14,FALSE)</f>
        <v>194560.04687904473</v>
      </c>
    </row>
    <row r="177" spans="1:4" ht="54" thickTop="1" thickBot="1">
      <c r="A177" s="143" t="s">
        <v>1685</v>
      </c>
      <c r="B177" s="144" t="s">
        <v>2189</v>
      </c>
      <c r="C177" s="139" t="s">
        <v>388</v>
      </c>
      <c r="D177" s="185">
        <f>VLOOKUP('462.2.2'!A88,'462.2.2'!A88:N296,14,FALSE)</f>
        <v>192380.45614015174</v>
      </c>
    </row>
    <row r="178" spans="1:4" ht="54" thickTop="1" thickBot="1">
      <c r="A178" s="143" t="s">
        <v>1172</v>
      </c>
      <c r="B178" s="144" t="s">
        <v>1702</v>
      </c>
      <c r="C178" s="139" t="s">
        <v>233</v>
      </c>
      <c r="D178" s="185">
        <f>VLOOKUP('464.1'!A88,'464.1'!A88:N297,14,FALSE)</f>
        <v>8096.0953076356982</v>
      </c>
    </row>
    <row r="179" spans="1:4" ht="54" thickTop="1" thickBot="1">
      <c r="A179" s="143" t="s">
        <v>1173</v>
      </c>
      <c r="B179" s="144" t="s">
        <v>1703</v>
      </c>
      <c r="C179" s="139" t="s">
        <v>388</v>
      </c>
      <c r="D179" s="185">
        <f>VLOOKUP('465.1'!A92,'465.1'!A92:N298,14,FALSE)</f>
        <v>103994.3609382852</v>
      </c>
    </row>
    <row r="180" spans="1:4" ht="54" thickTop="1" thickBot="1">
      <c r="A180" s="143" t="s">
        <v>1686</v>
      </c>
      <c r="B180" s="144" t="s">
        <v>1704</v>
      </c>
      <c r="C180" s="139" t="s">
        <v>388</v>
      </c>
      <c r="D180" s="185">
        <f>VLOOKUP('465.2'!A92,'465.2'!A92:N299,14,FALSE)</f>
        <v>31395.506843965992</v>
      </c>
    </row>
    <row r="181" spans="1:4" ht="54" thickTop="1" thickBot="1">
      <c r="A181" s="143" t="s">
        <v>1174</v>
      </c>
      <c r="B181" s="144" t="s">
        <v>1705</v>
      </c>
      <c r="C181" s="139" t="s">
        <v>144</v>
      </c>
      <c r="D181" s="185">
        <f>VLOOKUP('466.1'!A92,'466.1'!A92:N300,14,FALSE)</f>
        <v>3588.930570330499</v>
      </c>
    </row>
    <row r="182" spans="1:4" ht="54" thickTop="1" thickBot="1">
      <c r="A182" s="143" t="s">
        <v>1175</v>
      </c>
      <c r="B182" s="144" t="s">
        <v>1706</v>
      </c>
      <c r="C182" s="139" t="s">
        <v>144</v>
      </c>
      <c r="D182" s="185">
        <f>VLOOKUP('466.2'!A96,'466.2'!A96:N301,14,FALSE)</f>
        <v>4080.0387925527202</v>
      </c>
    </row>
    <row r="183" spans="1:4" ht="54" thickTop="1" thickBot="1">
      <c r="A183" s="145" t="s">
        <v>1176</v>
      </c>
      <c r="B183" s="146" t="s">
        <v>1819</v>
      </c>
      <c r="C183" s="139" t="s">
        <v>388</v>
      </c>
      <c r="D183" s="185">
        <f>VLOOKUP('500.1'!A95,'500.1'!A95:N302,14,FALSE)</f>
        <v>674947.58062939381</v>
      </c>
    </row>
    <row r="184" spans="1:4" ht="54" thickTop="1" thickBot="1">
      <c r="A184" s="143" t="s">
        <v>1708</v>
      </c>
      <c r="B184" s="144" t="s">
        <v>1820</v>
      </c>
      <c r="C184" s="139" t="s">
        <v>388</v>
      </c>
      <c r="D184" s="185">
        <f>VLOOKUP('500.2'!A95,'500.2'!A95:N303,14,FALSE)</f>
        <v>687500.24196272716</v>
      </c>
    </row>
    <row r="185" spans="1:4" ht="57.75" thickTop="1" thickBot="1">
      <c r="A185" s="143" t="s">
        <v>1177</v>
      </c>
      <c r="B185" s="144" t="s">
        <v>1959</v>
      </c>
      <c r="C185" s="139" t="s">
        <v>377</v>
      </c>
      <c r="D185" s="185">
        <f>VLOOKUP('501.1'!A88,'501.1'!A88:N304,14,FALSE)</f>
        <v>965.14917476297046</v>
      </c>
    </row>
    <row r="186" spans="1:4" ht="57.75" thickTop="1" thickBot="1">
      <c r="A186" s="143" t="s">
        <v>1710</v>
      </c>
      <c r="B186" s="144" t="s">
        <v>1960</v>
      </c>
      <c r="C186" s="139" t="s">
        <v>377</v>
      </c>
      <c r="D186" s="185">
        <f>VLOOKUP('501.10'!A88,'501.10'!A88:N305,14,FALSE)</f>
        <v>1134.735561777411</v>
      </c>
    </row>
    <row r="187" spans="1:4" ht="57.75" thickTop="1" thickBot="1">
      <c r="A187" s="143" t="s">
        <v>1711</v>
      </c>
      <c r="B187" s="144" t="s">
        <v>1961</v>
      </c>
      <c r="C187" s="139" t="s">
        <v>377</v>
      </c>
      <c r="D187" s="185">
        <f>VLOOKUP('501.20'!A88,'501.20'!A88:N306,14,FALSE)</f>
        <v>536.4666666666667</v>
      </c>
    </row>
    <row r="188" spans="1:4" ht="54" thickTop="1" thickBot="1">
      <c r="A188" s="143" t="s">
        <v>1712</v>
      </c>
      <c r="B188" s="144" t="s">
        <v>1821</v>
      </c>
      <c r="C188" s="139" t="s">
        <v>388</v>
      </c>
      <c r="D188" s="185">
        <f>VLOOKUP('505.1'!A84,'505.1'!A84:N307,14,FALSE)</f>
        <v>592040.35251995688</v>
      </c>
    </row>
    <row r="189" spans="1:4" ht="54" thickTop="1" thickBot="1">
      <c r="A189" s="143" t="s">
        <v>1178</v>
      </c>
      <c r="B189" s="144" t="s">
        <v>1822</v>
      </c>
      <c r="C189" s="139" t="s">
        <v>233</v>
      </c>
      <c r="D189" s="185">
        <f>VLOOKUP('510.1'!A84,'510.1'!A84:N308,14,FALSE)</f>
        <v>69806.142453486638</v>
      </c>
    </row>
    <row r="190" spans="1:4" ht="54" thickTop="1" thickBot="1">
      <c r="A190" s="143" t="s">
        <v>1716</v>
      </c>
      <c r="B190" s="144" t="s">
        <v>1301</v>
      </c>
      <c r="C190" s="139" t="s">
        <v>388</v>
      </c>
      <c r="D190" s="185">
        <f>VLOOKUP('600.1.1'!A85,'600.1.1'!A85:N311,14,FALSE)</f>
        <v>26520.355939792105</v>
      </c>
    </row>
    <row r="191" spans="1:4" ht="54" thickTop="1" thickBot="1">
      <c r="A191" s="143" t="s">
        <v>1717</v>
      </c>
      <c r="B191" s="144" t="s">
        <v>1823</v>
      </c>
      <c r="C191" s="139" t="s">
        <v>388</v>
      </c>
      <c r="D191" s="185">
        <f>VLOOKUP('600.2.1'!A88,'600.2.1'!A88:N310,14,FALSE)</f>
        <v>106982.4576426647</v>
      </c>
    </row>
    <row r="192" spans="1:4" ht="54" thickTop="1" thickBot="1">
      <c r="A192" s="143" t="s">
        <v>1718</v>
      </c>
      <c r="B192" s="144" t="s">
        <v>1824</v>
      </c>
      <c r="C192" s="139" t="s">
        <v>388</v>
      </c>
      <c r="D192" s="185">
        <f>VLOOKUP('600.2.2'!A90,'600.2.2'!A90:N312,14,FALSE)</f>
        <v>151394.38525482255</v>
      </c>
    </row>
    <row r="193" spans="1:4" ht="54" thickTop="1" thickBot="1">
      <c r="A193" s="143" t="s">
        <v>1719</v>
      </c>
      <c r="B193" s="144" t="s">
        <v>1825</v>
      </c>
      <c r="C193" s="139" t="s">
        <v>388</v>
      </c>
      <c r="D193" s="185">
        <f>VLOOKUP('600.2.3'!A89,'600.2.3'!A89:N312,14,FALSE)</f>
        <v>26103.27260645877</v>
      </c>
    </row>
    <row r="194" spans="1:4" ht="54" thickTop="1" thickBot="1">
      <c r="A194" s="143" t="s">
        <v>1720</v>
      </c>
      <c r="B194" s="144" t="s">
        <v>1826</v>
      </c>
      <c r="C194" s="139" t="s">
        <v>388</v>
      </c>
      <c r="D194" s="185">
        <f>VLOOKUP('600.2.4'!A88,'600.2.4'!A88:N312,14,FALSE)</f>
        <v>32881.817753464573</v>
      </c>
    </row>
    <row r="195" spans="1:4" ht="54" thickTop="1" thickBot="1">
      <c r="A195" s="143" t="s">
        <v>1179</v>
      </c>
      <c r="B195" s="144" t="s">
        <v>2200</v>
      </c>
      <c r="C195" s="139" t="s">
        <v>388</v>
      </c>
      <c r="D195" s="185">
        <f>VLOOKUP('610.1'!A89,'610.1'!A89:N314,14,FALSE)</f>
        <v>72583.443599282298</v>
      </c>
    </row>
    <row r="196" spans="1:4" ht="54" thickTop="1" thickBot="1">
      <c r="A196" s="143" t="s">
        <v>1180</v>
      </c>
      <c r="B196" s="144" t="s">
        <v>1827</v>
      </c>
      <c r="C196" s="139" t="s">
        <v>388</v>
      </c>
      <c r="D196" s="185">
        <f>VLOOKUP('610.2'!A89,'610.2'!A89:N315,14,FALSE)</f>
        <v>52725.943599282298</v>
      </c>
    </row>
    <row r="197" spans="1:4" ht="54" thickTop="1" thickBot="1">
      <c r="A197" s="143" t="s">
        <v>1722</v>
      </c>
      <c r="B197" s="144" t="s">
        <v>1828</v>
      </c>
      <c r="C197" s="139" t="s">
        <v>388</v>
      </c>
      <c r="D197" s="185">
        <f>VLOOKUP('610.3'!A89,'610.3'!A89:N316,14,FALSE)</f>
        <v>83585.343599282307</v>
      </c>
    </row>
    <row r="198" spans="1:4" ht="54" thickTop="1" thickBot="1">
      <c r="A198" s="143" t="s">
        <v>1724</v>
      </c>
      <c r="B198" s="144" t="s">
        <v>1829</v>
      </c>
      <c r="C198" s="139" t="s">
        <v>388</v>
      </c>
      <c r="D198" s="185">
        <f>VLOOKUP('610.4'!A89,'610.4'!A89:N317,14,FALSE)</f>
        <v>108326.94359928231</v>
      </c>
    </row>
    <row r="199" spans="1:4" ht="54" thickTop="1" thickBot="1">
      <c r="A199" s="143" t="s">
        <v>1726</v>
      </c>
      <c r="B199" s="144" t="s">
        <v>1302</v>
      </c>
      <c r="C199" s="139" t="s">
        <v>388</v>
      </c>
      <c r="D199" s="185">
        <f>VLOOKUP('610.5'!A89,'610.5'!A89:N318,14,FALSE)</f>
        <v>103822.87693261565</v>
      </c>
    </row>
    <row r="200" spans="1:4" ht="54" thickTop="1" thickBot="1">
      <c r="A200" s="143" t="s">
        <v>1728</v>
      </c>
      <c r="B200" s="144" t="s">
        <v>1830</v>
      </c>
      <c r="C200" s="139" t="s">
        <v>388</v>
      </c>
      <c r="D200" s="185">
        <f>VLOOKUP('610.6'!A89,'610.6'!A89:N319,14,FALSE)</f>
        <v>134535.81026594897</v>
      </c>
    </row>
    <row r="201" spans="1:4" ht="54" thickTop="1" thickBot="1">
      <c r="A201" s="143" t="s">
        <v>1730</v>
      </c>
      <c r="B201" s="144" t="s">
        <v>1831</v>
      </c>
      <c r="C201" s="139" t="s">
        <v>388</v>
      </c>
      <c r="D201" s="185">
        <f>VLOOKUP('610.7'!A89,'610.7'!A89:N320,14,FALSE)</f>
        <v>64710.40244371687</v>
      </c>
    </row>
    <row r="202" spans="1:4" ht="54" thickTop="1" thickBot="1">
      <c r="A202" s="143" t="s">
        <v>1181</v>
      </c>
      <c r="B202" s="144" t="s">
        <v>1832</v>
      </c>
      <c r="C202" s="139" t="s">
        <v>144</v>
      </c>
      <c r="D202" s="185">
        <f>VLOOKUP('620.1'!A88,'620.1'!A88:N321,14,FALSE)</f>
        <v>322049.46199845104</v>
      </c>
    </row>
    <row r="203" spans="1:4" ht="54" thickTop="1" thickBot="1">
      <c r="A203" s="143" t="s">
        <v>1182</v>
      </c>
      <c r="B203" s="144" t="s">
        <v>1962</v>
      </c>
      <c r="C203" s="139" t="s">
        <v>144</v>
      </c>
      <c r="D203" s="185">
        <f>VLOOKUP('620.2'!A88,'620.2'!A88:N322,14,FALSE)</f>
        <v>322049.46199845104</v>
      </c>
    </row>
    <row r="204" spans="1:4" ht="54" thickTop="1" thickBot="1">
      <c r="A204" s="143" t="s">
        <v>1183</v>
      </c>
      <c r="B204" s="144" t="s">
        <v>1833</v>
      </c>
      <c r="C204" s="139" t="s">
        <v>1929</v>
      </c>
      <c r="D204" s="185">
        <f>VLOOKUP('620.3'!A93,'620.3'!A93:N323,14,FALSE)</f>
        <v>86539692.953196928</v>
      </c>
    </row>
    <row r="205" spans="1:4" ht="54" thickTop="1" thickBot="1">
      <c r="A205" s="143" t="s">
        <v>1734</v>
      </c>
      <c r="B205" s="144" t="s">
        <v>1834</v>
      </c>
      <c r="C205" s="139" t="s">
        <v>144</v>
      </c>
      <c r="D205" s="185">
        <f>VLOOKUP('621.1.1'!A95,'621.1.1'!A95:N325,14,FALSE)</f>
        <v>2308587.0329017323</v>
      </c>
    </row>
    <row r="206" spans="1:4" ht="54" thickTop="1" thickBot="1">
      <c r="A206" s="143" t="s">
        <v>1736</v>
      </c>
      <c r="B206" s="144" t="s">
        <v>1835</v>
      </c>
      <c r="C206" s="139" t="s">
        <v>144</v>
      </c>
      <c r="D206" s="185">
        <f>VLOOKUP('621.1.2'!A99,'621.1.2'!A99:N326,14,FALSE)</f>
        <v>3876323.8870645645</v>
      </c>
    </row>
    <row r="207" spans="1:4" ht="54" thickTop="1" thickBot="1">
      <c r="A207" s="143" t="s">
        <v>1184</v>
      </c>
      <c r="B207" s="144" t="s">
        <v>1836</v>
      </c>
      <c r="C207" s="139" t="s">
        <v>388</v>
      </c>
      <c r="D207" s="185">
        <f>VLOOKUP('621.2'!A89,'621.2'!A89:N326,14,FALSE)</f>
        <v>2400438.9964689836</v>
      </c>
    </row>
    <row r="208" spans="1:4" ht="54" thickTop="1" thickBot="1">
      <c r="A208" s="143" t="s">
        <v>1185</v>
      </c>
      <c r="B208" s="144" t="s">
        <v>1837</v>
      </c>
      <c r="C208" s="139" t="s">
        <v>144</v>
      </c>
      <c r="D208" s="185">
        <f>VLOOKUP('621.3'!A93,'621.3'!A93:N327,14,FALSE)</f>
        <v>84230520.03138338</v>
      </c>
    </row>
    <row r="209" spans="1:4" ht="54" thickTop="1" thickBot="1">
      <c r="A209" s="143" t="s">
        <v>1186</v>
      </c>
      <c r="B209" s="144" t="s">
        <v>1838</v>
      </c>
      <c r="C209" s="139" t="s">
        <v>388</v>
      </c>
      <c r="D209" s="185">
        <f>VLOOKUP('621.4'!A93,'621.4'!A93:N328,14,FALSE)</f>
        <v>75396153.364716709</v>
      </c>
    </row>
    <row r="210" spans="1:4" ht="54" thickTop="1" thickBot="1">
      <c r="A210" s="143" t="s">
        <v>1187</v>
      </c>
      <c r="B210" s="144" t="s">
        <v>1839</v>
      </c>
      <c r="C210" s="139" t="s">
        <v>144</v>
      </c>
      <c r="D210" s="185">
        <f>VLOOKUP('621.5'!A89,'621.5'!A89:N329,14,FALSE)</f>
        <v>4987818.0479271114</v>
      </c>
    </row>
    <row r="211" spans="1:4" ht="54" thickTop="1" thickBot="1">
      <c r="A211" s="143" t="s">
        <v>1740</v>
      </c>
      <c r="B211" s="144" t="s">
        <v>1840</v>
      </c>
      <c r="C211" s="139" t="s">
        <v>144</v>
      </c>
      <c r="D211" s="185">
        <f>VLOOKUP('621.5.1'!A89,'621.5.1'!A89:N330,14,FALSE)</f>
        <v>565366.326020248</v>
      </c>
    </row>
    <row r="212" spans="1:4" ht="54" thickTop="1" thickBot="1">
      <c r="A212" s="143" t="s">
        <v>1188</v>
      </c>
      <c r="B212" s="144" t="s">
        <v>1841</v>
      </c>
      <c r="C212" s="139" t="s">
        <v>1929</v>
      </c>
      <c r="D212" s="185">
        <f>VLOOKUP('621.6'!A98,'621.6'!A98:N331,14,FALSE)</f>
        <v>85310546.77344048</v>
      </c>
    </row>
    <row r="213" spans="1:4" ht="54" thickTop="1" thickBot="1">
      <c r="A213" s="143" t="s">
        <v>1815</v>
      </c>
      <c r="B213" s="144" t="s">
        <v>1842</v>
      </c>
      <c r="C213" s="139" t="s">
        <v>1929</v>
      </c>
      <c r="D213" s="185">
        <f>VLOOKUP('621.7'!A89,'621.7'!A89:N332,14,FALSE)</f>
        <v>2706979.2605006676</v>
      </c>
    </row>
    <row r="214" spans="1:4" ht="54" thickTop="1" thickBot="1">
      <c r="A214" s="143" t="s">
        <v>1189</v>
      </c>
      <c r="B214" s="144" t="s">
        <v>2100</v>
      </c>
      <c r="C214" s="139" t="s">
        <v>233</v>
      </c>
      <c r="D214" s="185">
        <f>VLOOKUP('622.1'!A89,'622.1'!A89:N333,14,FALSE)</f>
        <v>113027.92169758592</v>
      </c>
    </row>
    <row r="215" spans="1:4" ht="54" thickTop="1" thickBot="1">
      <c r="A215" s="143" t="s">
        <v>1190</v>
      </c>
      <c r="B215" s="144" t="s">
        <v>1843</v>
      </c>
      <c r="C215" s="139" t="s">
        <v>233</v>
      </c>
      <c r="D215" s="185">
        <f>VLOOKUP('622.2'!A89,'622.2'!A89:N335,14,FALSE)</f>
        <v>804404.69593326433</v>
      </c>
    </row>
    <row r="216" spans="1:4" ht="54" thickTop="1" thickBot="1">
      <c r="A216" s="143" t="s">
        <v>1191</v>
      </c>
      <c r="B216" s="144" t="s">
        <v>1844</v>
      </c>
      <c r="C216" s="139" t="s">
        <v>233</v>
      </c>
      <c r="D216" s="185">
        <f>VLOOKUP('622.3'!A89,'622.3'!A89:N336,14,FALSE)</f>
        <v>800483.28696606122</v>
      </c>
    </row>
    <row r="217" spans="1:4" ht="54" thickTop="1" thickBot="1">
      <c r="A217" s="143" t="s">
        <v>1192</v>
      </c>
      <c r="B217" s="144" t="s">
        <v>1845</v>
      </c>
      <c r="C217" s="139" t="s">
        <v>233</v>
      </c>
      <c r="D217" s="185">
        <f>VLOOKUP('622.4'!A89,'622.4'!A89:N337,14,FALSE)</f>
        <v>779082.90796606115</v>
      </c>
    </row>
    <row r="218" spans="1:4" ht="54" thickTop="1" thickBot="1">
      <c r="A218" s="143" t="s">
        <v>1193</v>
      </c>
      <c r="B218" s="144" t="s">
        <v>1846</v>
      </c>
      <c r="C218" s="139" t="s">
        <v>144</v>
      </c>
      <c r="D218" s="185">
        <f>VLOOKUP('622.5'!A89,'622.5'!A89:N338,14,FALSE)</f>
        <v>86261.361696258085</v>
      </c>
    </row>
    <row r="219" spans="1:4" ht="54" thickTop="1" thickBot="1">
      <c r="A219" s="143" t="s">
        <v>1194</v>
      </c>
      <c r="B219" s="144" t="s">
        <v>1847</v>
      </c>
      <c r="C219" s="139" t="s">
        <v>144</v>
      </c>
      <c r="D219" s="185">
        <f>VLOOKUP('623.1'!A103,'623.1'!A103:N339,14,FALSE)</f>
        <v>572336.09583712067</v>
      </c>
    </row>
    <row r="220" spans="1:4" ht="54" thickTop="1" thickBot="1">
      <c r="A220" s="143" t="s">
        <v>1195</v>
      </c>
      <c r="B220" s="144" t="s">
        <v>1303</v>
      </c>
      <c r="C220" s="139" t="s">
        <v>2101</v>
      </c>
      <c r="D220" s="185">
        <f>VLOOKUP('623.2'!A89,'623.2'!A89:N340,14,FALSE)</f>
        <v>9543188.2119414769</v>
      </c>
    </row>
    <row r="221" spans="1:4" ht="54" thickTop="1" thickBot="1">
      <c r="A221" s="143" t="s">
        <v>1196</v>
      </c>
      <c r="B221" s="144" t="s">
        <v>2220</v>
      </c>
      <c r="C221" s="139" t="s">
        <v>388</v>
      </c>
      <c r="D221" s="185">
        <f>VLOOKUP('630.1'!A89,'630.1'!A89:N341,14,FALSE)</f>
        <v>1113742.2969607781</v>
      </c>
    </row>
    <row r="222" spans="1:4" ht="54" thickTop="1" thickBot="1">
      <c r="A222" s="143" t="s">
        <v>1197</v>
      </c>
      <c r="B222" s="144" t="s">
        <v>2221</v>
      </c>
      <c r="C222" s="139" t="s">
        <v>388</v>
      </c>
      <c r="D222" s="185">
        <f>VLOOKUP('630.2'!A89,'630.2'!A89:N342,14,FALSE)</f>
        <v>1091821.3884058204</v>
      </c>
    </row>
    <row r="223" spans="1:4" ht="54" thickTop="1" thickBot="1">
      <c r="A223" s="143" t="s">
        <v>1198</v>
      </c>
      <c r="B223" s="144" t="s">
        <v>2222</v>
      </c>
      <c r="C223" s="139" t="s">
        <v>388</v>
      </c>
      <c r="D223" s="185">
        <f>VLOOKUP('630.3'!A89,'630.3'!A89:N343,14,FALSE)</f>
        <v>671194.62440764578</v>
      </c>
    </row>
    <row r="224" spans="1:4" ht="54" thickTop="1" thickBot="1">
      <c r="A224" s="143" t="s">
        <v>1199</v>
      </c>
      <c r="B224" s="144" t="s">
        <v>2223</v>
      </c>
      <c r="C224" s="139" t="s">
        <v>388</v>
      </c>
      <c r="D224" s="185">
        <f>VLOOKUP('630.4'!A89,'630.4'!A89:N344,14,FALSE)</f>
        <v>581088.92480707064</v>
      </c>
    </row>
    <row r="225" spans="1:4" ht="54" thickTop="1" thickBot="1">
      <c r="A225" s="143" t="s">
        <v>1200</v>
      </c>
      <c r="B225" s="144" t="s">
        <v>2224</v>
      </c>
      <c r="C225" s="139" t="s">
        <v>388</v>
      </c>
      <c r="D225" s="185">
        <f>VLOOKUP('630.5'!A93,'630.5'!A93:N345,14,FALSE)</f>
        <v>434464.76910587971</v>
      </c>
    </row>
    <row r="226" spans="1:4" ht="54" thickTop="1" thickBot="1">
      <c r="A226" s="143" t="s">
        <v>1201</v>
      </c>
      <c r="B226" s="144" t="s">
        <v>2225</v>
      </c>
      <c r="C226" s="139" t="s">
        <v>388</v>
      </c>
      <c r="D226" s="185">
        <f>VLOOKUP('630.6'!A93,'630.6'!A89:N346,14,FALSE)</f>
        <v>355250.19982740283</v>
      </c>
    </row>
    <row r="227" spans="1:4" ht="54" thickTop="1" thickBot="1">
      <c r="A227" s="143" t="s">
        <v>1202</v>
      </c>
      <c r="B227" s="144" t="s">
        <v>2226</v>
      </c>
      <c r="C227" s="139" t="s">
        <v>388</v>
      </c>
      <c r="D227" s="185">
        <f>VLOOKUP('630.7'!A93,'630.7'!A90:N347,14,FALSE)</f>
        <v>263428.67033968994</v>
      </c>
    </row>
    <row r="228" spans="1:4" ht="54" thickTop="1" thickBot="1">
      <c r="A228" s="143" t="s">
        <v>1203</v>
      </c>
      <c r="B228" s="144" t="s">
        <v>1848</v>
      </c>
      <c r="C228" s="139" t="s">
        <v>144</v>
      </c>
      <c r="D228" s="185">
        <f>VLOOKUP('632.1'!A90,'632.1'!A90:N349,14,FALSE)</f>
        <v>389263.11021790444</v>
      </c>
    </row>
    <row r="229" spans="1:4" ht="54" thickTop="1" thickBot="1">
      <c r="A229" s="143" t="s">
        <v>1743</v>
      </c>
      <c r="B229" s="144" t="s">
        <v>1849</v>
      </c>
      <c r="C229" s="139" t="s">
        <v>144</v>
      </c>
      <c r="D229" s="185">
        <f>VLOOKUP('632.2'!A90,'632.2'!A90:N350,14,FALSE)</f>
        <v>392400.04401790432</v>
      </c>
    </row>
    <row r="230" spans="1:4" ht="54" thickTop="1" thickBot="1">
      <c r="A230" s="143" t="s">
        <v>1746</v>
      </c>
      <c r="B230" s="144" t="s">
        <v>1850</v>
      </c>
      <c r="C230" s="139" t="s">
        <v>377</v>
      </c>
      <c r="D230" s="185">
        <f>VLOOKUP('640.1'!A90,'640.1'!A90:N351,14,FALSE)</f>
        <v>6320.9274200866439</v>
      </c>
    </row>
    <row r="231" spans="1:4" ht="54" thickTop="1" thickBot="1">
      <c r="A231" s="143" t="s">
        <v>1747</v>
      </c>
      <c r="B231" s="144" t="s">
        <v>1851</v>
      </c>
      <c r="C231" s="139" t="s">
        <v>377</v>
      </c>
      <c r="D231" s="185">
        <f>VLOOKUP('640.2'!A90,'640.2'!A90:N352,14,FALSE)</f>
        <v>10134.405158544256</v>
      </c>
    </row>
    <row r="232" spans="1:4" ht="54" thickTop="1" thickBot="1">
      <c r="A232" s="143" t="s">
        <v>1204</v>
      </c>
      <c r="B232" s="144" t="s">
        <v>1852</v>
      </c>
      <c r="C232" s="139" t="s">
        <v>1748</v>
      </c>
      <c r="D232" s="185">
        <f>VLOOKUP('641.1'!A90,'641.1'!A90:N353,14,FALSE)</f>
        <v>3277.3116495668492</v>
      </c>
    </row>
    <row r="233" spans="1:4" ht="54" thickTop="1" thickBot="1">
      <c r="A233" s="143" t="s">
        <v>1205</v>
      </c>
      <c r="B233" s="144" t="s">
        <v>1852</v>
      </c>
      <c r="C233" s="139" t="s">
        <v>377</v>
      </c>
      <c r="D233" s="185">
        <f>VLOOKUP('641.2'!A90,'641.2'!A90:N354,14,FALSE)</f>
        <v>59943.205657989231</v>
      </c>
    </row>
    <row r="234" spans="1:4" ht="54" thickTop="1" thickBot="1">
      <c r="A234" s="143" t="s">
        <v>1206</v>
      </c>
      <c r="B234" s="144" t="s">
        <v>1853</v>
      </c>
      <c r="C234" s="139" t="s">
        <v>1929</v>
      </c>
      <c r="D234" s="185">
        <f>VLOOKUP('642.1'!A90,'642.1'!A90:N355,14,FALSE)</f>
        <v>616575.06415459083</v>
      </c>
    </row>
    <row r="235" spans="1:4" ht="54" thickTop="1" thickBot="1">
      <c r="A235" s="143" t="s">
        <v>1207</v>
      </c>
      <c r="B235" s="144" t="s">
        <v>1854</v>
      </c>
      <c r="C235" s="139" t="s">
        <v>144</v>
      </c>
      <c r="D235" s="185">
        <f>VLOOKUP('642.2'!A90,'642.2'!A90:N356,14,FALSE)</f>
        <v>43094.884702126539</v>
      </c>
    </row>
    <row r="236" spans="1:4" ht="54" thickTop="1" thickBot="1">
      <c r="A236" s="143" t="s">
        <v>1208</v>
      </c>
      <c r="B236" s="144" t="s">
        <v>1855</v>
      </c>
      <c r="C236" s="139" t="s">
        <v>377</v>
      </c>
      <c r="D236" s="185">
        <f>VLOOKUP('650.1'!A95,'650.1'!A95:N358,14,FALSE)</f>
        <v>12785.603785584528</v>
      </c>
    </row>
    <row r="237" spans="1:4" ht="54" thickTop="1" thickBot="1">
      <c r="A237" s="143" t="s">
        <v>1209</v>
      </c>
      <c r="B237" s="144" t="s">
        <v>2233</v>
      </c>
      <c r="C237" s="139" t="s">
        <v>377</v>
      </c>
      <c r="D237" s="185">
        <f>VLOOKUP('650.2'!A93,'650.2'!A93:N359,14,FALSE)</f>
        <v>10827.134484940547</v>
      </c>
    </row>
    <row r="238" spans="1:4" ht="54" thickTop="1" thickBot="1">
      <c r="A238" s="143" t="s">
        <v>1210</v>
      </c>
      <c r="B238" s="144" t="s">
        <v>1856</v>
      </c>
      <c r="C238" s="139" t="s">
        <v>377</v>
      </c>
      <c r="D238" s="209">
        <f>VLOOKUP('650.3'!A90,'650.3'!A90:N360,14,FALSE)</f>
        <v>133.06941548962766</v>
      </c>
    </row>
    <row r="239" spans="1:4" ht="54" thickTop="1" thickBot="1">
      <c r="A239" s="143" t="s">
        <v>1211</v>
      </c>
      <c r="B239" s="144" t="s">
        <v>2237</v>
      </c>
      <c r="C239" s="139" t="s">
        <v>377</v>
      </c>
      <c r="D239" s="185">
        <f>VLOOKUP('650.4'!A93,'650.4'!A93:N361,14,FALSE)</f>
        <v>4475.8055146484221</v>
      </c>
    </row>
    <row r="240" spans="1:4" ht="57.75" thickTop="1" thickBot="1">
      <c r="A240" s="143" t="s">
        <v>1212</v>
      </c>
      <c r="B240" s="144" t="s">
        <v>1857</v>
      </c>
      <c r="C240" s="139" t="s">
        <v>233</v>
      </c>
      <c r="D240" s="185">
        <f>VLOOKUP('660.1'!A87,'660.1'!A87:N362,14,FALSE)</f>
        <v>413646.23026606406</v>
      </c>
    </row>
    <row r="241" spans="1:4" ht="76.5" thickTop="1" thickBot="1">
      <c r="A241" s="143" t="s">
        <v>1213</v>
      </c>
      <c r="B241" s="144" t="s">
        <v>1964</v>
      </c>
      <c r="C241" s="139" t="s">
        <v>144</v>
      </c>
      <c r="D241" s="185">
        <f>VLOOKUP('660.2'!A87,'660.2'!A87:N363,14,FALSE)</f>
        <v>460653.95893023524</v>
      </c>
    </row>
    <row r="242" spans="1:4" ht="54" thickTop="1" thickBot="1">
      <c r="A242" s="143" t="s">
        <v>1761</v>
      </c>
      <c r="B242" s="144" t="s">
        <v>1858</v>
      </c>
      <c r="C242" s="139" t="s">
        <v>144</v>
      </c>
      <c r="D242" s="185">
        <f>VLOOKUP('661.1'!A87,'661.1'!A87:N364,14,FALSE)</f>
        <v>971939.53795108572</v>
      </c>
    </row>
    <row r="243" spans="1:4" ht="54" thickTop="1" thickBot="1">
      <c r="A243" s="143" t="s">
        <v>1214</v>
      </c>
      <c r="B243" s="144" t="s">
        <v>1859</v>
      </c>
      <c r="C243" s="139" t="s">
        <v>144</v>
      </c>
      <c r="D243" s="185">
        <f>VLOOKUP('662.1'!A87,'662.1'!A87:N365,14,FALSE)</f>
        <v>487801.50912390812</v>
      </c>
    </row>
    <row r="244" spans="1:4" ht="54" thickTop="1" thickBot="1">
      <c r="A244" s="143" t="s">
        <v>1215</v>
      </c>
      <c r="B244" s="144" t="s">
        <v>1860</v>
      </c>
      <c r="C244" s="139" t="s">
        <v>144</v>
      </c>
      <c r="D244" s="185">
        <f>VLOOKUP('662.2'!A87,'662.2'!A87:N366,14,FALSE)</f>
        <v>494417.06467946369</v>
      </c>
    </row>
    <row r="245" spans="1:4" ht="54" thickTop="1" thickBot="1">
      <c r="A245" s="143" t="s">
        <v>1762</v>
      </c>
      <c r="B245" s="144" t="s">
        <v>1861</v>
      </c>
      <c r="C245" s="139" t="s">
        <v>144</v>
      </c>
      <c r="D245" s="185">
        <f>VLOOKUP('663.1'!A87,'663.1'!A87:N367,14,FALSE)</f>
        <v>23459.836755316326</v>
      </c>
    </row>
    <row r="246" spans="1:4" ht="54" thickTop="1" thickBot="1">
      <c r="A246" s="143" t="s">
        <v>1216</v>
      </c>
      <c r="B246" s="144" t="s">
        <v>1862</v>
      </c>
      <c r="C246" s="139" t="s">
        <v>388</v>
      </c>
      <c r="D246" s="185">
        <f>VLOOKUP('670.1'!A87,'670.1'!A87:N368,14,FALSE)</f>
        <v>314633.23162759759</v>
      </c>
    </row>
    <row r="247" spans="1:4" ht="54" thickTop="1" thickBot="1">
      <c r="A247" s="143" t="s">
        <v>1217</v>
      </c>
      <c r="B247" s="144" t="s">
        <v>1863</v>
      </c>
      <c r="C247" s="139" t="s">
        <v>388</v>
      </c>
      <c r="D247" s="185">
        <f>VLOOKUP('670.2'!A87,'670.2'!A87:N369,14,FALSE)</f>
        <v>302328.18996093085</v>
      </c>
    </row>
    <row r="248" spans="1:4" ht="54" thickTop="1" thickBot="1">
      <c r="A248" s="143" t="s">
        <v>1764</v>
      </c>
      <c r="B248" s="144" t="s">
        <v>1864</v>
      </c>
      <c r="C248" s="139" t="s">
        <v>388</v>
      </c>
      <c r="D248" s="185">
        <f>VLOOKUP('670.3'!A87,'670.3'!A87:N370,14,FALSE)</f>
        <v>302597.26829426421</v>
      </c>
    </row>
    <row r="249" spans="1:4" ht="54" thickTop="1" thickBot="1">
      <c r="A249" s="143" t="s">
        <v>1765</v>
      </c>
      <c r="B249" s="144" t="s">
        <v>1865</v>
      </c>
      <c r="C249" s="139" t="s">
        <v>388</v>
      </c>
      <c r="D249" s="185">
        <f>VLOOKUP('670.4'!A87,'670.4'!A87:N371,14,FALSE)</f>
        <v>294106.60587002186</v>
      </c>
    </row>
    <row r="250" spans="1:4" ht="54" thickTop="1" thickBot="1">
      <c r="A250" s="143" t="s">
        <v>1766</v>
      </c>
      <c r="B250" s="144" t="s">
        <v>1866</v>
      </c>
      <c r="C250" s="139" t="s">
        <v>388</v>
      </c>
      <c r="D250" s="185">
        <f>VLOOKUP('670.5'!A89,'670.5'!A89:N372,14,FALSE)</f>
        <v>305982.33478293824</v>
      </c>
    </row>
    <row r="251" spans="1:4" ht="54" thickTop="1" thickBot="1">
      <c r="A251" s="143" t="s">
        <v>1218</v>
      </c>
      <c r="B251" s="144" t="s">
        <v>1867</v>
      </c>
      <c r="C251" s="139" t="s">
        <v>388</v>
      </c>
      <c r="D251" s="185">
        <f>VLOOKUP('671.1'!A89,'671.1'!A89:N373,14,FALSE)</f>
        <v>481572.94539427641</v>
      </c>
    </row>
    <row r="252" spans="1:4" ht="54" thickTop="1" thickBot="1">
      <c r="A252" s="143" t="s">
        <v>1219</v>
      </c>
      <c r="B252" s="144" t="s">
        <v>1868</v>
      </c>
      <c r="C252" s="139" t="s">
        <v>144</v>
      </c>
      <c r="D252" s="185">
        <f>VLOOKUP('671.2'!A89,'671.2'!A89:N374,14,FALSE)</f>
        <v>73589.49724164365</v>
      </c>
    </row>
    <row r="253" spans="1:4" ht="54" thickTop="1" thickBot="1">
      <c r="A253" s="143" t="s">
        <v>1767</v>
      </c>
      <c r="B253" s="144" t="s">
        <v>1869</v>
      </c>
      <c r="C253" s="139" t="s">
        <v>388</v>
      </c>
      <c r="D253" s="185">
        <f>VLOOKUP('671.3'!A87,'671.3'!A87:N375,14,FALSE)</f>
        <v>524291.52574887499</v>
      </c>
    </row>
    <row r="254" spans="1:4" ht="54" thickTop="1" thickBot="1">
      <c r="A254" s="143" t="s">
        <v>1768</v>
      </c>
      <c r="B254" s="144" t="s">
        <v>1870</v>
      </c>
      <c r="C254" s="139" t="s">
        <v>144</v>
      </c>
      <c r="D254" s="185">
        <f>VLOOKUP('671.4'!A87,'671.4'!A87:N376,14,FALSE)</f>
        <v>77108.563709727998</v>
      </c>
    </row>
    <row r="255" spans="1:4" ht="54" thickTop="1" thickBot="1">
      <c r="A255" s="143" t="s">
        <v>1220</v>
      </c>
      <c r="B255" s="144" t="s">
        <v>1871</v>
      </c>
      <c r="C255" s="139" t="s">
        <v>144</v>
      </c>
      <c r="D255" s="185">
        <f>VLOOKUP('672.1'!A87,'672.1'!A87:N377,14,FALSE)</f>
        <v>37878.76799908984</v>
      </c>
    </row>
    <row r="256" spans="1:4" ht="54" thickTop="1" thickBot="1">
      <c r="A256" s="143" t="s">
        <v>1769</v>
      </c>
      <c r="B256" s="144" t="s">
        <v>1872</v>
      </c>
      <c r="C256" s="139" t="s">
        <v>144</v>
      </c>
      <c r="D256" s="185">
        <f>VLOOKUP('672.2'!A87,'672.2'!A87:N378,14,FALSE)</f>
        <v>60675.138105447098</v>
      </c>
    </row>
    <row r="257" spans="1:4" ht="54" thickTop="1" thickBot="1">
      <c r="A257" s="143" t="s">
        <v>1770</v>
      </c>
      <c r="B257" s="144" t="s">
        <v>1873</v>
      </c>
      <c r="C257" s="139" t="s">
        <v>144</v>
      </c>
      <c r="D257" s="185">
        <f>VLOOKUP('672.3'!A87,'672.3'!A87:N379,14,FALSE)</f>
        <v>39699.46518709512</v>
      </c>
    </row>
    <row r="258" spans="1:4" ht="54" thickTop="1" thickBot="1">
      <c r="A258" s="143" t="s">
        <v>1771</v>
      </c>
      <c r="B258" s="144" t="s">
        <v>1874</v>
      </c>
      <c r="C258" s="139" t="s">
        <v>144</v>
      </c>
      <c r="D258" s="185">
        <f>VLOOKUP('672.4'!A87,'672.3'!A87:N380,14,FALSE)</f>
        <v>39699.46518709512</v>
      </c>
    </row>
    <row r="259" spans="1:4" ht="54" thickTop="1" thickBot="1">
      <c r="A259" s="143" t="s">
        <v>1816</v>
      </c>
      <c r="B259" s="144" t="s">
        <v>1875</v>
      </c>
      <c r="C259" s="139" t="s">
        <v>233</v>
      </c>
      <c r="D259" s="185">
        <f>VLOOKUP('673.1.1'!A87,'673.1.1'!A87:N381,14,FALSE)</f>
        <v>8939.1692433807166</v>
      </c>
    </row>
    <row r="260" spans="1:4" ht="54" thickTop="1" thickBot="1">
      <c r="A260" s="143" t="s">
        <v>1817</v>
      </c>
      <c r="B260" s="144" t="s">
        <v>2152</v>
      </c>
      <c r="C260" s="139" t="s">
        <v>233</v>
      </c>
      <c r="D260" s="185">
        <f>VLOOKUP('673.1.2'!A87,'673.1.2'!A87:N382,14,FALSE)</f>
        <v>8658.4827925527225</v>
      </c>
    </row>
    <row r="261" spans="1:4" ht="54" thickTop="1" thickBot="1">
      <c r="A261" s="143" t="s">
        <v>1221</v>
      </c>
      <c r="B261" s="144" t="s">
        <v>1876</v>
      </c>
      <c r="C261" s="139" t="s">
        <v>388</v>
      </c>
      <c r="D261" s="185">
        <f>VLOOKUP('673.2'!A87,'673.2'!A87:N383,14,FALSE)</f>
        <v>87367.541546092529</v>
      </c>
    </row>
    <row r="262" spans="1:4" ht="54" thickTop="1" thickBot="1">
      <c r="A262" s="143" t="s">
        <v>1222</v>
      </c>
      <c r="B262" s="144" t="s">
        <v>1877</v>
      </c>
      <c r="C262" s="139" t="s">
        <v>388</v>
      </c>
      <c r="D262" s="185">
        <f>VLOOKUP('673.3'!A89,'673.3'!A89:N384,14,FALSE)</f>
        <v>88282.341953726922</v>
      </c>
    </row>
    <row r="263" spans="1:4" ht="54" thickTop="1" thickBot="1">
      <c r="A263" s="143" t="s">
        <v>1223</v>
      </c>
      <c r="B263" s="144" t="s">
        <v>2102</v>
      </c>
      <c r="C263" s="139" t="s">
        <v>144</v>
      </c>
      <c r="D263" s="185">
        <f>VLOOKUP('674.1'!A89,'674.1'!A89:N385,14,FALSE)</f>
        <v>135751.32626862684</v>
      </c>
    </row>
    <row r="264" spans="1:4" ht="54" thickTop="1" thickBot="1">
      <c r="A264" s="143" t="s">
        <v>1224</v>
      </c>
      <c r="B264" s="144" t="s">
        <v>1878</v>
      </c>
      <c r="C264" s="139" t="s">
        <v>144</v>
      </c>
      <c r="D264" s="185">
        <f>VLOOKUP('674.2'!A89,'674.2'!A89:N386,14,FALSE)</f>
        <v>245114.01004520847</v>
      </c>
    </row>
    <row r="265" spans="1:4" ht="54" thickTop="1" thickBot="1">
      <c r="A265" s="143" t="s">
        <v>1225</v>
      </c>
      <c r="B265" s="144" t="s">
        <v>1879</v>
      </c>
      <c r="C265" s="139" t="s">
        <v>233</v>
      </c>
      <c r="D265" s="185">
        <f>VLOOKUP('680.1'!A87,'680.1'!A87:N387,14,FALSE)</f>
        <v>162133.44390710763</v>
      </c>
    </row>
    <row r="266" spans="1:4" ht="54" thickTop="1" thickBot="1">
      <c r="A266" s="143" t="s">
        <v>1226</v>
      </c>
      <c r="B266" s="144" t="s">
        <v>1880</v>
      </c>
      <c r="C266" s="139" t="s">
        <v>144</v>
      </c>
      <c r="D266" s="185">
        <f>VLOOKUP('680.2'!A87,'680.2'!A87:N388,14,FALSE)</f>
        <v>25064.012216942094</v>
      </c>
    </row>
    <row r="267" spans="1:4" ht="54" thickTop="1" thickBot="1">
      <c r="A267" s="143" t="s">
        <v>1227</v>
      </c>
      <c r="B267" s="144" t="s">
        <v>1881</v>
      </c>
      <c r="C267" s="139" t="s">
        <v>388</v>
      </c>
      <c r="D267" s="185">
        <f>VLOOKUP('680.3'!A89,'680.3'!A89:N389,14,FALSE)</f>
        <v>79665.041740541375</v>
      </c>
    </row>
    <row r="268" spans="1:4" ht="54" thickTop="1" thickBot="1">
      <c r="A268" s="143" t="s">
        <v>1228</v>
      </c>
      <c r="B268" s="144" t="s">
        <v>1882</v>
      </c>
      <c r="C268" s="139" t="s">
        <v>388</v>
      </c>
      <c r="D268" s="185">
        <f>VLOOKUP('681.1'!A89,'681.1'!A89:N390,14,FALSE)</f>
        <v>215787.61485969846</v>
      </c>
    </row>
    <row r="269" spans="1:4" ht="54" thickTop="1" thickBot="1">
      <c r="A269" s="143" t="s">
        <v>1776</v>
      </c>
      <c r="B269" s="144" t="s">
        <v>1883</v>
      </c>
      <c r="C269" s="139" t="s">
        <v>388</v>
      </c>
      <c r="D269" s="185">
        <f>VLOOKUP('681.2'!A89,'681.2'!A89:N391,14,FALSE)</f>
        <v>203482.57319303174</v>
      </c>
    </row>
    <row r="270" spans="1:4" ht="54" thickTop="1" thickBot="1">
      <c r="A270" s="143" t="s">
        <v>1777</v>
      </c>
      <c r="B270" s="144" t="s">
        <v>1884</v>
      </c>
      <c r="C270" s="139" t="s">
        <v>388</v>
      </c>
      <c r="D270" s="185">
        <f>VLOOKUP('681.3'!A89,'681.3'!A89:N392,14,FALSE)</f>
        <v>203751.65152636508</v>
      </c>
    </row>
    <row r="271" spans="1:4" ht="54" thickTop="1" thickBot="1">
      <c r="A271" s="143" t="s">
        <v>1778</v>
      </c>
      <c r="B271" s="144" t="s">
        <v>1885</v>
      </c>
      <c r="C271" s="139" t="s">
        <v>388</v>
      </c>
      <c r="D271" s="185">
        <f>VLOOKUP('681.4'!A89,'681.4'!A89:N393,14,FALSE)</f>
        <v>195260.98910212266</v>
      </c>
    </row>
    <row r="272" spans="1:4" ht="54" thickTop="1" thickBot="1">
      <c r="A272" s="143" t="s">
        <v>1229</v>
      </c>
      <c r="B272" s="144" t="s">
        <v>1886</v>
      </c>
      <c r="C272" s="139" t="s">
        <v>388</v>
      </c>
      <c r="D272" s="185">
        <f>VLOOKUP('682.1'!A89,'682.1'!A89:N394,14,FALSE)</f>
        <v>245969.86521065177</v>
      </c>
    </row>
    <row r="273" spans="1:4" ht="54" thickTop="1" thickBot="1">
      <c r="A273" s="143" t="s">
        <v>1779</v>
      </c>
      <c r="B273" s="144" t="s">
        <v>1887</v>
      </c>
      <c r="C273" s="139" t="s">
        <v>388</v>
      </c>
      <c r="D273" s="185">
        <f>VLOOKUP('682.2'!A89,'682.2'!A89:N395,14,FALSE)</f>
        <v>245969.86521065177</v>
      </c>
    </row>
    <row r="274" spans="1:4" ht="54" thickTop="1" thickBot="1">
      <c r="A274" s="143" t="s">
        <v>1781</v>
      </c>
      <c r="B274" s="144" t="s">
        <v>1888</v>
      </c>
      <c r="C274" s="139" t="s">
        <v>388</v>
      </c>
      <c r="D274" s="185">
        <f>VLOOKUP('682.3'!A89,'682.3'!A89:N396,14,FALSE)</f>
        <v>245969.86521065177</v>
      </c>
    </row>
    <row r="275" spans="1:4" ht="54" thickTop="1" thickBot="1">
      <c r="A275" s="143" t="s">
        <v>1783</v>
      </c>
      <c r="B275" s="144" t="s">
        <v>2103</v>
      </c>
      <c r="C275" s="139" t="s">
        <v>388</v>
      </c>
      <c r="D275" s="185">
        <f>VLOOKUP('682.4'!A89,'682.4'!A89:N397,14,FALSE)</f>
        <v>245969.86521065177</v>
      </c>
    </row>
    <row r="276" spans="1:4" ht="54" thickTop="1" thickBot="1">
      <c r="A276" s="143" t="s">
        <v>1785</v>
      </c>
      <c r="B276" s="144" t="s">
        <v>1889</v>
      </c>
      <c r="C276" s="139" t="s">
        <v>233</v>
      </c>
      <c r="D276" s="185">
        <f>VLOOKUP('683.1'!A89,'683.1'!A89:N398,14,FALSE)</f>
        <v>14663.764335794986</v>
      </c>
    </row>
    <row r="277" spans="1:4" ht="54" thickTop="1" thickBot="1">
      <c r="A277" s="143" t="s">
        <v>1787</v>
      </c>
      <c r="B277" s="144" t="s">
        <v>1890</v>
      </c>
      <c r="C277" s="139" t="s">
        <v>233</v>
      </c>
      <c r="D277" s="185">
        <f>VLOOKUP('683.2'!A89,'683.2'!A89:N399,14,FALSE)</f>
        <v>30464.971179958979</v>
      </c>
    </row>
    <row r="278" spans="1:4" ht="54" thickTop="1" thickBot="1">
      <c r="A278" s="143" t="s">
        <v>1789</v>
      </c>
      <c r="B278" s="144" t="s">
        <v>1891</v>
      </c>
      <c r="C278" s="139" t="s">
        <v>233</v>
      </c>
      <c r="D278" s="185">
        <f>VLOOKUP('683.3'!A89,'683.3'!A89:N400,14,FALSE)</f>
        <v>14663.764335794986</v>
      </c>
    </row>
    <row r="279" spans="1:4" ht="54" thickTop="1" thickBot="1">
      <c r="A279" s="143" t="s">
        <v>1790</v>
      </c>
      <c r="B279" s="144" t="s">
        <v>1892</v>
      </c>
      <c r="C279" s="139" t="s">
        <v>233</v>
      </c>
      <c r="D279" s="185">
        <f>VLOOKUP('683.4'!A89,'683.4'!A89:N401,14,FALSE)</f>
        <v>30464.971179958979</v>
      </c>
    </row>
    <row r="280" spans="1:4" ht="54" thickTop="1" thickBot="1">
      <c r="A280" s="143" t="s">
        <v>1791</v>
      </c>
      <c r="B280" s="144" t="s">
        <v>1893</v>
      </c>
      <c r="C280" s="139" t="s">
        <v>233</v>
      </c>
      <c r="D280" s="185">
        <f>VLOOKUP('683.5'!A87,'683.5'!A87:N402,14,FALSE)</f>
        <v>93076.563087637027</v>
      </c>
    </row>
    <row r="281" spans="1:4" ht="54" thickTop="1" thickBot="1">
      <c r="A281" s="143" t="s">
        <v>2153</v>
      </c>
      <c r="B281" s="144" t="s">
        <v>1894</v>
      </c>
      <c r="C281" s="139" t="s">
        <v>233</v>
      </c>
      <c r="D281" s="185">
        <f>VLOOKUP('690.1.1'!A89,'690.1.1'!A89:N403,14,FALSE)</f>
        <v>12147.619404253059</v>
      </c>
    </row>
    <row r="282" spans="1:4" ht="54" thickTop="1" thickBot="1">
      <c r="A282" s="143" t="s">
        <v>1794</v>
      </c>
      <c r="B282" s="144" t="s">
        <v>1895</v>
      </c>
      <c r="C282" s="139" t="s">
        <v>233</v>
      </c>
      <c r="D282" s="185">
        <f>VLOOKUP('690.1.2'!A89,'690.1.2'!A89:N404,14,FALSE)</f>
        <v>35938.182322292931</v>
      </c>
    </row>
    <row r="283" spans="1:4" ht="54" thickTop="1" thickBot="1">
      <c r="A283" s="143" t="s">
        <v>1230</v>
      </c>
      <c r="B283" s="144" t="s">
        <v>1896</v>
      </c>
      <c r="C283" s="139" t="s">
        <v>144</v>
      </c>
      <c r="D283" s="185">
        <f>VLOOKUP('700.1'!A89,'700.1'!A89:N405,14,FALSE)</f>
        <v>2384.1755671815035</v>
      </c>
    </row>
    <row r="284" spans="1:4" ht="54" thickTop="1" thickBot="1">
      <c r="A284" s="143" t="s">
        <v>1231</v>
      </c>
      <c r="B284" s="144" t="s">
        <v>1897</v>
      </c>
      <c r="C284" s="139" t="s">
        <v>144</v>
      </c>
      <c r="D284" s="185">
        <f>VLOOKUP('700.2'!A89,'700.2'!A89:N406,14,FALSE)</f>
        <v>2268.3262414585929</v>
      </c>
    </row>
    <row r="285" spans="1:4" ht="54" thickTop="1" thickBot="1">
      <c r="A285" s="143" t="s">
        <v>1232</v>
      </c>
      <c r="B285" s="144" t="s">
        <v>1898</v>
      </c>
      <c r="C285" s="139" t="s">
        <v>233</v>
      </c>
      <c r="D285" s="185">
        <f>VLOOKUP('700.3'!A89,'700.3'!A89:N407,14,FALSE)</f>
        <v>42191.720874594233</v>
      </c>
    </row>
    <row r="286" spans="1:4" ht="54" thickTop="1" thickBot="1">
      <c r="A286" s="143" t="s">
        <v>1233</v>
      </c>
      <c r="B286" s="144" t="s">
        <v>1899</v>
      </c>
      <c r="C286" s="139" t="s">
        <v>233</v>
      </c>
      <c r="D286" s="185">
        <f>VLOOKUP('700.4'!A89,'700.4'!A89:N408,14,FALSE)</f>
        <v>49766.660357572531</v>
      </c>
    </row>
    <row r="287" spans="1:4" ht="54" thickTop="1" thickBot="1">
      <c r="A287" s="143" t="s">
        <v>1234</v>
      </c>
      <c r="B287" s="144" t="s">
        <v>1900</v>
      </c>
      <c r="C287" s="139" t="s">
        <v>1929</v>
      </c>
      <c r="D287" s="185">
        <f>VLOOKUP('701.1'!A89,'701.1'!A89:N409,14,FALSE)</f>
        <v>10185.632197241501</v>
      </c>
    </row>
    <row r="288" spans="1:4" ht="54" thickTop="1" thickBot="1">
      <c r="A288" s="143" t="s">
        <v>1797</v>
      </c>
      <c r="B288" s="144" t="s">
        <v>1901</v>
      </c>
      <c r="C288" s="139" t="s">
        <v>1929</v>
      </c>
      <c r="D288" s="185">
        <f>VLOOKUP('710.1'!A89,'710.1'!A89:N410,14,FALSE)</f>
        <v>564961.02373926819</v>
      </c>
    </row>
    <row r="289" spans="1:4" ht="54" thickTop="1" thickBot="1">
      <c r="A289" s="143" t="s">
        <v>1235</v>
      </c>
      <c r="B289" s="144" t="s">
        <v>1902</v>
      </c>
      <c r="C289" s="139" t="s">
        <v>233</v>
      </c>
      <c r="D289" s="185">
        <f>VLOOKUP('710.2'!A89,'710.2'!A89:N411,14,FALSE)</f>
        <v>525695.60707260156</v>
      </c>
    </row>
    <row r="290" spans="1:4" ht="54" thickTop="1" thickBot="1">
      <c r="A290" s="143" t="s">
        <v>1236</v>
      </c>
      <c r="B290" s="144" t="s">
        <v>1903</v>
      </c>
      <c r="C290" s="139" t="s">
        <v>1929</v>
      </c>
      <c r="D290" s="185">
        <f>VLOOKUP('720.1'!A89,'720.1'!A89:N412,14,FALSE)</f>
        <v>241081.78220296744</v>
      </c>
    </row>
    <row r="291" spans="1:4" ht="54" thickTop="1" thickBot="1">
      <c r="A291" s="143" t="s">
        <v>1237</v>
      </c>
      <c r="B291" s="144" t="s">
        <v>1904</v>
      </c>
      <c r="C291" s="139" t="s">
        <v>144</v>
      </c>
      <c r="D291" s="185">
        <f>VLOOKUP('730.1'!A89,'730.1'!A89:N413,14,FALSE)</f>
        <v>209531.87530027953</v>
      </c>
    </row>
    <row r="292" spans="1:4" ht="54" thickTop="1" thickBot="1">
      <c r="A292" s="143" t="s">
        <v>1238</v>
      </c>
      <c r="B292" s="144" t="s">
        <v>1905</v>
      </c>
      <c r="C292" s="139" t="s">
        <v>1929</v>
      </c>
      <c r="D292" s="185">
        <f>VLOOKUP('730.2'!A89,'730.2'!A89:N414,14,FALSE)</f>
        <v>103250.4526957073</v>
      </c>
    </row>
    <row r="293" spans="1:4" ht="54" thickTop="1" thickBot="1">
      <c r="A293" s="143" t="s">
        <v>1239</v>
      </c>
      <c r="B293" s="144" t="s">
        <v>1906</v>
      </c>
      <c r="C293" s="139" t="s">
        <v>1929</v>
      </c>
      <c r="D293" s="185">
        <f>VLOOKUP('730.3'!A89,'730.3'!A89:N415,14,FALSE)</f>
        <v>94270.676478317881</v>
      </c>
    </row>
    <row r="294" spans="1:4" ht="54" thickTop="1" thickBot="1">
      <c r="A294" s="143" t="s">
        <v>1798</v>
      </c>
      <c r="B294" s="144" t="s">
        <v>1907</v>
      </c>
      <c r="C294" s="139" t="s">
        <v>1929</v>
      </c>
      <c r="D294" s="185">
        <f>VLOOKUP('730.4'!A89,'730.4'!A89:N416,14,FALSE)</f>
        <v>70375.910121279783</v>
      </c>
    </row>
    <row r="295" spans="1:4" ht="54" thickTop="1" thickBot="1">
      <c r="A295" s="143" t="s">
        <v>1240</v>
      </c>
      <c r="B295" s="144" t="s">
        <v>1908</v>
      </c>
      <c r="C295" s="139" t="s">
        <v>144</v>
      </c>
      <c r="D295" s="185">
        <f>VLOOKUP('731.1'!A89,'731.1'!A89:N417,14,FALSE)</f>
        <v>170662.52417166822</v>
      </c>
    </row>
    <row r="296" spans="1:4" ht="54" thickTop="1" thickBot="1">
      <c r="A296" s="143" t="s">
        <v>1241</v>
      </c>
      <c r="B296" s="144" t="s">
        <v>1909</v>
      </c>
      <c r="C296" s="139" t="s">
        <v>2101</v>
      </c>
      <c r="D296" s="185">
        <f>VLOOKUP('740.1'!A89,'740.1'!A89:N418,14,FALSE)</f>
        <v>18415.358196699184</v>
      </c>
    </row>
    <row r="297" spans="1:4" ht="54" thickTop="1" thickBot="1">
      <c r="A297" s="143" t="s">
        <v>1801</v>
      </c>
      <c r="B297" s="144" t="s">
        <v>1910</v>
      </c>
      <c r="C297" s="139" t="s">
        <v>1929</v>
      </c>
      <c r="D297" s="185">
        <f>VLOOKUP('741.1'!A89,'741.1'!A89:N419,14,FALSE)</f>
        <v>102023.52384966868</v>
      </c>
    </row>
    <row r="298" spans="1:4" ht="54" thickTop="1" thickBot="1">
      <c r="A298" s="143" t="s">
        <v>1242</v>
      </c>
      <c r="B298" s="144" t="s">
        <v>1911</v>
      </c>
      <c r="C298" s="139" t="s">
        <v>144</v>
      </c>
      <c r="D298" s="185">
        <f>VLOOKUP('800.1'!A89,'800.1'!A89:N420,14,FALSE)</f>
        <v>8450.8664523814787</v>
      </c>
    </row>
    <row r="299" spans="1:4" ht="54" thickTop="1" thickBot="1">
      <c r="A299" s="143" t="s">
        <v>1243</v>
      </c>
      <c r="B299" s="144" t="s">
        <v>1912</v>
      </c>
      <c r="C299" s="139" t="s">
        <v>144</v>
      </c>
      <c r="D299" s="185">
        <f>VLOOKUP('800.2'!A89,'800.2'!A89:N421,14,FALSE)</f>
        <v>19110.008872839906</v>
      </c>
    </row>
    <row r="300" spans="1:4" ht="54" thickTop="1" thickBot="1">
      <c r="A300" s="143" t="s">
        <v>1244</v>
      </c>
      <c r="B300" s="144" t="s">
        <v>1913</v>
      </c>
      <c r="C300" s="139" t="s">
        <v>144</v>
      </c>
      <c r="D300" s="185">
        <f>VLOOKUP('800.3'!A89,'800.3'!A89:N422,14,FALSE)</f>
        <v>43245.726590170409</v>
      </c>
    </row>
    <row r="301" spans="1:4" ht="54" thickTop="1" thickBot="1">
      <c r="A301" s="143" t="s">
        <v>1245</v>
      </c>
      <c r="B301" s="144" t="s">
        <v>1914</v>
      </c>
      <c r="C301" s="139" t="s">
        <v>144</v>
      </c>
      <c r="D301" s="185">
        <f>VLOOKUP('800.4'!A89,'800.4'!A89:N423,14,FALSE)</f>
        <v>53475.453010628822</v>
      </c>
    </row>
    <row r="302" spans="1:4" ht="54" thickTop="1" thickBot="1">
      <c r="A302" s="143" t="s">
        <v>1802</v>
      </c>
      <c r="B302" s="144" t="s">
        <v>1915</v>
      </c>
      <c r="C302" s="139" t="s">
        <v>1929</v>
      </c>
      <c r="D302" s="185">
        <f>VLOOKUP('802.1'!A89,'802.1'!A89:N424,14,FALSE)</f>
        <v>362151.09948473639</v>
      </c>
    </row>
    <row r="303" spans="1:4" ht="54" thickTop="1" thickBot="1">
      <c r="A303" s="143" t="s">
        <v>1803</v>
      </c>
      <c r="B303" s="144" t="s">
        <v>1965</v>
      </c>
      <c r="C303" s="139" t="s">
        <v>1929</v>
      </c>
      <c r="D303" s="185">
        <f>VLOOKUP('802.2'!A89,'802.2'!A89:N425,14,FALSE)</f>
        <v>75500.924459420537</v>
      </c>
    </row>
    <row r="304" spans="1:4" ht="54" thickTop="1" thickBot="1">
      <c r="A304" s="143" t="s">
        <v>1804</v>
      </c>
      <c r="B304" s="144" t="s">
        <v>1916</v>
      </c>
      <c r="C304" s="139" t="s">
        <v>1929</v>
      </c>
      <c r="D304" s="185">
        <f>VLOOKUP('802.3'!A89,'802.3'!A89:N426,14,FALSE)</f>
        <v>51158.889977846207</v>
      </c>
    </row>
    <row r="305" spans="1:4" ht="54" thickTop="1" thickBot="1">
      <c r="A305" s="143" t="s">
        <v>1805</v>
      </c>
      <c r="B305" s="144" t="s">
        <v>1917</v>
      </c>
      <c r="C305" s="139" t="s">
        <v>1929</v>
      </c>
      <c r="D305" s="185">
        <f>VLOOKUP('802.4'!A89,'802.4'!A89:N427,14,FALSE)</f>
        <v>44796.767329252922</v>
      </c>
    </row>
    <row r="306" spans="1:4" ht="54" thickTop="1" thickBot="1">
      <c r="A306" s="143" t="s">
        <v>1806</v>
      </c>
      <c r="B306" s="144" t="s">
        <v>1918</v>
      </c>
      <c r="C306" s="139" t="s">
        <v>1929</v>
      </c>
      <c r="D306" s="185">
        <f>VLOOKUP('802.5'!A89,'802.5'!A89:N428,14,FALSE)</f>
        <v>256433.23045226786</v>
      </c>
    </row>
    <row r="307" spans="1:4" ht="54" thickTop="1" thickBot="1">
      <c r="A307" s="143" t="s">
        <v>1807</v>
      </c>
      <c r="B307" s="144" t="s">
        <v>1919</v>
      </c>
      <c r="C307" s="139" t="s">
        <v>1929</v>
      </c>
      <c r="D307" s="185">
        <f>VLOOKUP('802.6'!A89,'802.6'!A89:N429,14,FALSE)</f>
        <v>250538.16378560118</v>
      </c>
    </row>
    <row r="308" spans="1:4" ht="54" thickTop="1" thickBot="1">
      <c r="A308" s="143" t="s">
        <v>1808</v>
      </c>
      <c r="B308" s="144" t="s">
        <v>1920</v>
      </c>
      <c r="C308" s="139" t="s">
        <v>1929</v>
      </c>
      <c r="D308" s="185">
        <f>VLOOKUP('802.7'!A89,'802.7'!A89:N430,14,FALSE)</f>
        <v>166993.75819463356</v>
      </c>
    </row>
    <row r="309" spans="1:4" ht="54" thickTop="1" thickBot="1">
      <c r="A309" s="143" t="s">
        <v>1809</v>
      </c>
      <c r="B309" s="144" t="s">
        <v>1921</v>
      </c>
      <c r="C309" s="139" t="s">
        <v>1929</v>
      </c>
      <c r="D309" s="185">
        <f>VLOOKUP('802.8'!A89,'802.8'!A89:N431,14,FALSE)</f>
        <v>144251.79701439684</v>
      </c>
    </row>
    <row r="310" spans="1:4" ht="54" thickTop="1" thickBot="1">
      <c r="A310" s="143" t="s">
        <v>1246</v>
      </c>
      <c r="B310" s="144" t="s">
        <v>1922</v>
      </c>
      <c r="C310" s="139" t="s">
        <v>233</v>
      </c>
      <c r="D310" s="185">
        <f>VLOOKUP('810.1'!A89,'810.1'!A89:N432,14,FALSE)</f>
        <v>19939.00517223615</v>
      </c>
    </row>
    <row r="311" spans="1:4" ht="54" thickTop="1" thickBot="1">
      <c r="A311" s="143" t="s">
        <v>1247</v>
      </c>
      <c r="B311" s="144" t="s">
        <v>1923</v>
      </c>
      <c r="C311" s="139" t="s">
        <v>233</v>
      </c>
      <c r="D311" s="185">
        <f>VLOOKUP('810.2'!A89,'810.2'!A89:N433,14,FALSE)</f>
        <v>10761.905788635717</v>
      </c>
    </row>
    <row r="312" spans="1:4" ht="54" thickTop="1" thickBot="1">
      <c r="A312" s="143" t="s">
        <v>1248</v>
      </c>
      <c r="B312" s="144" t="s">
        <v>1924</v>
      </c>
      <c r="C312" s="139" t="s">
        <v>233</v>
      </c>
      <c r="D312" s="185">
        <f>VLOOKUP('810.3'!A89,'810.3'!A89:N435,14,FALSE)</f>
        <v>7050.7880368935967</v>
      </c>
    </row>
    <row r="313" spans="1:4" ht="57.75" thickTop="1" thickBot="1">
      <c r="A313" s="143" t="s">
        <v>1810</v>
      </c>
      <c r="B313" s="144" t="s">
        <v>2156</v>
      </c>
      <c r="C313" s="139" t="s">
        <v>233</v>
      </c>
      <c r="D313" s="185">
        <f>VLOOKUP('811.1'!A89,'811.1'!A89:N436,14,FALSE)</f>
        <v>48041.171126018991</v>
      </c>
    </row>
    <row r="314" spans="1:4" ht="57.75" thickTop="1" thickBot="1">
      <c r="A314" s="143" t="s">
        <v>1811</v>
      </c>
      <c r="B314" s="144" t="s">
        <v>2157</v>
      </c>
      <c r="C314" s="139" t="s">
        <v>233</v>
      </c>
      <c r="D314" s="185">
        <f>VLOOKUP('811.2'!A89,'811.2'!A89:N437,14,FALSE)</f>
        <v>59413.896126018983</v>
      </c>
    </row>
    <row r="315" spans="1:4" ht="54" thickTop="1" thickBot="1">
      <c r="A315" s="143" t="s">
        <v>1249</v>
      </c>
      <c r="B315" s="144" t="s">
        <v>2159</v>
      </c>
      <c r="C315" s="139" t="s">
        <v>233</v>
      </c>
      <c r="D315" s="185">
        <f>VLOOKUP('812.1'!A89,'812.1'!A89:N438,14,FALSE)</f>
        <v>84330.562611643923</v>
      </c>
    </row>
    <row r="316" spans="1:4" ht="54" thickTop="1" thickBot="1">
      <c r="A316" s="143" t="s">
        <v>1812</v>
      </c>
      <c r="B316" s="144" t="s">
        <v>1925</v>
      </c>
      <c r="C316" s="139" t="s">
        <v>2101</v>
      </c>
      <c r="D316" s="185">
        <f>VLOOKUP('820.1'!A89,'820.1'!A89:N439,14,FALSE)</f>
        <v>55648.306843965969</v>
      </c>
    </row>
    <row r="317" spans="1:4" ht="54" thickTop="1" thickBot="1">
      <c r="A317" s="143" t="s">
        <v>1813</v>
      </c>
      <c r="B317" s="144" t="s">
        <v>1926</v>
      </c>
      <c r="C317" s="139" t="s">
        <v>1068</v>
      </c>
      <c r="D317" s="185">
        <f>VLOOKUP('820.1.2'!A88,'820.1.2'!A88:N440,14,FALSE)</f>
        <v>6613557.83687755</v>
      </c>
    </row>
    <row r="318" spans="1:4" ht="57.75" thickTop="1" thickBot="1">
      <c r="A318" s="143" t="s">
        <v>1250</v>
      </c>
      <c r="B318" s="144" t="s">
        <v>1927</v>
      </c>
      <c r="C318" s="139" t="s">
        <v>2104</v>
      </c>
      <c r="D318" s="185">
        <f>VLOOKUP('900.1'!A88,'900.1'!A88:N441,14,FALSE)</f>
        <v>1128.8065843621398</v>
      </c>
    </row>
    <row r="319" spans="1:4" ht="57.75" thickTop="1" thickBot="1">
      <c r="A319" s="143" t="s">
        <v>1251</v>
      </c>
      <c r="B319" s="144" t="s">
        <v>2301</v>
      </c>
      <c r="C319" s="139" t="s">
        <v>2105</v>
      </c>
      <c r="D319" s="185">
        <f>VLOOKUP('900.2'!A88,'900.2'!A88:N442,14,FALSE)</f>
        <v>1385.3535353535353</v>
      </c>
    </row>
    <row r="320" spans="1:4" ht="54" thickTop="1" thickBot="1">
      <c r="A320" s="143" t="s">
        <v>1252</v>
      </c>
      <c r="B320" s="144" t="s">
        <v>1928</v>
      </c>
      <c r="C320" s="139" t="s">
        <v>2105</v>
      </c>
      <c r="D320" s="185">
        <f>VLOOKUP('900.3'!A88,'900.3'!A88:N443,14,FALSE)</f>
        <v>1385.3535353535353</v>
      </c>
    </row>
    <row r="321" spans="1:4" ht="53.25" thickTop="1">
      <c r="A321" s="118"/>
      <c r="B321" s="115"/>
      <c r="C321" s="142"/>
      <c r="D321" s="186" t="s">
        <v>2124</v>
      </c>
    </row>
    <row r="322" spans="1:4">
      <c r="A322" s="118"/>
      <c r="B322" s="115"/>
      <c r="C322" s="142"/>
      <c r="D322" s="186"/>
    </row>
    <row r="323" spans="1:4">
      <c r="A323" s="118"/>
      <c r="B323" s="115"/>
      <c r="C323" s="142"/>
      <c r="D323" s="186"/>
    </row>
    <row r="324" spans="1:4">
      <c r="A324" s="118"/>
      <c r="B324" s="115"/>
      <c r="C324" s="142"/>
      <c r="D324" s="186"/>
    </row>
    <row r="325" spans="1:4">
      <c r="A325" s="118"/>
      <c r="B325" s="115"/>
      <c r="C325" s="142"/>
      <c r="D325" s="186"/>
    </row>
    <row r="326" spans="1:4">
      <c r="A326" s="118"/>
      <c r="B326" s="115"/>
      <c r="C326" s="142"/>
      <c r="D326" s="186"/>
    </row>
    <row r="327" spans="1:4">
      <c r="A327" s="118"/>
      <c r="B327" s="115"/>
      <c r="C327" s="142"/>
      <c r="D327" s="186"/>
    </row>
    <row r="328" spans="1:4">
      <c r="A328" s="118"/>
      <c r="B328" s="115"/>
      <c r="C328" s="142"/>
      <c r="D328" s="186"/>
    </row>
    <row r="329" spans="1:4">
      <c r="A329" s="118"/>
      <c r="B329" s="115"/>
      <c r="C329" s="142"/>
      <c r="D329" s="186"/>
    </row>
    <row r="330" spans="1:4">
      <c r="A330" s="118"/>
      <c r="B330" s="115"/>
      <c r="C330" s="142"/>
      <c r="D330" s="186"/>
    </row>
    <row r="331" spans="1:4">
      <c r="A331" s="118"/>
      <c r="B331" s="115"/>
      <c r="C331" s="142"/>
      <c r="D331" s="186"/>
    </row>
    <row r="332" spans="1:4">
      <c r="A332" s="118"/>
      <c r="B332" s="115"/>
      <c r="C332" s="142"/>
      <c r="D332" s="186"/>
    </row>
    <row r="333" spans="1:4">
      <c r="A333" s="118"/>
      <c r="B333" s="115"/>
      <c r="C333" s="142"/>
      <c r="D333" s="186"/>
    </row>
    <row r="334" spans="1:4">
      <c r="A334" s="118"/>
      <c r="B334" s="115"/>
      <c r="C334" s="142"/>
      <c r="D334" s="186"/>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zoomScale="80" zoomScaleNormal="80" workbookViewId="0">
      <pane xSplit="4" ySplit="4" topLeftCell="E5" activePane="bottomRight" state="frozen"/>
      <selection activeCell="D20" sqref="D20"/>
      <selection pane="topRight" activeCell="D20" sqref="D20"/>
      <selection pane="bottomLeft" activeCell="D20" sqref="D20"/>
      <selection pane="bottomRight" activeCell="D8" sqref="D8:D67"/>
    </sheetView>
  </sheetViews>
  <sheetFormatPr baseColWidth="10" defaultColWidth="9.140625" defaultRowHeight="15"/>
  <cols>
    <col min="1" max="1" width="11.5703125" customWidth="1"/>
    <col min="2" max="2" width="9.140625" style="2"/>
    <col min="3" max="3" width="84.5703125" style="1" customWidth="1"/>
    <col min="4" max="4" width="17.140625" style="189" customWidth="1"/>
    <col min="5" max="5" width="13" customWidth="1"/>
  </cols>
  <sheetData>
    <row r="1" spans="1:4" ht="66" customHeight="1" thickTop="1">
      <c r="A1" s="671" t="s">
        <v>1934</v>
      </c>
      <c r="B1" s="672"/>
      <c r="C1" s="672"/>
      <c r="D1" s="673"/>
    </row>
    <row r="2" spans="1:4" ht="20.25" customHeight="1" thickBot="1">
      <c r="A2" s="674"/>
      <c r="B2" s="675"/>
      <c r="C2" s="675"/>
      <c r="D2" s="676"/>
    </row>
    <row r="3" spans="1:4" ht="16.5" thickTop="1" thickBot="1">
      <c r="A3" s="670" t="s">
        <v>2329</v>
      </c>
      <c r="B3" s="670"/>
      <c r="C3" s="670"/>
      <c r="D3" s="670"/>
    </row>
    <row r="4" spans="1:4" ht="16.5" thickTop="1" thickBot="1">
      <c r="A4" s="670"/>
      <c r="B4" s="670"/>
      <c r="C4" s="670"/>
      <c r="D4" s="670"/>
    </row>
    <row r="5" spans="1:4" ht="16.5" thickTop="1" thickBot="1">
      <c r="A5" s="670"/>
      <c r="B5" s="670"/>
      <c r="C5" s="670"/>
      <c r="D5" s="670"/>
    </row>
    <row r="6" spans="1:4" ht="16.5" thickTop="1" thickBot="1">
      <c r="A6" s="6"/>
      <c r="B6" s="7"/>
      <c r="C6" s="8"/>
      <c r="D6" s="190"/>
    </row>
    <row r="7" spans="1:4" ht="16.5" thickTop="1" thickBot="1">
      <c r="A7" s="6"/>
      <c r="B7" s="7"/>
      <c r="C7" s="8"/>
      <c r="D7" s="191" t="s">
        <v>1932</v>
      </c>
    </row>
    <row r="8" spans="1:4" ht="16.5" thickTop="1" thickBot="1">
      <c r="A8" s="9" t="s">
        <v>98</v>
      </c>
      <c r="B8" s="10" t="s">
        <v>1966</v>
      </c>
      <c r="C8" s="11" t="s">
        <v>99</v>
      </c>
      <c r="D8" s="660">
        <v>56173.925726710004</v>
      </c>
    </row>
    <row r="9" spans="1:4" ht="16.5" thickTop="1" thickBot="1">
      <c r="A9" s="9" t="s">
        <v>102</v>
      </c>
      <c r="B9" s="10" t="s">
        <v>1966</v>
      </c>
      <c r="C9" s="11" t="s">
        <v>103</v>
      </c>
      <c r="D9" s="660">
        <v>51067.205206099999</v>
      </c>
    </row>
    <row r="10" spans="1:4" ht="16.5" thickTop="1" thickBot="1">
      <c r="A10" s="9" t="s">
        <v>0</v>
      </c>
      <c r="B10" s="10" t="s">
        <v>1966</v>
      </c>
      <c r="C10" s="11" t="s">
        <v>1</v>
      </c>
      <c r="D10" s="660">
        <v>66387.366767929998</v>
      </c>
    </row>
    <row r="11" spans="1:4" ht="16.5" thickTop="1" thickBot="1">
      <c r="A11" s="9" t="s">
        <v>1758</v>
      </c>
      <c r="B11" s="10" t="s">
        <v>1966</v>
      </c>
      <c r="C11" s="11" t="s">
        <v>1757</v>
      </c>
      <c r="D11" s="660">
        <v>306403.23123659997</v>
      </c>
    </row>
    <row r="12" spans="1:4" ht="16.5" thickTop="1" thickBot="1">
      <c r="A12" s="9" t="s">
        <v>100</v>
      </c>
      <c r="B12" s="10" t="s">
        <v>1966</v>
      </c>
      <c r="C12" s="11" t="s">
        <v>101</v>
      </c>
      <c r="D12" s="660">
        <v>76600.807809149992</v>
      </c>
    </row>
    <row r="13" spans="1:4" ht="16.5" thickTop="1" thickBot="1">
      <c r="A13" s="9" t="s">
        <v>62</v>
      </c>
      <c r="B13" s="10" t="s">
        <v>1966</v>
      </c>
      <c r="C13" s="659" t="s">
        <v>63</v>
      </c>
      <c r="D13" s="660">
        <v>561739.25726709992</v>
      </c>
    </row>
    <row r="14" spans="1:4" ht="16.5" thickTop="1" thickBot="1">
      <c r="A14" s="9" t="s">
        <v>108</v>
      </c>
      <c r="B14" s="10" t="s">
        <v>1966</v>
      </c>
      <c r="C14" s="11" t="s">
        <v>109</v>
      </c>
      <c r="D14" s="660">
        <v>306403.23123659997</v>
      </c>
    </row>
    <row r="15" spans="1:4" ht="16.5" thickTop="1" thickBot="1">
      <c r="A15" s="9" t="s">
        <v>41</v>
      </c>
      <c r="B15" s="10" t="s">
        <v>1966</v>
      </c>
      <c r="C15" s="11" t="s">
        <v>42</v>
      </c>
      <c r="D15" s="660">
        <v>204268.8208244</v>
      </c>
    </row>
    <row r="16" spans="1:4" ht="16.5" thickTop="1" thickBot="1">
      <c r="A16" s="9" t="s">
        <v>43</v>
      </c>
      <c r="B16" s="10" t="s">
        <v>1966</v>
      </c>
      <c r="C16" s="11" t="s">
        <v>44</v>
      </c>
      <c r="D16" s="660">
        <v>306403.23123659997</v>
      </c>
    </row>
    <row r="17" spans="1:4" ht="16.5" thickTop="1" thickBot="1">
      <c r="A17" s="9" t="s">
        <v>106</v>
      </c>
      <c r="B17" s="10" t="s">
        <v>1966</v>
      </c>
      <c r="C17" s="11" t="s">
        <v>107</v>
      </c>
      <c r="D17" s="660">
        <v>102134.4104122</v>
      </c>
    </row>
    <row r="18" spans="1:4" ht="16.5" thickTop="1" thickBot="1">
      <c r="A18" s="9" t="s">
        <v>1759</v>
      </c>
      <c r="B18" s="10" t="s">
        <v>1966</v>
      </c>
      <c r="C18" s="11" t="s">
        <v>2106</v>
      </c>
      <c r="D18" s="660">
        <v>91920.96937097999</v>
      </c>
    </row>
    <row r="19" spans="1:4" ht="16.5" thickTop="1" thickBot="1">
      <c r="A19" s="9" t="s">
        <v>96</v>
      </c>
      <c r="B19" s="10" t="s">
        <v>92</v>
      </c>
      <c r="C19" s="659" t="s">
        <v>97</v>
      </c>
      <c r="D19" s="660">
        <v>2042688.2082439999</v>
      </c>
    </row>
    <row r="20" spans="1:4" ht="16.5" thickTop="1" thickBot="1">
      <c r="A20" s="9" t="s">
        <v>76</v>
      </c>
      <c r="B20" s="10" t="s">
        <v>1966</v>
      </c>
      <c r="C20" s="11" t="s">
        <v>77</v>
      </c>
      <c r="D20" s="660">
        <v>465180.576</v>
      </c>
    </row>
    <row r="21" spans="1:4" ht="16.5" thickTop="1" thickBot="1">
      <c r="A21" s="9" t="s">
        <v>74</v>
      </c>
      <c r="B21" s="10" t="s">
        <v>1966</v>
      </c>
      <c r="C21" s="11" t="s">
        <v>75</v>
      </c>
      <c r="D21" s="660">
        <v>456873.78</v>
      </c>
    </row>
    <row r="22" spans="1:4" ht="16.5" thickTop="1" thickBot="1">
      <c r="A22" s="9" t="s">
        <v>84</v>
      </c>
      <c r="B22" s="10" t="s">
        <v>1966</v>
      </c>
      <c r="C22" s="11" t="s">
        <v>85</v>
      </c>
      <c r="D22" s="660">
        <v>521251.44899999996</v>
      </c>
    </row>
    <row r="23" spans="1:4" ht="16.5" thickTop="1" thickBot="1">
      <c r="A23" s="9" t="s">
        <v>78</v>
      </c>
      <c r="B23" s="10" t="s">
        <v>1966</v>
      </c>
      <c r="C23" s="11" t="s">
        <v>79</v>
      </c>
      <c r="D23" s="661">
        <v>579399.02099999995</v>
      </c>
    </row>
    <row r="24" spans="1:4" ht="16.5" thickTop="1" thickBot="1">
      <c r="A24" s="9" t="s">
        <v>64</v>
      </c>
      <c r="B24" s="10" t="s">
        <v>1966</v>
      </c>
      <c r="C24" s="11" t="s">
        <v>65</v>
      </c>
      <c r="D24" s="660">
        <v>448566.984</v>
      </c>
    </row>
    <row r="25" spans="1:4" ht="16.5" thickTop="1" thickBot="1">
      <c r="A25" s="9" t="s">
        <v>80</v>
      </c>
      <c r="B25" s="10" t="s">
        <v>1966</v>
      </c>
      <c r="C25" s="11" t="s">
        <v>81</v>
      </c>
      <c r="D25" s="660">
        <v>533711.64300000004</v>
      </c>
    </row>
    <row r="26" spans="1:4" ht="16.5" thickTop="1" thickBot="1">
      <c r="A26" s="9" t="s">
        <v>82</v>
      </c>
      <c r="B26" s="10" t="s">
        <v>1966</v>
      </c>
      <c r="C26" s="11" t="s">
        <v>83</v>
      </c>
      <c r="D26" s="660">
        <v>552401.93400000001</v>
      </c>
    </row>
    <row r="27" spans="1:4" ht="16.5" thickTop="1" thickBot="1">
      <c r="A27" s="9" t="s">
        <v>104</v>
      </c>
      <c r="B27" s="10" t="s">
        <v>1966</v>
      </c>
      <c r="C27" s="11" t="s">
        <v>105</v>
      </c>
      <c r="D27" s="660">
        <v>139138.83299999998</v>
      </c>
    </row>
    <row r="28" spans="1:4" ht="16.5" thickTop="1" thickBot="1">
      <c r="A28" s="9" t="s">
        <v>4</v>
      </c>
      <c r="B28" s="10" t="s">
        <v>1966</v>
      </c>
      <c r="C28" s="11" t="s">
        <v>5</v>
      </c>
      <c r="D28" s="660">
        <v>155752.42500000002</v>
      </c>
    </row>
    <row r="29" spans="1:4" ht="16.5" customHeight="1" thickTop="1" thickBot="1">
      <c r="A29" s="9" t="s">
        <v>45</v>
      </c>
      <c r="B29" s="10" t="s">
        <v>1966</v>
      </c>
      <c r="C29" s="11" t="s">
        <v>2332</v>
      </c>
      <c r="D29" s="660">
        <v>153201.61561829998</v>
      </c>
    </row>
    <row r="30" spans="1:4" ht="16.5" thickTop="1" thickBot="1">
      <c r="A30" s="9" t="s">
        <v>66</v>
      </c>
      <c r="B30" s="10" t="s">
        <v>1966</v>
      </c>
      <c r="C30" s="11" t="s">
        <v>67</v>
      </c>
      <c r="D30" s="660">
        <v>153201.61561829998</v>
      </c>
    </row>
    <row r="31" spans="1:4" ht="16.5" thickTop="1" thickBot="1">
      <c r="A31" s="9" t="s">
        <v>23</v>
      </c>
      <c r="B31" s="10" t="s">
        <v>1966</v>
      </c>
      <c r="C31" s="11" t="s">
        <v>24</v>
      </c>
      <c r="D31" s="660">
        <v>510672.05206099997</v>
      </c>
    </row>
    <row r="32" spans="1:4" ht="16.5" thickTop="1" thickBot="1">
      <c r="A32" s="9" t="s">
        <v>7</v>
      </c>
      <c r="B32" s="10" t="s">
        <v>1966</v>
      </c>
      <c r="C32" s="11" t="s">
        <v>8</v>
      </c>
      <c r="D32" s="660">
        <v>102134.4104122</v>
      </c>
    </row>
    <row r="33" spans="1:4" ht="16.5" thickTop="1" thickBot="1">
      <c r="A33" s="9" t="s">
        <v>9</v>
      </c>
      <c r="B33" s="10" t="s">
        <v>1966</v>
      </c>
      <c r="C33" s="11" t="s">
        <v>10</v>
      </c>
      <c r="D33" s="660">
        <v>153201.61561829998</v>
      </c>
    </row>
    <row r="34" spans="1:4" ht="16.5" thickTop="1" thickBot="1">
      <c r="A34" s="9" t="s">
        <v>11</v>
      </c>
      <c r="B34" s="10" t="s">
        <v>1966</v>
      </c>
      <c r="C34" s="11" t="s">
        <v>12</v>
      </c>
      <c r="D34" s="660">
        <v>204268.8208244</v>
      </c>
    </row>
    <row r="35" spans="1:4" ht="16.5" thickTop="1" thickBot="1">
      <c r="A35" s="9" t="s">
        <v>13</v>
      </c>
      <c r="B35" s="10" t="s">
        <v>1966</v>
      </c>
      <c r="C35" s="11" t="s">
        <v>14</v>
      </c>
      <c r="D35" s="660">
        <v>255336.02603049998</v>
      </c>
    </row>
    <row r="36" spans="1:4" ht="16.5" thickTop="1" thickBot="1">
      <c r="A36" s="9" t="s">
        <v>15</v>
      </c>
      <c r="B36" s="10" t="s">
        <v>1966</v>
      </c>
      <c r="C36" s="11" t="s">
        <v>16</v>
      </c>
      <c r="D36" s="660">
        <v>306403.23123659997</v>
      </c>
    </row>
    <row r="37" spans="1:4" ht="16.5" thickTop="1" thickBot="1">
      <c r="A37" s="9" t="s">
        <v>17</v>
      </c>
      <c r="B37" s="10" t="s">
        <v>1966</v>
      </c>
      <c r="C37" s="659" t="s">
        <v>18</v>
      </c>
      <c r="D37" s="660">
        <v>357470.43644269998</v>
      </c>
    </row>
    <row r="38" spans="1:4" ht="16.5" thickTop="1" thickBot="1">
      <c r="A38" s="9" t="s">
        <v>19</v>
      </c>
      <c r="B38" s="10" t="s">
        <v>1966</v>
      </c>
      <c r="C38" s="659" t="s">
        <v>20</v>
      </c>
      <c r="D38" s="660">
        <v>408537.6416488</v>
      </c>
    </row>
    <row r="39" spans="1:4" ht="16.5" thickTop="1" thickBot="1">
      <c r="A39" s="9" t="s">
        <v>21</v>
      </c>
      <c r="B39" s="10" t="s">
        <v>1966</v>
      </c>
      <c r="C39" s="659" t="s">
        <v>22</v>
      </c>
      <c r="D39" s="660">
        <v>459604.84685490001</v>
      </c>
    </row>
    <row r="40" spans="1:4" ht="16.5" thickTop="1" thickBot="1">
      <c r="A40" s="9" t="s">
        <v>72</v>
      </c>
      <c r="B40" s="10" t="s">
        <v>1966</v>
      </c>
      <c r="C40" s="11" t="s">
        <v>73</v>
      </c>
      <c r="D40" s="660">
        <v>56173.925726710004</v>
      </c>
    </row>
    <row r="41" spans="1:4" ht="16.5" thickTop="1" thickBot="1">
      <c r="A41" s="9" t="s">
        <v>27</v>
      </c>
      <c r="B41" s="10" t="s">
        <v>1966</v>
      </c>
      <c r="C41" s="11" t="s">
        <v>28</v>
      </c>
      <c r="D41" s="660">
        <v>112347.85145342001</v>
      </c>
    </row>
    <row r="42" spans="1:4" ht="16.5" thickTop="1" thickBot="1">
      <c r="A42" s="9" t="s">
        <v>25</v>
      </c>
      <c r="B42" s="10" t="s">
        <v>1966</v>
      </c>
      <c r="C42" s="11" t="s">
        <v>26</v>
      </c>
      <c r="D42" s="660">
        <v>112347.85145342001</v>
      </c>
    </row>
    <row r="43" spans="1:4" ht="16.5" thickTop="1" thickBot="1">
      <c r="A43" s="9" t="s">
        <v>30</v>
      </c>
      <c r="B43" s="10" t="s">
        <v>1966</v>
      </c>
      <c r="C43" s="11" t="s">
        <v>31</v>
      </c>
      <c r="D43" s="660">
        <v>102134.4104122</v>
      </c>
    </row>
    <row r="44" spans="1:4" ht="17.25" customHeight="1" thickTop="1" thickBot="1">
      <c r="A44" s="9" t="s">
        <v>40</v>
      </c>
      <c r="B44" s="10" t="s">
        <v>1966</v>
      </c>
      <c r="C44" s="11" t="s">
        <v>2331</v>
      </c>
      <c r="D44" s="660">
        <v>255336.02603049998</v>
      </c>
    </row>
    <row r="45" spans="1:4" ht="16.5" thickTop="1" thickBot="1">
      <c r="A45" s="9" t="s">
        <v>32</v>
      </c>
      <c r="B45" s="10" t="s">
        <v>1966</v>
      </c>
      <c r="C45" s="11" t="s">
        <v>33</v>
      </c>
      <c r="D45" s="660">
        <v>204268.8208244</v>
      </c>
    </row>
    <row r="46" spans="1:4" ht="16.5" thickTop="1" thickBot="1">
      <c r="A46" s="9" t="s">
        <v>34</v>
      </c>
      <c r="B46" s="10" t="s">
        <v>1966</v>
      </c>
      <c r="C46" s="11" t="s">
        <v>35</v>
      </c>
      <c r="D46" s="660">
        <v>306403.23123659997</v>
      </c>
    </row>
    <row r="47" spans="1:4" ht="16.5" thickTop="1" thickBot="1">
      <c r="A47" s="9" t="s">
        <v>70</v>
      </c>
      <c r="B47" s="10" t="s">
        <v>1966</v>
      </c>
      <c r="C47" s="11" t="s">
        <v>71</v>
      </c>
      <c r="D47" s="660">
        <v>270656.18759232998</v>
      </c>
    </row>
    <row r="48" spans="1:4" ht="16.5" thickTop="1" thickBot="1">
      <c r="A48" s="9" t="s">
        <v>36</v>
      </c>
      <c r="B48" s="10" t="s">
        <v>1966</v>
      </c>
      <c r="C48" s="11" t="s">
        <v>37</v>
      </c>
      <c r="D48" s="660">
        <v>112347.85145342001</v>
      </c>
    </row>
    <row r="49" spans="1:4" ht="16.5" thickTop="1" thickBot="1">
      <c r="A49" s="9" t="s">
        <v>38</v>
      </c>
      <c r="B49" s="10" t="s">
        <v>1966</v>
      </c>
      <c r="C49" s="11" t="s">
        <v>39</v>
      </c>
      <c r="D49" s="660">
        <v>122561.29249463999</v>
      </c>
    </row>
    <row r="50" spans="1:4" ht="16.5" thickTop="1" thickBot="1">
      <c r="A50" s="9" t="s">
        <v>89</v>
      </c>
      <c r="B50" s="10" t="s">
        <v>1966</v>
      </c>
      <c r="C50" s="11" t="s">
        <v>90</v>
      </c>
      <c r="D50" s="660">
        <v>127668.01301524999</v>
      </c>
    </row>
    <row r="51" spans="1:4" ht="16.5" thickTop="1" thickBot="1">
      <c r="A51" s="9" t="s">
        <v>46</v>
      </c>
      <c r="B51" s="10" t="s">
        <v>1966</v>
      </c>
      <c r="C51" s="11" t="s">
        <v>47</v>
      </c>
      <c r="D51" s="660">
        <v>51067.205206099999</v>
      </c>
    </row>
    <row r="52" spans="1:4" ht="16.5" thickTop="1" thickBot="1">
      <c r="A52" s="9" t="s">
        <v>48</v>
      </c>
      <c r="B52" s="10" t="s">
        <v>1966</v>
      </c>
      <c r="C52" s="11" t="s">
        <v>49</v>
      </c>
      <c r="D52" s="660">
        <v>102134.4104122</v>
      </c>
    </row>
    <row r="53" spans="1:4" ht="16.5" thickTop="1" thickBot="1">
      <c r="A53" s="9" t="s">
        <v>50</v>
      </c>
      <c r="B53" s="10" t="s">
        <v>1966</v>
      </c>
      <c r="C53" s="11" t="s">
        <v>51</v>
      </c>
      <c r="D53" s="660">
        <v>102134.4104122</v>
      </c>
    </row>
    <row r="54" spans="1:4" ht="16.5" thickTop="1" thickBot="1">
      <c r="A54" s="9" t="s">
        <v>68</v>
      </c>
      <c r="B54" s="10" t="s">
        <v>1966</v>
      </c>
      <c r="C54" s="11" t="s">
        <v>69</v>
      </c>
      <c r="D54" s="660">
        <v>204268.8208244</v>
      </c>
    </row>
    <row r="55" spans="1:4" ht="46.5" thickTop="1" thickBot="1">
      <c r="A55" s="9" t="s">
        <v>29</v>
      </c>
      <c r="B55" s="10" t="s">
        <v>1966</v>
      </c>
      <c r="C55" s="11" t="s">
        <v>1967</v>
      </c>
      <c r="D55" s="660">
        <v>766008.07809149986</v>
      </c>
    </row>
    <row r="56" spans="1:4" ht="16.5" thickTop="1" thickBot="1">
      <c r="A56" s="9" t="s">
        <v>52</v>
      </c>
      <c r="B56" s="10" t="s">
        <v>1966</v>
      </c>
      <c r="C56" s="11" t="s">
        <v>53</v>
      </c>
      <c r="D56" s="660">
        <v>76600.807809149992</v>
      </c>
    </row>
    <row r="57" spans="1:4" ht="16.5" thickTop="1" thickBot="1">
      <c r="A57" s="9" t="s">
        <v>54</v>
      </c>
      <c r="B57" s="10" t="s">
        <v>1966</v>
      </c>
      <c r="C57" s="11" t="s">
        <v>55</v>
      </c>
      <c r="D57" s="660">
        <v>153201.61561829998</v>
      </c>
    </row>
    <row r="58" spans="1:4" ht="16.5" thickTop="1" thickBot="1">
      <c r="A58" s="9" t="s">
        <v>56</v>
      </c>
      <c r="B58" s="10" t="s">
        <v>1966</v>
      </c>
      <c r="C58" s="11" t="s">
        <v>57</v>
      </c>
      <c r="D58" s="660">
        <v>102134.4104122</v>
      </c>
    </row>
    <row r="59" spans="1:4" ht="16.5" thickTop="1" thickBot="1">
      <c r="A59" s="9" t="s">
        <v>2</v>
      </c>
      <c r="B59" s="10" t="s">
        <v>1966</v>
      </c>
      <c r="C59" s="11" t="s">
        <v>3</v>
      </c>
      <c r="D59" s="660">
        <v>204268.8208244</v>
      </c>
    </row>
    <row r="60" spans="1:4" ht="16.5" thickTop="1" thickBot="1">
      <c r="A60" s="9" t="s">
        <v>58</v>
      </c>
      <c r="B60" s="10" t="s">
        <v>1966</v>
      </c>
      <c r="C60" s="11" t="s">
        <v>59</v>
      </c>
      <c r="D60" s="660">
        <v>127668.01301524999</v>
      </c>
    </row>
    <row r="61" spans="1:4" ht="16.5" thickTop="1" thickBot="1">
      <c r="A61" s="9" t="s">
        <v>86</v>
      </c>
      <c r="B61" s="10" t="s">
        <v>1966</v>
      </c>
      <c r="C61" s="11" t="s">
        <v>87</v>
      </c>
      <c r="D61" s="660">
        <v>153201.61561829998</v>
      </c>
    </row>
    <row r="62" spans="1:4" ht="16.5" thickTop="1" thickBot="1">
      <c r="A62" s="9" t="s">
        <v>88</v>
      </c>
      <c r="B62" s="10" t="s">
        <v>1966</v>
      </c>
      <c r="C62" s="11" t="s">
        <v>87</v>
      </c>
      <c r="D62" s="660">
        <v>153201.61561829998</v>
      </c>
    </row>
    <row r="63" spans="1:4" ht="16.5" thickTop="1" thickBot="1">
      <c r="A63" s="9" t="s">
        <v>60</v>
      </c>
      <c r="B63" s="10" t="s">
        <v>1966</v>
      </c>
      <c r="C63" s="11" t="s">
        <v>61</v>
      </c>
      <c r="D63" s="660">
        <v>153201.61561829998</v>
      </c>
    </row>
    <row r="64" spans="1:4" ht="17.25" customHeight="1" thickTop="1" thickBot="1">
      <c r="A64" s="9" t="s">
        <v>6</v>
      </c>
      <c r="B64" s="10" t="s">
        <v>1966</v>
      </c>
      <c r="C64" s="11" t="s">
        <v>2330</v>
      </c>
      <c r="D64" s="660">
        <v>51067.205206099999</v>
      </c>
    </row>
    <row r="65" spans="1:4" ht="16.5" thickTop="1" thickBot="1">
      <c r="A65" s="9" t="s">
        <v>91</v>
      </c>
      <c r="B65" s="10" t="s">
        <v>92</v>
      </c>
      <c r="C65" s="659" t="s">
        <v>93</v>
      </c>
      <c r="D65" s="660">
        <v>510672.05206099997</v>
      </c>
    </row>
    <row r="66" spans="1:4" ht="16.5" thickTop="1" thickBot="1">
      <c r="A66" s="9" t="s">
        <v>94</v>
      </c>
      <c r="B66" s="10" t="s">
        <v>92</v>
      </c>
      <c r="C66" s="11" t="s">
        <v>95</v>
      </c>
      <c r="D66" s="660">
        <v>255336.02603049998</v>
      </c>
    </row>
    <row r="67" spans="1:4" ht="16.5" thickTop="1" thickBot="1">
      <c r="A67" s="9" t="s">
        <v>2334</v>
      </c>
      <c r="B67" s="10" t="s">
        <v>1966</v>
      </c>
      <c r="C67" s="11" t="s">
        <v>2333</v>
      </c>
      <c r="D67" s="660">
        <v>51067.205206099999</v>
      </c>
    </row>
    <row r="68" spans="1:4" ht="15.75" thickTop="1">
      <c r="A68" s="3"/>
      <c r="B68" s="4"/>
      <c r="C68" s="5"/>
      <c r="D68" s="192"/>
    </row>
    <row r="69" spans="1:4">
      <c r="A69" s="3"/>
      <c r="B69" s="4"/>
      <c r="C69" s="5"/>
      <c r="D69" s="192"/>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F155"/>
  <sheetViews>
    <sheetView zoomScale="77" zoomScaleNormal="77" workbookViewId="0">
      <pane xSplit="4" ySplit="3" topLeftCell="E4" activePane="bottomRight" state="frozen"/>
      <selection activeCell="D20" sqref="D20"/>
      <selection pane="topRight" activeCell="D20" sqref="D20"/>
      <selection pane="bottomLeft" activeCell="D20" sqref="D20"/>
      <selection pane="bottomRight" activeCell="H10" sqref="H10"/>
    </sheetView>
  </sheetViews>
  <sheetFormatPr baseColWidth="10" defaultRowHeight="15"/>
  <cols>
    <col min="1" max="1" width="11.5703125" customWidth="1"/>
    <col min="2" max="2" width="9.140625" style="12" customWidth="1"/>
    <col min="3" max="3" width="89.7109375" style="13" customWidth="1"/>
    <col min="4" max="4" width="17.140625" style="189" customWidth="1"/>
  </cols>
  <sheetData>
    <row r="1" spans="1:6" ht="15.75" customHeight="1" thickTop="1">
      <c r="A1" s="680" t="s">
        <v>1934</v>
      </c>
      <c r="B1" s="681"/>
      <c r="C1" s="681"/>
      <c r="D1" s="682"/>
    </row>
    <row r="2" spans="1:6" ht="89.25" customHeight="1" thickBot="1">
      <c r="A2" s="683"/>
      <c r="B2" s="684"/>
      <c r="C2" s="684"/>
      <c r="D2" s="685"/>
    </row>
    <row r="3" spans="1:6" ht="53.25" customHeight="1" thickTop="1" thickBot="1">
      <c r="A3" s="677" t="s">
        <v>110</v>
      </c>
      <c r="B3" s="678"/>
      <c r="C3" s="678"/>
      <c r="D3" s="679"/>
    </row>
    <row r="4" spans="1:6" ht="16.5" customHeight="1" thickTop="1" thickBot="1">
      <c r="A4" s="14"/>
      <c r="B4" s="14"/>
      <c r="C4" s="15"/>
      <c r="D4" s="193"/>
    </row>
    <row r="5" spans="1:6" ht="16.5" thickTop="1" thickBot="1">
      <c r="A5" s="14"/>
      <c r="B5" s="14"/>
      <c r="C5" s="15"/>
      <c r="D5" s="193"/>
    </row>
    <row r="6" spans="1:6" ht="16.5" thickTop="1" thickBot="1">
      <c r="A6" s="16"/>
      <c r="B6" s="14"/>
      <c r="C6" s="17" t="s">
        <v>111</v>
      </c>
      <c r="D6" s="194" t="s">
        <v>1930</v>
      </c>
    </row>
    <row r="7" spans="1:6" ht="30" customHeight="1" thickTop="1" thickBot="1">
      <c r="A7" s="16" t="s">
        <v>115</v>
      </c>
      <c r="B7" s="14" t="s">
        <v>92</v>
      </c>
      <c r="C7" s="17" t="s">
        <v>116</v>
      </c>
      <c r="D7" s="664">
        <v>74276.666666666672</v>
      </c>
      <c r="E7" s="109"/>
      <c r="F7" s="109"/>
    </row>
    <row r="8" spans="1:6" ht="30" customHeight="1" thickTop="1" thickBot="1">
      <c r="A8" s="16" t="s">
        <v>112</v>
      </c>
      <c r="B8" s="14" t="s">
        <v>113</v>
      </c>
      <c r="C8" s="17" t="s">
        <v>114</v>
      </c>
      <c r="D8" s="664">
        <v>3351</v>
      </c>
      <c r="E8" s="109"/>
      <c r="F8" s="109"/>
    </row>
    <row r="9" spans="1:6" ht="30" customHeight="1" thickTop="1" thickBot="1">
      <c r="A9" s="16" t="s">
        <v>117</v>
      </c>
      <c r="B9" s="14" t="s">
        <v>113</v>
      </c>
      <c r="C9" s="17" t="s">
        <v>118</v>
      </c>
      <c r="D9" s="664">
        <v>159865.33333333334</v>
      </c>
      <c r="E9" s="109"/>
      <c r="F9" s="109"/>
    </row>
    <row r="10" spans="1:6" ht="30" customHeight="1" thickTop="1" thickBot="1">
      <c r="A10" s="16" t="s">
        <v>119</v>
      </c>
      <c r="B10" s="14" t="s">
        <v>113</v>
      </c>
      <c r="C10" s="17" t="s">
        <v>120</v>
      </c>
      <c r="D10" s="664">
        <v>58160</v>
      </c>
      <c r="E10" s="109"/>
      <c r="F10" s="109"/>
    </row>
    <row r="11" spans="1:6" ht="30" customHeight="1" thickTop="1" thickBot="1">
      <c r="A11" s="16" t="s">
        <v>123</v>
      </c>
      <c r="B11" s="14" t="s">
        <v>113</v>
      </c>
      <c r="C11" s="17" t="s">
        <v>124</v>
      </c>
      <c r="D11" s="664">
        <v>68100</v>
      </c>
      <c r="E11" s="109"/>
      <c r="F11" s="109"/>
    </row>
    <row r="12" spans="1:6" ht="30" customHeight="1" thickTop="1" thickBot="1">
      <c r="A12" s="16" t="s">
        <v>121</v>
      </c>
      <c r="B12" s="14" t="s">
        <v>113</v>
      </c>
      <c r="C12" s="17" t="s">
        <v>122</v>
      </c>
      <c r="D12" s="664">
        <v>62533.333333333336</v>
      </c>
      <c r="E12" s="109"/>
      <c r="F12" s="109"/>
    </row>
    <row r="13" spans="1:6" ht="30" customHeight="1" thickTop="1" thickBot="1">
      <c r="A13" s="16" t="s">
        <v>125</v>
      </c>
      <c r="B13" s="14" t="s">
        <v>113</v>
      </c>
      <c r="C13" s="17" t="s">
        <v>126</v>
      </c>
      <c r="D13" s="664">
        <v>520083.33333333331</v>
      </c>
      <c r="E13" s="109"/>
      <c r="F13" s="109"/>
    </row>
    <row r="14" spans="1:6" ht="30" customHeight="1" thickTop="1" thickBot="1">
      <c r="A14" s="16" t="s">
        <v>131</v>
      </c>
      <c r="B14" s="14" t="s">
        <v>113</v>
      </c>
      <c r="C14" s="17" t="s">
        <v>132</v>
      </c>
      <c r="D14" s="664">
        <v>250483.33333333334</v>
      </c>
      <c r="E14" s="109"/>
      <c r="F14" s="109"/>
    </row>
    <row r="15" spans="1:6" ht="30" customHeight="1" thickTop="1" thickBot="1">
      <c r="A15" s="16" t="s">
        <v>129</v>
      </c>
      <c r="B15" s="14" t="s">
        <v>113</v>
      </c>
      <c r="C15" s="17" t="s">
        <v>130</v>
      </c>
      <c r="D15" s="664">
        <v>224583.33333333334</v>
      </c>
      <c r="E15" s="109"/>
      <c r="F15" s="109"/>
    </row>
    <row r="16" spans="1:6" ht="30" customHeight="1" thickTop="1" thickBot="1">
      <c r="A16" s="16" t="s">
        <v>127</v>
      </c>
      <c r="B16" s="14" t="s">
        <v>113</v>
      </c>
      <c r="C16" s="17" t="s">
        <v>128</v>
      </c>
      <c r="D16" s="664">
        <v>175800</v>
      </c>
      <c r="E16" s="109"/>
      <c r="F16" s="109"/>
    </row>
    <row r="17" spans="1:6" ht="30" customHeight="1" thickTop="1" thickBot="1">
      <c r="A17" s="16" t="s">
        <v>1795</v>
      </c>
      <c r="B17" s="14" t="s">
        <v>113</v>
      </c>
      <c r="C17" s="17" t="s">
        <v>1796</v>
      </c>
      <c r="D17" s="664">
        <v>51360</v>
      </c>
      <c r="E17" s="109"/>
      <c r="F17" s="109"/>
    </row>
    <row r="18" spans="1:6" ht="30" customHeight="1" thickTop="1" thickBot="1">
      <c r="A18" s="16" t="s">
        <v>133</v>
      </c>
      <c r="B18" s="14" t="s">
        <v>113</v>
      </c>
      <c r="C18" s="17" t="s">
        <v>134</v>
      </c>
      <c r="D18" s="664">
        <v>60120</v>
      </c>
      <c r="E18" s="109"/>
      <c r="F18" s="109"/>
    </row>
    <row r="19" spans="1:6" ht="30" customHeight="1" thickTop="1" thickBot="1">
      <c r="A19" s="16" t="s">
        <v>146</v>
      </c>
      <c r="B19" s="14" t="s">
        <v>113</v>
      </c>
      <c r="C19" s="17" t="s">
        <v>147</v>
      </c>
      <c r="D19" s="664">
        <v>217420</v>
      </c>
      <c r="E19" s="109"/>
      <c r="F19" s="109"/>
    </row>
    <row r="20" spans="1:6" ht="30" customHeight="1" thickTop="1" thickBot="1">
      <c r="A20" s="16" t="s">
        <v>135</v>
      </c>
      <c r="B20" s="14" t="s">
        <v>113</v>
      </c>
      <c r="C20" s="17" t="s">
        <v>1968</v>
      </c>
      <c r="D20" s="664">
        <v>60230</v>
      </c>
      <c r="E20" s="109"/>
      <c r="F20" s="109"/>
    </row>
    <row r="21" spans="1:6" ht="30" customHeight="1" thickTop="1" thickBot="1">
      <c r="A21" s="16" t="s">
        <v>136</v>
      </c>
      <c r="B21" s="14" t="s">
        <v>113</v>
      </c>
      <c r="C21" s="17" t="s">
        <v>137</v>
      </c>
      <c r="D21" s="664">
        <v>166240</v>
      </c>
      <c r="E21" s="109"/>
      <c r="F21" s="109"/>
    </row>
    <row r="22" spans="1:6" ht="30" customHeight="1" thickTop="1" thickBot="1">
      <c r="A22" s="16" t="s">
        <v>138</v>
      </c>
      <c r="B22" s="14" t="s">
        <v>113</v>
      </c>
      <c r="C22" s="17" t="s">
        <v>139</v>
      </c>
      <c r="D22" s="664">
        <v>48160</v>
      </c>
      <c r="E22" s="109"/>
      <c r="F22" s="109"/>
    </row>
    <row r="23" spans="1:6" ht="30" customHeight="1" thickTop="1" thickBot="1">
      <c r="A23" s="16" t="s">
        <v>143</v>
      </c>
      <c r="B23" s="14" t="s">
        <v>144</v>
      </c>
      <c r="C23" s="17" t="s">
        <v>145</v>
      </c>
      <c r="D23" s="664">
        <v>41556.666666666664</v>
      </c>
      <c r="E23" s="109"/>
      <c r="F23" s="109"/>
    </row>
    <row r="24" spans="1:6" ht="30" customHeight="1" thickTop="1" thickBot="1">
      <c r="A24" s="16" t="s">
        <v>140</v>
      </c>
      <c r="B24" s="14" t="s">
        <v>1082</v>
      </c>
      <c r="C24" s="17" t="s">
        <v>142</v>
      </c>
      <c r="D24" s="664">
        <v>29763.333333333332</v>
      </c>
      <c r="E24" s="109"/>
      <c r="F24" s="109"/>
    </row>
    <row r="25" spans="1:6" ht="30" customHeight="1" thickTop="1" thickBot="1">
      <c r="A25" s="16" t="s">
        <v>148</v>
      </c>
      <c r="B25" s="14" t="s">
        <v>113</v>
      </c>
      <c r="C25" s="17" t="s">
        <v>149</v>
      </c>
      <c r="D25" s="664">
        <v>158750</v>
      </c>
      <c r="E25" s="109"/>
      <c r="F25" s="109"/>
    </row>
    <row r="26" spans="1:6" ht="30" customHeight="1" thickTop="1" thickBot="1">
      <c r="A26" s="16" t="s">
        <v>150</v>
      </c>
      <c r="B26" s="14" t="s">
        <v>113</v>
      </c>
      <c r="C26" s="17" t="s">
        <v>151</v>
      </c>
      <c r="D26" s="664">
        <v>172220</v>
      </c>
      <c r="E26" s="109"/>
      <c r="F26" s="109"/>
    </row>
    <row r="27" spans="1:6" ht="30" customHeight="1" thickTop="1" thickBot="1">
      <c r="A27" s="16" t="s">
        <v>152</v>
      </c>
      <c r="B27" s="14" t="s">
        <v>113</v>
      </c>
      <c r="C27" s="17" t="s">
        <v>153</v>
      </c>
      <c r="D27" s="664">
        <v>80266.666666666672</v>
      </c>
      <c r="E27" s="109"/>
      <c r="F27" s="109"/>
    </row>
    <row r="28" spans="1:6" ht="30" customHeight="1" thickTop="1" thickBot="1">
      <c r="A28" s="16" t="s">
        <v>154</v>
      </c>
      <c r="B28" s="14" t="s">
        <v>113</v>
      </c>
      <c r="C28" s="17" t="s">
        <v>155</v>
      </c>
      <c r="D28" s="664">
        <v>114583.33333333333</v>
      </c>
      <c r="E28" s="109"/>
      <c r="F28" s="109"/>
    </row>
    <row r="29" spans="1:6" ht="30" customHeight="1" thickTop="1" thickBot="1">
      <c r="A29" s="16" t="s">
        <v>156</v>
      </c>
      <c r="B29" s="14" t="s">
        <v>113</v>
      </c>
      <c r="C29" s="17" t="s">
        <v>157</v>
      </c>
      <c r="D29" s="664">
        <v>1666.6666666666667</v>
      </c>
      <c r="E29" s="109"/>
      <c r="F29" s="109"/>
    </row>
    <row r="30" spans="1:6" ht="30" customHeight="1" thickTop="1" thickBot="1">
      <c r="A30" s="16" t="s">
        <v>166</v>
      </c>
      <c r="B30" s="14" t="s">
        <v>113</v>
      </c>
      <c r="C30" s="17" t="s">
        <v>167</v>
      </c>
      <c r="D30" s="664">
        <v>138750</v>
      </c>
      <c r="E30" s="109"/>
      <c r="F30" s="109"/>
    </row>
    <row r="31" spans="1:6" ht="30" customHeight="1" thickTop="1" thickBot="1">
      <c r="A31" s="16" t="s">
        <v>162</v>
      </c>
      <c r="B31" s="14" t="s">
        <v>113</v>
      </c>
      <c r="C31" s="17" t="s">
        <v>163</v>
      </c>
      <c r="D31" s="664">
        <v>14876.666666666666</v>
      </c>
      <c r="E31" s="109"/>
      <c r="F31" s="109"/>
    </row>
    <row r="32" spans="1:6" ht="30" customHeight="1" thickTop="1" thickBot="1">
      <c r="A32" s="16" t="s">
        <v>164</v>
      </c>
      <c r="B32" s="14" t="s">
        <v>113</v>
      </c>
      <c r="C32" s="17" t="s">
        <v>165</v>
      </c>
      <c r="D32" s="664">
        <v>30940</v>
      </c>
      <c r="E32" s="109"/>
      <c r="F32" s="109"/>
    </row>
    <row r="33" spans="1:6" ht="30" customHeight="1" thickTop="1" thickBot="1">
      <c r="A33" s="16" t="s">
        <v>171</v>
      </c>
      <c r="B33" s="14" t="s">
        <v>113</v>
      </c>
      <c r="C33" s="17" t="s">
        <v>172</v>
      </c>
      <c r="D33" s="664">
        <v>14876.666666666666</v>
      </c>
      <c r="E33" s="109"/>
      <c r="F33" s="109"/>
    </row>
    <row r="34" spans="1:6" ht="30" customHeight="1" thickTop="1" thickBot="1">
      <c r="A34" s="16" t="s">
        <v>160</v>
      </c>
      <c r="B34" s="14" t="s">
        <v>113</v>
      </c>
      <c r="C34" s="17" t="s">
        <v>161</v>
      </c>
      <c r="D34" s="664">
        <v>8310</v>
      </c>
      <c r="E34" s="109"/>
      <c r="F34" s="109"/>
    </row>
    <row r="35" spans="1:6" ht="30" customHeight="1" thickTop="1" thickBot="1">
      <c r="A35" s="16" t="s">
        <v>173</v>
      </c>
      <c r="B35" s="14" t="s">
        <v>113</v>
      </c>
      <c r="C35" s="17" t="s">
        <v>1970</v>
      </c>
      <c r="D35" s="664">
        <v>148766.66666666666</v>
      </c>
      <c r="E35" s="109"/>
      <c r="F35" s="109"/>
    </row>
    <row r="36" spans="1:6" ht="30" customHeight="1" thickTop="1" thickBot="1">
      <c r="A36" s="16" t="s">
        <v>170</v>
      </c>
      <c r="B36" s="14" t="s">
        <v>113</v>
      </c>
      <c r="C36" s="17" t="s">
        <v>1969</v>
      </c>
      <c r="D36" s="664">
        <v>97650</v>
      </c>
      <c r="E36" s="109"/>
      <c r="F36" s="109"/>
    </row>
    <row r="37" spans="1:6" ht="30" customHeight="1" thickTop="1" thickBot="1">
      <c r="A37" s="16" t="s">
        <v>168</v>
      </c>
      <c r="B37" s="14" t="s">
        <v>113</v>
      </c>
      <c r="C37" s="17" t="s">
        <v>169</v>
      </c>
      <c r="D37" s="664">
        <v>95050</v>
      </c>
      <c r="E37" s="109"/>
      <c r="F37" s="109"/>
    </row>
    <row r="38" spans="1:6" ht="30" customHeight="1" thickTop="1" thickBot="1">
      <c r="A38" s="16" t="s">
        <v>174</v>
      </c>
      <c r="B38" s="14" t="s">
        <v>113</v>
      </c>
      <c r="C38" s="17" t="s">
        <v>175</v>
      </c>
      <c r="D38" s="664">
        <v>96810</v>
      </c>
      <c r="E38" s="109"/>
      <c r="F38" s="109"/>
    </row>
    <row r="39" spans="1:6" ht="30" customHeight="1" thickTop="1" thickBot="1">
      <c r="A39" s="16" t="s">
        <v>176</v>
      </c>
      <c r="B39" s="14" t="s">
        <v>113</v>
      </c>
      <c r="C39" s="17" t="s">
        <v>177</v>
      </c>
      <c r="D39" s="664">
        <v>71466.666666666672</v>
      </c>
      <c r="E39" s="109"/>
      <c r="F39" s="109"/>
    </row>
    <row r="40" spans="1:6" ht="30" customHeight="1" thickTop="1" thickBot="1">
      <c r="A40" s="16" t="s">
        <v>180</v>
      </c>
      <c r="B40" s="14" t="s">
        <v>113</v>
      </c>
      <c r="C40" s="17" t="s">
        <v>181</v>
      </c>
      <c r="D40" s="664">
        <v>89833.333333333328</v>
      </c>
      <c r="E40" s="109"/>
      <c r="F40" s="109"/>
    </row>
    <row r="41" spans="1:6" ht="30" customHeight="1" thickTop="1" thickBot="1">
      <c r="A41" s="16" t="s">
        <v>178</v>
      </c>
      <c r="B41" s="14" t="s">
        <v>113</v>
      </c>
      <c r="C41" s="17" t="s">
        <v>179</v>
      </c>
      <c r="D41" s="664">
        <v>78633.333333333328</v>
      </c>
      <c r="E41" s="109"/>
      <c r="F41" s="109"/>
    </row>
    <row r="42" spans="1:6" ht="30" customHeight="1" thickTop="1" thickBot="1">
      <c r="A42" s="16" t="s">
        <v>182</v>
      </c>
      <c r="B42" s="14" t="s">
        <v>113</v>
      </c>
      <c r="C42" s="17" t="s">
        <v>183</v>
      </c>
      <c r="D42" s="664">
        <v>115000</v>
      </c>
      <c r="E42" s="109"/>
      <c r="F42" s="109"/>
    </row>
    <row r="43" spans="1:6" ht="30" customHeight="1" thickTop="1" thickBot="1">
      <c r="A43" s="16" t="s">
        <v>1756</v>
      </c>
      <c r="B43" s="14" t="s">
        <v>113</v>
      </c>
      <c r="C43" s="17" t="s">
        <v>1755</v>
      </c>
      <c r="D43" s="664">
        <v>14880</v>
      </c>
      <c r="E43" s="109"/>
      <c r="F43" s="109"/>
    </row>
    <row r="44" spans="1:6" ht="30" customHeight="1" thickTop="1" thickBot="1">
      <c r="A44" s="16" t="s">
        <v>184</v>
      </c>
      <c r="B44" s="14" t="s">
        <v>113</v>
      </c>
      <c r="C44" s="17" t="s">
        <v>185</v>
      </c>
      <c r="D44" s="664">
        <v>23900</v>
      </c>
      <c r="E44" s="109"/>
      <c r="F44" s="109"/>
    </row>
    <row r="45" spans="1:6" ht="30" customHeight="1" thickTop="1" thickBot="1">
      <c r="A45" s="16" t="s">
        <v>1687</v>
      </c>
      <c r="B45" s="14" t="s">
        <v>113</v>
      </c>
      <c r="C45" s="17" t="s">
        <v>1688</v>
      </c>
      <c r="D45" s="664">
        <v>4050</v>
      </c>
      <c r="E45" s="109"/>
      <c r="F45" s="109"/>
    </row>
    <row r="46" spans="1:6" ht="30" customHeight="1" thickTop="1" thickBot="1">
      <c r="A46" s="16" t="s">
        <v>188</v>
      </c>
      <c r="B46" s="14" t="s">
        <v>113</v>
      </c>
      <c r="C46" s="17" t="s">
        <v>189</v>
      </c>
      <c r="D46" s="664">
        <v>4050</v>
      </c>
      <c r="E46" s="109"/>
      <c r="F46" s="109"/>
    </row>
    <row r="47" spans="1:6" ht="30" customHeight="1" thickTop="1" thickBot="1">
      <c r="A47" s="16" t="s">
        <v>186</v>
      </c>
      <c r="B47" s="14" t="s">
        <v>113</v>
      </c>
      <c r="C47" s="17" t="s">
        <v>187</v>
      </c>
      <c r="D47" s="664">
        <v>4660</v>
      </c>
      <c r="E47" s="109"/>
      <c r="F47" s="109"/>
    </row>
    <row r="48" spans="1:6" ht="30" customHeight="1" thickTop="1" thickBot="1">
      <c r="A48" s="16" t="s">
        <v>190</v>
      </c>
      <c r="B48" s="14" t="s">
        <v>113</v>
      </c>
      <c r="C48" s="17" t="s">
        <v>191</v>
      </c>
      <c r="D48" s="664">
        <v>5656.666666666667</v>
      </c>
      <c r="E48" s="109"/>
      <c r="F48" s="109"/>
    </row>
    <row r="49" spans="1:6" ht="30" customHeight="1" thickTop="1" thickBot="1">
      <c r="A49" s="16" t="s">
        <v>201</v>
      </c>
      <c r="B49" s="14" t="s">
        <v>113</v>
      </c>
      <c r="C49" s="17" t="s">
        <v>1972</v>
      </c>
      <c r="D49" s="664">
        <v>114283.33333333333</v>
      </c>
      <c r="E49" s="109"/>
      <c r="F49" s="109"/>
    </row>
    <row r="50" spans="1:6" ht="30" customHeight="1" thickTop="1" thickBot="1">
      <c r="A50" s="16" t="s">
        <v>192</v>
      </c>
      <c r="B50" s="14" t="s">
        <v>113</v>
      </c>
      <c r="C50" s="17" t="s">
        <v>193</v>
      </c>
      <c r="D50" s="664">
        <v>70483.333333333328</v>
      </c>
      <c r="E50" s="109"/>
      <c r="F50" s="109"/>
    </row>
    <row r="51" spans="1:6" ht="30" customHeight="1" thickTop="1" thickBot="1">
      <c r="A51" s="16" t="s">
        <v>194</v>
      </c>
      <c r="B51" s="14" t="s">
        <v>113</v>
      </c>
      <c r="C51" s="17" t="s">
        <v>1971</v>
      </c>
      <c r="D51" s="664">
        <v>46760</v>
      </c>
      <c r="E51" s="109"/>
      <c r="F51" s="109"/>
    </row>
    <row r="52" spans="1:6" ht="30" customHeight="1" thickTop="1" thickBot="1">
      <c r="A52" s="16" t="s">
        <v>224</v>
      </c>
      <c r="B52" s="14" t="s">
        <v>92</v>
      </c>
      <c r="C52" s="17" t="s">
        <v>1975</v>
      </c>
      <c r="D52" s="664">
        <v>187300</v>
      </c>
      <c r="E52" s="109"/>
      <c r="F52" s="109"/>
    </row>
    <row r="53" spans="1:6" ht="30" customHeight="1" thickTop="1" thickBot="1">
      <c r="A53" s="16" t="s">
        <v>195</v>
      </c>
      <c r="B53" s="14" t="s">
        <v>113</v>
      </c>
      <c r="C53" s="17" t="s">
        <v>196</v>
      </c>
      <c r="D53" s="664">
        <v>4356.666666666667</v>
      </c>
      <c r="E53" s="109"/>
      <c r="F53" s="109"/>
    </row>
    <row r="54" spans="1:6" ht="30" customHeight="1" thickTop="1" thickBot="1">
      <c r="A54" s="16" t="s">
        <v>214</v>
      </c>
      <c r="B54" s="14" t="s">
        <v>113</v>
      </c>
      <c r="C54" s="17" t="s">
        <v>215</v>
      </c>
      <c r="D54" s="664">
        <v>18200</v>
      </c>
      <c r="E54" s="109"/>
      <c r="F54" s="109"/>
    </row>
    <row r="55" spans="1:6" ht="30" customHeight="1" thickTop="1" thickBot="1">
      <c r="A55" s="16" t="s">
        <v>197</v>
      </c>
      <c r="B55" s="14" t="s">
        <v>113</v>
      </c>
      <c r="C55" s="17" t="s">
        <v>198</v>
      </c>
      <c r="D55" s="664">
        <v>176800</v>
      </c>
      <c r="E55" s="109"/>
      <c r="F55" s="109"/>
    </row>
    <row r="56" spans="1:6" ht="30" customHeight="1" thickTop="1" thickBot="1">
      <c r="A56" s="16" t="s">
        <v>199</v>
      </c>
      <c r="B56" s="14" t="s">
        <v>113</v>
      </c>
      <c r="C56" s="17" t="s">
        <v>200</v>
      </c>
      <c r="D56" s="664">
        <v>8750</v>
      </c>
      <c r="E56" s="109"/>
      <c r="F56" s="109"/>
    </row>
    <row r="57" spans="1:6" ht="30" customHeight="1" thickTop="1" thickBot="1">
      <c r="A57" s="16" t="s">
        <v>202</v>
      </c>
      <c r="B57" s="14" t="s">
        <v>113</v>
      </c>
      <c r="C57" s="17" t="s">
        <v>203</v>
      </c>
      <c r="D57" s="664">
        <v>93833.333333333328</v>
      </c>
      <c r="E57" s="109"/>
      <c r="F57" s="109"/>
    </row>
    <row r="58" spans="1:6" ht="30" customHeight="1" thickTop="1" thickBot="1">
      <c r="A58" s="16" t="s">
        <v>212</v>
      </c>
      <c r="B58" s="14" t="s">
        <v>113</v>
      </c>
      <c r="C58" s="17" t="s">
        <v>213</v>
      </c>
      <c r="D58" s="664">
        <v>42350</v>
      </c>
      <c r="E58" s="109"/>
      <c r="F58" s="109"/>
    </row>
    <row r="59" spans="1:6" ht="30" customHeight="1" thickTop="1" thickBot="1">
      <c r="A59" s="16" t="s">
        <v>206</v>
      </c>
      <c r="B59" s="14" t="s">
        <v>113</v>
      </c>
      <c r="C59" s="17" t="s">
        <v>207</v>
      </c>
      <c r="D59" s="664">
        <v>10766.666666666666</v>
      </c>
      <c r="E59" s="109"/>
      <c r="F59" s="109"/>
    </row>
    <row r="60" spans="1:6" ht="30" customHeight="1" thickTop="1" thickBot="1">
      <c r="A60" s="16" t="s">
        <v>204</v>
      </c>
      <c r="B60" s="14" t="s">
        <v>113</v>
      </c>
      <c r="C60" s="17" t="s">
        <v>205</v>
      </c>
      <c r="D60" s="664">
        <v>9980</v>
      </c>
      <c r="E60" s="109"/>
      <c r="F60" s="109"/>
    </row>
    <row r="61" spans="1:6" ht="30" customHeight="1" thickTop="1" thickBot="1">
      <c r="A61" s="16" t="s">
        <v>208</v>
      </c>
      <c r="B61" s="14" t="s">
        <v>113</v>
      </c>
      <c r="C61" s="17" t="s">
        <v>209</v>
      </c>
      <c r="D61" s="664">
        <v>29933.333333333332</v>
      </c>
      <c r="E61" s="109"/>
      <c r="F61" s="109"/>
    </row>
    <row r="62" spans="1:6" ht="30" customHeight="1" thickTop="1" thickBot="1">
      <c r="A62" s="16" t="s">
        <v>210</v>
      </c>
      <c r="B62" s="14" t="s">
        <v>113</v>
      </c>
      <c r="C62" s="17" t="s">
        <v>211</v>
      </c>
      <c r="D62" s="664">
        <v>25400</v>
      </c>
      <c r="E62" s="109"/>
      <c r="F62" s="109"/>
    </row>
    <row r="63" spans="1:6" ht="30" customHeight="1" thickTop="1" thickBot="1">
      <c r="A63" s="16" t="s">
        <v>217</v>
      </c>
      <c r="B63" s="14" t="s">
        <v>113</v>
      </c>
      <c r="C63" s="17" t="s">
        <v>218</v>
      </c>
      <c r="D63" s="664">
        <v>31600</v>
      </c>
      <c r="E63" s="109"/>
      <c r="F63" s="109"/>
    </row>
    <row r="64" spans="1:6" ht="30" customHeight="1" thickTop="1" thickBot="1">
      <c r="A64" s="16" t="s">
        <v>219</v>
      </c>
      <c r="B64" s="14" t="s">
        <v>113</v>
      </c>
      <c r="C64" s="17" t="s">
        <v>220</v>
      </c>
      <c r="D64" s="664">
        <v>20600</v>
      </c>
      <c r="E64" s="109"/>
      <c r="F64" s="109"/>
    </row>
    <row r="65" spans="1:6" ht="30" customHeight="1" thickTop="1" thickBot="1">
      <c r="A65" s="16" t="s">
        <v>216</v>
      </c>
      <c r="B65" s="14" t="s">
        <v>113</v>
      </c>
      <c r="C65" s="17" t="s">
        <v>1973</v>
      </c>
      <c r="D65" s="664">
        <v>20600</v>
      </c>
      <c r="E65" s="109"/>
      <c r="F65" s="109"/>
    </row>
    <row r="66" spans="1:6" ht="30" customHeight="1" thickTop="1" thickBot="1">
      <c r="A66" s="16" t="s">
        <v>221</v>
      </c>
      <c r="B66" s="14" t="s">
        <v>113</v>
      </c>
      <c r="C66" s="17" t="s">
        <v>1974</v>
      </c>
      <c r="D66" s="664">
        <v>90500</v>
      </c>
      <c r="E66" s="109"/>
      <c r="F66" s="109"/>
    </row>
    <row r="67" spans="1:6" ht="30" customHeight="1" thickTop="1" thickBot="1">
      <c r="A67" s="16" t="s">
        <v>222</v>
      </c>
      <c r="B67" s="14" t="s">
        <v>113</v>
      </c>
      <c r="C67" s="17" t="s">
        <v>223</v>
      </c>
      <c r="D67" s="664">
        <v>31366.666666666668</v>
      </c>
      <c r="E67" s="109"/>
      <c r="F67" s="109"/>
    </row>
    <row r="68" spans="1:6" ht="30" customHeight="1" thickTop="1" thickBot="1">
      <c r="A68" s="16" t="s">
        <v>225</v>
      </c>
      <c r="B68" s="14" t="s">
        <v>113</v>
      </c>
      <c r="C68" s="17" t="s">
        <v>226</v>
      </c>
      <c r="D68" s="664">
        <v>97600</v>
      </c>
      <c r="E68" s="109"/>
      <c r="F68" s="109"/>
    </row>
    <row r="69" spans="1:6" ht="30" customHeight="1" thickTop="1" thickBot="1">
      <c r="A69" s="16" t="s">
        <v>227</v>
      </c>
      <c r="B69" s="14" t="s">
        <v>113</v>
      </c>
      <c r="C69" s="17" t="s">
        <v>1976</v>
      </c>
      <c r="D69" s="664">
        <v>21000</v>
      </c>
      <c r="E69" s="109"/>
      <c r="F69" s="109"/>
    </row>
    <row r="70" spans="1:6" ht="30" customHeight="1" thickTop="1" thickBot="1">
      <c r="A70" s="16" t="s">
        <v>232</v>
      </c>
      <c r="B70" s="14" t="s">
        <v>233</v>
      </c>
      <c r="C70" s="17" t="s">
        <v>1979</v>
      </c>
      <c r="D70" s="664">
        <v>3323.3333333333335</v>
      </c>
      <c r="E70" s="109"/>
      <c r="F70" s="109"/>
    </row>
    <row r="71" spans="1:6" ht="30" customHeight="1" thickTop="1" thickBot="1">
      <c r="A71" s="16" t="s">
        <v>228</v>
      </c>
      <c r="B71" s="14" t="s">
        <v>113</v>
      </c>
      <c r="C71" s="17" t="s">
        <v>1977</v>
      </c>
      <c r="D71" s="664">
        <v>1760</v>
      </c>
      <c r="E71" s="109"/>
      <c r="F71" s="109"/>
    </row>
    <row r="72" spans="1:6" ht="30" customHeight="1" thickTop="1" thickBot="1">
      <c r="A72" s="16" t="s">
        <v>229</v>
      </c>
      <c r="B72" s="14" t="s">
        <v>113</v>
      </c>
      <c r="C72" s="17" t="s">
        <v>1978</v>
      </c>
      <c r="D72" s="664">
        <v>12200</v>
      </c>
      <c r="E72" s="109"/>
      <c r="F72" s="109"/>
    </row>
    <row r="73" spans="1:6" ht="30" customHeight="1" thickTop="1" thickBot="1">
      <c r="A73" s="16" t="s">
        <v>230</v>
      </c>
      <c r="B73" s="14" t="s">
        <v>113</v>
      </c>
      <c r="C73" s="17" t="s">
        <v>231</v>
      </c>
      <c r="D73" s="664">
        <v>12200</v>
      </c>
      <c r="E73" s="109"/>
      <c r="F73" s="109"/>
    </row>
    <row r="74" spans="1:6" ht="30" customHeight="1" thickTop="1" thickBot="1">
      <c r="A74" s="16" t="s">
        <v>234</v>
      </c>
      <c r="B74" s="14" t="s">
        <v>113</v>
      </c>
      <c r="C74" s="17" t="s">
        <v>235</v>
      </c>
      <c r="D74" s="664">
        <v>21100</v>
      </c>
      <c r="E74" s="109"/>
      <c r="F74" s="109"/>
    </row>
    <row r="75" spans="1:6" ht="30" customHeight="1" thickTop="1" thickBot="1">
      <c r="A75" s="16" t="s">
        <v>236</v>
      </c>
      <c r="B75" s="14" t="s">
        <v>113</v>
      </c>
      <c r="C75" s="17" t="s">
        <v>237</v>
      </c>
      <c r="D75" s="664">
        <v>464400</v>
      </c>
      <c r="E75" s="109"/>
      <c r="F75" s="109"/>
    </row>
    <row r="76" spans="1:6" ht="30" customHeight="1" thickTop="1" thickBot="1">
      <c r="A76" s="16" t="s">
        <v>238</v>
      </c>
      <c r="B76" s="14" t="s">
        <v>113</v>
      </c>
      <c r="C76" s="17" t="s">
        <v>239</v>
      </c>
      <c r="D76" s="664">
        <v>530200</v>
      </c>
      <c r="E76" s="109"/>
      <c r="F76" s="109"/>
    </row>
    <row r="77" spans="1:6" ht="30" customHeight="1" thickTop="1" thickBot="1">
      <c r="A77" s="16" t="s">
        <v>240</v>
      </c>
      <c r="B77" s="14" t="s">
        <v>113</v>
      </c>
      <c r="C77" s="17" t="s">
        <v>1980</v>
      </c>
      <c r="D77" s="664">
        <v>197700</v>
      </c>
      <c r="E77" s="109"/>
      <c r="F77" s="109"/>
    </row>
    <row r="78" spans="1:6" ht="30" customHeight="1" thickTop="1" thickBot="1">
      <c r="A78" s="16" t="s">
        <v>241</v>
      </c>
      <c r="B78" s="14" t="s">
        <v>113</v>
      </c>
      <c r="C78" s="17" t="s">
        <v>1981</v>
      </c>
      <c r="D78" s="664">
        <v>155800</v>
      </c>
      <c r="E78" s="109"/>
      <c r="F78" s="109"/>
    </row>
    <row r="79" spans="1:6" ht="30" customHeight="1" thickTop="1" thickBot="1">
      <c r="A79" s="16" t="s">
        <v>246</v>
      </c>
      <c r="B79" s="14" t="s">
        <v>113</v>
      </c>
      <c r="C79" s="17" t="s">
        <v>1986</v>
      </c>
      <c r="D79" s="664">
        <v>122100</v>
      </c>
      <c r="E79" s="109"/>
      <c r="F79" s="109"/>
    </row>
    <row r="80" spans="1:6" ht="30" customHeight="1" thickTop="1" thickBot="1">
      <c r="A80" s="16" t="s">
        <v>243</v>
      </c>
      <c r="B80" s="14" t="s">
        <v>113</v>
      </c>
      <c r="C80" s="17" t="s">
        <v>1983</v>
      </c>
      <c r="D80" s="664">
        <v>187100</v>
      </c>
      <c r="E80" s="109"/>
      <c r="F80" s="109"/>
    </row>
    <row r="81" spans="1:6" ht="30" customHeight="1" thickTop="1" thickBot="1">
      <c r="A81" s="16" t="s">
        <v>244</v>
      </c>
      <c r="B81" s="14" t="s">
        <v>113</v>
      </c>
      <c r="C81" s="17" t="s">
        <v>1984</v>
      </c>
      <c r="D81" s="664">
        <v>213100</v>
      </c>
      <c r="E81" s="109"/>
      <c r="F81" s="109"/>
    </row>
    <row r="82" spans="1:6" ht="30" customHeight="1" thickTop="1" thickBot="1">
      <c r="A82" s="16" t="s">
        <v>245</v>
      </c>
      <c r="B82" s="14" t="s">
        <v>113</v>
      </c>
      <c r="C82" s="17" t="s">
        <v>1985</v>
      </c>
      <c r="D82" s="664">
        <v>187700</v>
      </c>
      <c r="E82" s="109"/>
      <c r="F82" s="109"/>
    </row>
    <row r="83" spans="1:6" ht="30" customHeight="1" thickTop="1" thickBot="1">
      <c r="A83" s="16" t="s">
        <v>247</v>
      </c>
      <c r="B83" s="14" t="s">
        <v>113</v>
      </c>
      <c r="C83" s="17" t="s">
        <v>1987</v>
      </c>
      <c r="D83" s="664">
        <v>187700</v>
      </c>
      <c r="E83" s="109"/>
      <c r="F83" s="109"/>
    </row>
    <row r="84" spans="1:6" ht="30" customHeight="1" thickTop="1" thickBot="1">
      <c r="A84" s="16" t="s">
        <v>242</v>
      </c>
      <c r="B84" s="14" t="s">
        <v>113</v>
      </c>
      <c r="C84" s="17" t="s">
        <v>1982</v>
      </c>
      <c r="D84" s="664">
        <v>187700</v>
      </c>
      <c r="E84" s="109"/>
      <c r="F84" s="109"/>
    </row>
    <row r="85" spans="1:6" ht="30" customHeight="1" thickTop="1" thickBot="1">
      <c r="A85" s="16" t="s">
        <v>248</v>
      </c>
      <c r="B85" s="14" t="s">
        <v>113</v>
      </c>
      <c r="C85" s="17" t="s">
        <v>1988</v>
      </c>
      <c r="D85" s="664">
        <v>313000</v>
      </c>
      <c r="E85" s="109"/>
      <c r="F85" s="109"/>
    </row>
    <row r="86" spans="1:6" ht="30" customHeight="1" thickTop="1" thickBot="1">
      <c r="A86" s="16" t="s">
        <v>249</v>
      </c>
      <c r="B86" s="14" t="s">
        <v>113</v>
      </c>
      <c r="C86" s="17" t="s">
        <v>250</v>
      </c>
      <c r="D86" s="664">
        <v>14180</v>
      </c>
      <c r="E86" s="109"/>
      <c r="F86" s="109"/>
    </row>
    <row r="87" spans="1:6" ht="30" customHeight="1" thickTop="1" thickBot="1">
      <c r="A87" s="16" t="s">
        <v>255</v>
      </c>
      <c r="B87" s="14" t="s">
        <v>113</v>
      </c>
      <c r="C87" s="17" t="s">
        <v>256</v>
      </c>
      <c r="D87" s="664">
        <v>1547386.6666666667</v>
      </c>
      <c r="E87" s="109"/>
      <c r="F87" s="109"/>
    </row>
    <row r="88" spans="1:6" ht="30" customHeight="1" thickTop="1" thickBot="1">
      <c r="A88" s="16" t="s">
        <v>253</v>
      </c>
      <c r="B88" s="14" t="s">
        <v>113</v>
      </c>
      <c r="C88" s="17" t="s">
        <v>254</v>
      </c>
      <c r="D88" s="664">
        <v>26750</v>
      </c>
      <c r="E88" s="109"/>
      <c r="F88" s="109"/>
    </row>
    <row r="89" spans="1:6" ht="30" customHeight="1" thickTop="1" thickBot="1">
      <c r="A89" s="16" t="s">
        <v>251</v>
      </c>
      <c r="B89" s="14" t="s">
        <v>113</v>
      </c>
      <c r="C89" s="17" t="s">
        <v>252</v>
      </c>
      <c r="D89" s="664">
        <v>27300</v>
      </c>
      <c r="E89" s="109"/>
      <c r="F89" s="109"/>
    </row>
    <row r="90" spans="1:6" ht="30" customHeight="1" thickTop="1" thickBot="1">
      <c r="A90" s="16" t="s">
        <v>257</v>
      </c>
      <c r="B90" s="14" t="s">
        <v>113</v>
      </c>
      <c r="C90" s="17" t="s">
        <v>258</v>
      </c>
      <c r="D90" s="664">
        <v>7900</v>
      </c>
      <c r="E90" s="109"/>
      <c r="F90" s="109"/>
    </row>
    <row r="91" spans="1:6" ht="30" customHeight="1" thickTop="1" thickBot="1">
      <c r="A91" s="16" t="s">
        <v>259</v>
      </c>
      <c r="B91" s="14" t="s">
        <v>113</v>
      </c>
      <c r="C91" s="17" t="s">
        <v>260</v>
      </c>
      <c r="D91" s="664">
        <v>71833.333333333328</v>
      </c>
      <c r="E91" s="109"/>
      <c r="F91" s="109"/>
    </row>
    <row r="92" spans="1:6" ht="30" customHeight="1" thickTop="1" thickBot="1">
      <c r="A92" s="16" t="s">
        <v>261</v>
      </c>
      <c r="B92" s="14" t="s">
        <v>113</v>
      </c>
      <c r="C92" s="17" t="s">
        <v>262</v>
      </c>
      <c r="D92" s="664">
        <v>19200</v>
      </c>
      <c r="E92" s="109"/>
      <c r="F92" s="109"/>
    </row>
    <row r="93" spans="1:6" ht="30" customHeight="1" thickTop="1" thickBot="1">
      <c r="A93" s="16" t="s">
        <v>263</v>
      </c>
      <c r="B93" s="14" t="s">
        <v>113</v>
      </c>
      <c r="C93" s="17" t="s">
        <v>264</v>
      </c>
      <c r="D93" s="664">
        <v>12466.666666666666</v>
      </c>
      <c r="E93" s="109"/>
      <c r="F93" s="109"/>
    </row>
    <row r="94" spans="1:6" ht="30" customHeight="1" thickTop="1" thickBot="1">
      <c r="A94" s="16" t="s">
        <v>265</v>
      </c>
      <c r="B94" s="14" t="s">
        <v>113</v>
      </c>
      <c r="C94" s="17" t="s">
        <v>266</v>
      </c>
      <c r="D94" s="664">
        <v>47266.666666666664</v>
      </c>
      <c r="E94" s="109"/>
      <c r="F94" s="109"/>
    </row>
    <row r="95" spans="1:6" ht="30" customHeight="1" thickTop="1" thickBot="1">
      <c r="A95" s="16" t="s">
        <v>267</v>
      </c>
      <c r="B95" s="14" t="s">
        <v>113</v>
      </c>
      <c r="C95" s="17" t="s">
        <v>268</v>
      </c>
      <c r="D95" s="664">
        <v>58300</v>
      </c>
      <c r="E95" s="109"/>
      <c r="F95" s="109"/>
    </row>
    <row r="96" spans="1:6" ht="30" customHeight="1" thickTop="1" thickBot="1">
      <c r="A96" s="16" t="s">
        <v>269</v>
      </c>
      <c r="B96" s="14" t="s">
        <v>113</v>
      </c>
      <c r="C96" s="17" t="s">
        <v>270</v>
      </c>
      <c r="D96" s="664">
        <v>236733.33333333334</v>
      </c>
      <c r="E96" s="109"/>
      <c r="F96" s="109"/>
    </row>
    <row r="97" spans="1:6" ht="30" customHeight="1" thickTop="1" thickBot="1">
      <c r="A97" s="16" t="s">
        <v>271</v>
      </c>
      <c r="B97" s="14" t="s">
        <v>113</v>
      </c>
      <c r="C97" s="17" t="s">
        <v>272</v>
      </c>
      <c r="D97" s="664">
        <v>173300</v>
      </c>
      <c r="E97" s="109"/>
      <c r="F97" s="109"/>
    </row>
    <row r="98" spans="1:6" ht="30" customHeight="1" thickTop="1" thickBot="1">
      <c r="A98" s="16" t="s">
        <v>273</v>
      </c>
      <c r="B98" s="14" t="s">
        <v>113</v>
      </c>
      <c r="C98" s="17" t="s">
        <v>274</v>
      </c>
      <c r="D98" s="664">
        <v>18900</v>
      </c>
      <c r="E98" s="109"/>
      <c r="F98" s="109"/>
    </row>
    <row r="99" spans="1:6" ht="30" customHeight="1" thickTop="1" thickBot="1">
      <c r="A99" s="16" t="s">
        <v>275</v>
      </c>
      <c r="B99" s="14" t="s">
        <v>113</v>
      </c>
      <c r="C99" s="17" t="s">
        <v>276</v>
      </c>
      <c r="D99" s="664">
        <v>37350</v>
      </c>
      <c r="E99" s="109"/>
      <c r="F99" s="109"/>
    </row>
    <row r="100" spans="1:6" ht="30" customHeight="1" thickTop="1" thickBot="1">
      <c r="A100" s="16" t="s">
        <v>277</v>
      </c>
      <c r="B100" s="14" t="s">
        <v>113</v>
      </c>
      <c r="C100" s="17" t="s">
        <v>278</v>
      </c>
      <c r="D100" s="664">
        <v>394900</v>
      </c>
      <c r="E100" s="109"/>
      <c r="F100" s="109"/>
    </row>
    <row r="101" spans="1:6" ht="30" customHeight="1" thickTop="1" thickBot="1">
      <c r="A101" s="16" t="s">
        <v>279</v>
      </c>
      <c r="B101" s="14" t="s">
        <v>113</v>
      </c>
      <c r="C101" s="17" t="s">
        <v>1989</v>
      </c>
      <c r="D101" s="664">
        <v>374133.33333333331</v>
      </c>
      <c r="E101" s="109"/>
      <c r="F101" s="109"/>
    </row>
    <row r="102" spans="1:6" ht="30" customHeight="1" thickTop="1" thickBot="1">
      <c r="A102" s="16" t="s">
        <v>280</v>
      </c>
      <c r="B102" s="14" t="s">
        <v>113</v>
      </c>
      <c r="C102" s="17" t="s">
        <v>281</v>
      </c>
      <c r="D102" s="664">
        <v>478866.66666666669</v>
      </c>
      <c r="E102" s="109"/>
      <c r="F102" s="109"/>
    </row>
    <row r="103" spans="1:6" ht="30" customHeight="1" thickTop="1" thickBot="1">
      <c r="A103" s="16" t="s">
        <v>282</v>
      </c>
      <c r="B103" s="14" t="s">
        <v>113</v>
      </c>
      <c r="C103" s="17" t="s">
        <v>283</v>
      </c>
      <c r="D103" s="664">
        <v>520700</v>
      </c>
      <c r="E103" s="109"/>
      <c r="F103" s="109"/>
    </row>
    <row r="104" spans="1:6" ht="30" customHeight="1" thickTop="1" thickBot="1">
      <c r="A104" s="16" t="s">
        <v>284</v>
      </c>
      <c r="B104" s="14" t="s">
        <v>113</v>
      </c>
      <c r="C104" s="17" t="s">
        <v>285</v>
      </c>
      <c r="D104" s="664">
        <v>541200</v>
      </c>
      <c r="E104" s="109"/>
      <c r="F104" s="109"/>
    </row>
    <row r="105" spans="1:6" ht="30" customHeight="1" thickTop="1" thickBot="1">
      <c r="A105" s="16" t="s">
        <v>286</v>
      </c>
      <c r="B105" s="14" t="s">
        <v>113</v>
      </c>
      <c r="C105" s="17" t="s">
        <v>287</v>
      </c>
      <c r="D105" s="664">
        <v>245600</v>
      </c>
      <c r="E105" s="109"/>
      <c r="F105" s="109"/>
    </row>
    <row r="106" spans="1:6" ht="30" customHeight="1" thickTop="1" thickBot="1">
      <c r="A106" s="16" t="s">
        <v>288</v>
      </c>
      <c r="B106" s="14" t="s">
        <v>113</v>
      </c>
      <c r="C106" s="17" t="s">
        <v>289</v>
      </c>
      <c r="D106" s="664">
        <v>17100</v>
      </c>
      <c r="E106" s="109"/>
      <c r="F106" s="109"/>
    </row>
    <row r="107" spans="1:6" ht="30" customHeight="1" thickTop="1" thickBot="1">
      <c r="A107" s="16" t="s">
        <v>290</v>
      </c>
      <c r="B107" s="14" t="s">
        <v>113</v>
      </c>
      <c r="C107" s="17" t="s">
        <v>291</v>
      </c>
      <c r="D107" s="664">
        <v>498950</v>
      </c>
      <c r="E107" s="109"/>
      <c r="F107" s="109"/>
    </row>
    <row r="108" spans="1:6" ht="30" customHeight="1" thickTop="1" thickBot="1">
      <c r="A108" s="16" t="s">
        <v>292</v>
      </c>
      <c r="B108" s="14" t="s">
        <v>113</v>
      </c>
      <c r="C108" s="17" t="s">
        <v>293</v>
      </c>
      <c r="D108" s="664">
        <v>6833.333333333333</v>
      </c>
      <c r="E108" s="109"/>
      <c r="F108" s="109"/>
    </row>
    <row r="109" spans="1:6" ht="30" customHeight="1" thickTop="1" thickBot="1">
      <c r="A109" s="16" t="s">
        <v>294</v>
      </c>
      <c r="B109" s="14" t="s">
        <v>113</v>
      </c>
      <c r="C109" s="17" t="s">
        <v>1990</v>
      </c>
      <c r="D109" s="664">
        <v>706700</v>
      </c>
      <c r="E109" s="109"/>
      <c r="F109" s="109"/>
    </row>
    <row r="110" spans="1:6" ht="30" customHeight="1" thickTop="1" thickBot="1">
      <c r="A110" s="16" t="s">
        <v>295</v>
      </c>
      <c r="B110" s="14" t="s">
        <v>113</v>
      </c>
      <c r="C110" s="17" t="s">
        <v>296</v>
      </c>
      <c r="D110" s="664">
        <v>2490</v>
      </c>
      <c r="E110" s="109"/>
      <c r="F110" s="109"/>
    </row>
    <row r="111" spans="1:6" ht="30" customHeight="1" thickTop="1" thickBot="1">
      <c r="A111" s="16" t="s">
        <v>297</v>
      </c>
      <c r="B111" s="14" t="s">
        <v>113</v>
      </c>
      <c r="C111" s="17" t="s">
        <v>298</v>
      </c>
      <c r="D111" s="664">
        <v>166326.66666666666</v>
      </c>
      <c r="E111" s="109"/>
      <c r="F111" s="109"/>
    </row>
    <row r="112" spans="1:6" ht="30" customHeight="1" thickTop="1" thickBot="1">
      <c r="A112" s="16" t="s">
        <v>299</v>
      </c>
      <c r="B112" s="14" t="s">
        <v>113</v>
      </c>
      <c r="C112" s="17" t="s">
        <v>300</v>
      </c>
      <c r="D112" s="664">
        <v>517500</v>
      </c>
      <c r="E112" s="109"/>
      <c r="F112" s="109"/>
    </row>
    <row r="113" spans="1:6" ht="30" customHeight="1" thickTop="1" thickBot="1">
      <c r="A113" s="16" t="s">
        <v>301</v>
      </c>
      <c r="B113" s="14" t="s">
        <v>113</v>
      </c>
      <c r="C113" s="17" t="s">
        <v>302</v>
      </c>
      <c r="D113" s="664">
        <v>8670</v>
      </c>
      <c r="E113" s="109"/>
      <c r="F113" s="109"/>
    </row>
    <row r="114" spans="1:6" ht="30" customHeight="1" thickTop="1" thickBot="1">
      <c r="A114" s="16" t="s">
        <v>305</v>
      </c>
      <c r="B114" s="14" t="s">
        <v>113</v>
      </c>
      <c r="C114" s="17" t="s">
        <v>306</v>
      </c>
      <c r="D114" s="664">
        <v>114200</v>
      </c>
      <c r="E114" s="109"/>
      <c r="F114" s="109"/>
    </row>
    <row r="115" spans="1:6" ht="30" customHeight="1" thickTop="1" thickBot="1">
      <c r="A115" s="16" t="s">
        <v>303</v>
      </c>
      <c r="B115" s="14" t="s">
        <v>113</v>
      </c>
      <c r="C115" s="17" t="s">
        <v>304</v>
      </c>
      <c r="D115" s="664">
        <v>146333.33333333334</v>
      </c>
      <c r="E115" s="109"/>
      <c r="F115" s="109"/>
    </row>
    <row r="116" spans="1:6" ht="30" customHeight="1" thickTop="1" thickBot="1">
      <c r="A116" s="16" t="s">
        <v>309</v>
      </c>
      <c r="B116" s="14" t="s">
        <v>113</v>
      </c>
      <c r="C116" s="17" t="s">
        <v>1991</v>
      </c>
      <c r="D116" s="664">
        <v>124883.33333333333</v>
      </c>
      <c r="E116" s="109"/>
      <c r="F116" s="109"/>
    </row>
    <row r="117" spans="1:6" ht="30" customHeight="1" thickTop="1" thickBot="1">
      <c r="A117" s="16" t="s">
        <v>310</v>
      </c>
      <c r="B117" s="14" t="s">
        <v>113</v>
      </c>
      <c r="C117" s="17" t="s">
        <v>311</v>
      </c>
      <c r="D117" s="664">
        <v>192526.66666666666</v>
      </c>
      <c r="E117" s="109"/>
      <c r="F117" s="109"/>
    </row>
    <row r="118" spans="1:6" ht="30" customHeight="1" thickTop="1" thickBot="1">
      <c r="A118" s="16" t="s">
        <v>313</v>
      </c>
      <c r="B118" s="14" t="s">
        <v>113</v>
      </c>
      <c r="C118" s="17" t="s">
        <v>1993</v>
      </c>
      <c r="D118" s="664">
        <v>261200</v>
      </c>
      <c r="E118" s="109"/>
      <c r="F118" s="109"/>
    </row>
    <row r="119" spans="1:6" ht="30" customHeight="1" thickTop="1" thickBot="1">
      <c r="A119" s="16" t="s">
        <v>318</v>
      </c>
      <c r="B119" s="14" t="s">
        <v>113</v>
      </c>
      <c r="C119" s="17" t="s">
        <v>319</v>
      </c>
      <c r="D119" s="664">
        <v>160633.33333333334</v>
      </c>
      <c r="E119" s="109"/>
      <c r="F119" s="109"/>
    </row>
    <row r="120" spans="1:6" ht="30" customHeight="1" thickTop="1" thickBot="1">
      <c r="A120" s="16" t="s">
        <v>314</v>
      </c>
      <c r="B120" s="14" t="s">
        <v>113</v>
      </c>
      <c r="C120" s="17" t="s">
        <v>315</v>
      </c>
      <c r="D120" s="664">
        <v>184950</v>
      </c>
      <c r="E120" s="109"/>
      <c r="F120" s="109"/>
    </row>
    <row r="121" spans="1:6" ht="30" customHeight="1" thickTop="1" thickBot="1">
      <c r="A121" s="16" t="s">
        <v>1732</v>
      </c>
      <c r="B121" s="14" t="s">
        <v>113</v>
      </c>
      <c r="C121" s="17" t="s">
        <v>1733</v>
      </c>
      <c r="D121" s="664">
        <v>129650</v>
      </c>
      <c r="E121" s="109"/>
      <c r="F121" s="109"/>
    </row>
    <row r="122" spans="1:6" ht="30" customHeight="1" thickTop="1" thickBot="1">
      <c r="A122" s="16" t="s">
        <v>322</v>
      </c>
      <c r="B122" s="14" t="s">
        <v>113</v>
      </c>
      <c r="C122" s="17" t="s">
        <v>323</v>
      </c>
      <c r="D122" s="664">
        <v>131566.66666666666</v>
      </c>
      <c r="E122" s="109"/>
      <c r="F122" s="109"/>
    </row>
    <row r="123" spans="1:6" ht="30" customHeight="1" thickTop="1" thickBot="1">
      <c r="A123" s="16" t="s">
        <v>320</v>
      </c>
      <c r="B123" s="14" t="s">
        <v>113</v>
      </c>
      <c r="C123" s="17" t="s">
        <v>321</v>
      </c>
      <c r="D123" s="664">
        <v>138700</v>
      </c>
      <c r="E123" s="109"/>
      <c r="F123" s="109"/>
    </row>
    <row r="124" spans="1:6" ht="30" customHeight="1" thickTop="1" thickBot="1">
      <c r="A124" s="16" t="s">
        <v>312</v>
      </c>
      <c r="B124" s="14" t="s">
        <v>113</v>
      </c>
      <c r="C124" s="17" t="s">
        <v>1992</v>
      </c>
      <c r="D124" s="664">
        <v>216793.33333333334</v>
      </c>
      <c r="E124" s="109"/>
      <c r="F124" s="109"/>
    </row>
    <row r="125" spans="1:6" ht="30" customHeight="1" thickTop="1" thickBot="1">
      <c r="A125" s="16" t="s">
        <v>316</v>
      </c>
      <c r="B125" s="14" t="s">
        <v>113</v>
      </c>
      <c r="C125" s="17" t="s">
        <v>317</v>
      </c>
      <c r="D125" s="664">
        <v>185450</v>
      </c>
      <c r="E125" s="109"/>
      <c r="F125" s="109"/>
    </row>
    <row r="126" spans="1:6" ht="30" customHeight="1" thickTop="1" thickBot="1">
      <c r="A126" s="16" t="s">
        <v>307</v>
      </c>
      <c r="B126" s="14" t="s">
        <v>113</v>
      </c>
      <c r="C126" s="17" t="s">
        <v>308</v>
      </c>
      <c r="D126" s="664">
        <v>131793.33333333334</v>
      </c>
      <c r="E126" s="109"/>
      <c r="F126" s="109"/>
    </row>
    <row r="127" spans="1:6" ht="30" customHeight="1" thickTop="1" thickBot="1">
      <c r="A127" s="16" t="s">
        <v>324</v>
      </c>
      <c r="B127" s="14" t="s">
        <v>113</v>
      </c>
      <c r="C127" s="17" t="s">
        <v>325</v>
      </c>
      <c r="D127" s="664">
        <v>6023.333333333333</v>
      </c>
      <c r="E127" s="109"/>
      <c r="F127" s="109"/>
    </row>
    <row r="128" spans="1:6" ht="30" customHeight="1" thickTop="1" thickBot="1">
      <c r="A128" s="16" t="s">
        <v>326</v>
      </c>
      <c r="B128" s="14" t="s">
        <v>113</v>
      </c>
      <c r="C128" s="17" t="s">
        <v>327</v>
      </c>
      <c r="D128" s="664">
        <v>135533.33333333334</v>
      </c>
      <c r="E128" s="109"/>
      <c r="F128" s="109"/>
    </row>
    <row r="129" spans="1:6" ht="30" customHeight="1" thickTop="1" thickBot="1">
      <c r="A129" s="16" t="s">
        <v>328</v>
      </c>
      <c r="B129" s="14" t="s">
        <v>113</v>
      </c>
      <c r="C129" s="17" t="s">
        <v>329</v>
      </c>
      <c r="D129" s="664">
        <v>105</v>
      </c>
      <c r="E129" s="109"/>
      <c r="F129" s="109"/>
    </row>
    <row r="130" spans="1:6" ht="30" customHeight="1" thickTop="1" thickBot="1">
      <c r="A130" s="16" t="s">
        <v>330</v>
      </c>
      <c r="B130" s="14" t="s">
        <v>113</v>
      </c>
      <c r="C130" s="17" t="s">
        <v>331</v>
      </c>
      <c r="D130" s="664">
        <v>6600</v>
      </c>
      <c r="E130" s="109"/>
      <c r="F130" s="109"/>
    </row>
    <row r="131" spans="1:6" ht="30" customHeight="1" thickTop="1" thickBot="1">
      <c r="A131" s="16" t="s">
        <v>332</v>
      </c>
      <c r="B131" s="14" t="s">
        <v>113</v>
      </c>
      <c r="C131" s="17" t="s">
        <v>333</v>
      </c>
      <c r="D131" s="664">
        <v>6600</v>
      </c>
      <c r="E131" s="109"/>
      <c r="F131" s="109"/>
    </row>
    <row r="132" spans="1:6" ht="30" customHeight="1" thickTop="1" thickBot="1">
      <c r="A132" s="16" t="s">
        <v>334</v>
      </c>
      <c r="B132" s="14" t="s">
        <v>113</v>
      </c>
      <c r="C132" s="17" t="s">
        <v>1760</v>
      </c>
      <c r="D132" s="664">
        <v>4460</v>
      </c>
      <c r="E132" s="109"/>
      <c r="F132" s="109"/>
    </row>
    <row r="133" spans="1:6" ht="30" customHeight="1" thickTop="1" thickBot="1">
      <c r="A133" s="16" t="s">
        <v>335</v>
      </c>
      <c r="B133" s="14" t="s">
        <v>92</v>
      </c>
      <c r="C133" s="17" t="s">
        <v>1994</v>
      </c>
      <c r="D133" s="664">
        <v>270500</v>
      </c>
      <c r="E133" s="109"/>
      <c r="F133" s="109"/>
    </row>
    <row r="134" spans="1:6" ht="30" customHeight="1" thickTop="1" thickBot="1">
      <c r="A134" s="16" t="s">
        <v>336</v>
      </c>
      <c r="B134" s="14" t="s">
        <v>113</v>
      </c>
      <c r="C134" s="17" t="s">
        <v>337</v>
      </c>
      <c r="D134" s="664">
        <v>81400</v>
      </c>
      <c r="E134" s="109"/>
      <c r="F134" s="109"/>
    </row>
    <row r="135" spans="1:6" ht="30" customHeight="1" thickTop="1" thickBot="1">
      <c r="A135" s="16" t="s">
        <v>338</v>
      </c>
      <c r="B135" s="14" t="s">
        <v>339</v>
      </c>
      <c r="C135" s="17" t="s">
        <v>340</v>
      </c>
      <c r="D135" s="664">
        <v>1200</v>
      </c>
      <c r="E135" s="109"/>
      <c r="F135" s="109"/>
    </row>
    <row r="136" spans="1:6" ht="30" customHeight="1" thickTop="1" thickBot="1">
      <c r="A136" s="16" t="s">
        <v>352</v>
      </c>
      <c r="B136" s="14" t="s">
        <v>339</v>
      </c>
      <c r="C136" s="17" t="s">
        <v>353</v>
      </c>
      <c r="D136" s="664">
        <v>1250</v>
      </c>
      <c r="E136" s="109"/>
      <c r="F136" s="109"/>
    </row>
    <row r="137" spans="1:6" ht="30" customHeight="1" thickTop="1" thickBot="1">
      <c r="A137" s="16" t="s">
        <v>343</v>
      </c>
      <c r="B137" s="14" t="s">
        <v>344</v>
      </c>
      <c r="C137" s="17" t="s">
        <v>345</v>
      </c>
      <c r="D137" s="664">
        <v>50</v>
      </c>
      <c r="E137" s="109"/>
      <c r="F137" s="109"/>
    </row>
    <row r="138" spans="1:6" ht="30" customHeight="1" thickTop="1" thickBot="1">
      <c r="A138" s="16" t="s">
        <v>346</v>
      </c>
      <c r="B138" s="14" t="s">
        <v>344</v>
      </c>
      <c r="C138" s="17" t="s">
        <v>347</v>
      </c>
      <c r="D138" s="664">
        <v>50</v>
      </c>
      <c r="E138" s="109"/>
      <c r="F138" s="109"/>
    </row>
    <row r="139" spans="1:6" ht="30" customHeight="1" thickTop="1" thickBot="1">
      <c r="A139" s="16" t="s">
        <v>350</v>
      </c>
      <c r="B139" s="14" t="s">
        <v>339</v>
      </c>
      <c r="C139" s="17" t="s">
        <v>351</v>
      </c>
      <c r="D139" s="664">
        <v>1250</v>
      </c>
      <c r="E139" s="109"/>
      <c r="F139" s="109"/>
    </row>
    <row r="140" spans="1:6" ht="30" customHeight="1" thickTop="1" thickBot="1">
      <c r="A140" s="16" t="s">
        <v>348</v>
      </c>
      <c r="B140" s="14" t="s">
        <v>339</v>
      </c>
      <c r="C140" s="17" t="s">
        <v>349</v>
      </c>
      <c r="D140" s="664">
        <v>1250</v>
      </c>
      <c r="E140" s="109"/>
      <c r="F140" s="109"/>
    </row>
    <row r="141" spans="1:6" ht="30" customHeight="1" thickTop="1" thickBot="1">
      <c r="A141" s="16" t="s">
        <v>356</v>
      </c>
      <c r="B141" s="14" t="s">
        <v>113</v>
      </c>
      <c r="C141" s="17" t="s">
        <v>357</v>
      </c>
      <c r="D141" s="664">
        <v>94050</v>
      </c>
      <c r="E141" s="109"/>
      <c r="F141" s="109"/>
    </row>
    <row r="142" spans="1:6" ht="30" customHeight="1" thickTop="1" thickBot="1">
      <c r="A142" s="16" t="s">
        <v>341</v>
      </c>
      <c r="B142" s="14" t="s">
        <v>339</v>
      </c>
      <c r="C142" s="17" t="s">
        <v>342</v>
      </c>
      <c r="D142" s="664">
        <v>1250</v>
      </c>
      <c r="E142" s="109"/>
      <c r="F142" s="109"/>
    </row>
    <row r="143" spans="1:6" ht="30" customHeight="1" thickTop="1" thickBot="1">
      <c r="A143" s="16" t="s">
        <v>354</v>
      </c>
      <c r="B143" s="14" t="s">
        <v>113</v>
      </c>
      <c r="C143" s="17" t="s">
        <v>355</v>
      </c>
      <c r="D143" s="664">
        <v>93850</v>
      </c>
      <c r="E143" s="109"/>
      <c r="F143" s="109"/>
    </row>
    <row r="144" spans="1:6" ht="30" customHeight="1" thickTop="1" thickBot="1">
      <c r="A144" s="16" t="s">
        <v>359</v>
      </c>
      <c r="B144" s="14" t="s">
        <v>113</v>
      </c>
      <c r="C144" s="17" t="s">
        <v>360</v>
      </c>
      <c r="D144" s="664">
        <v>275050</v>
      </c>
      <c r="E144" s="109"/>
      <c r="F144" s="109"/>
    </row>
    <row r="145" spans="1:6" ht="68.25" customHeight="1" thickTop="1" thickBot="1">
      <c r="A145" s="16" t="s">
        <v>358</v>
      </c>
      <c r="B145" s="14" t="s">
        <v>113</v>
      </c>
      <c r="C145" s="17" t="s">
        <v>2303</v>
      </c>
      <c r="D145" s="664">
        <v>459750</v>
      </c>
      <c r="E145" s="109"/>
      <c r="F145" s="109"/>
    </row>
    <row r="146" spans="1:6" ht="30" customHeight="1" thickTop="1" thickBot="1">
      <c r="A146" s="16" t="s">
        <v>361</v>
      </c>
      <c r="B146" s="14" t="s">
        <v>113</v>
      </c>
      <c r="C146" s="17" t="s">
        <v>1995</v>
      </c>
      <c r="D146" s="664">
        <v>124900</v>
      </c>
      <c r="E146" s="109"/>
      <c r="F146" s="109"/>
    </row>
    <row r="147" spans="1:6" ht="30" customHeight="1" thickTop="1" thickBot="1">
      <c r="A147" s="16" t="s">
        <v>362</v>
      </c>
      <c r="B147" s="14" t="s">
        <v>113</v>
      </c>
      <c r="C147" s="17" t="s">
        <v>1996</v>
      </c>
      <c r="D147" s="664">
        <v>124900</v>
      </c>
      <c r="E147" s="109"/>
      <c r="F147" s="109"/>
    </row>
    <row r="148" spans="1:6" ht="30" customHeight="1" thickTop="1" thickBot="1">
      <c r="A148" s="16" t="s">
        <v>367</v>
      </c>
      <c r="B148" s="14" t="s">
        <v>113</v>
      </c>
      <c r="C148" s="17" t="s">
        <v>368</v>
      </c>
      <c r="D148" s="664">
        <v>12460</v>
      </c>
      <c r="E148" s="109"/>
      <c r="F148" s="109"/>
    </row>
    <row r="149" spans="1:6" ht="30" customHeight="1" thickTop="1" thickBot="1">
      <c r="A149" s="16" t="s">
        <v>363</v>
      </c>
      <c r="B149" s="14" t="s">
        <v>113</v>
      </c>
      <c r="C149" s="17" t="s">
        <v>364</v>
      </c>
      <c r="D149" s="664">
        <v>10150</v>
      </c>
      <c r="E149" s="109"/>
      <c r="F149" s="109"/>
    </row>
    <row r="150" spans="1:6" ht="30" customHeight="1" thickTop="1" thickBot="1">
      <c r="A150" s="16" t="s">
        <v>158</v>
      </c>
      <c r="B150" s="14" t="s">
        <v>113</v>
      </c>
      <c r="C150" s="17" t="s">
        <v>159</v>
      </c>
      <c r="D150" s="664">
        <v>64633.333333333336</v>
      </c>
      <c r="E150" s="109"/>
      <c r="F150" s="109"/>
    </row>
    <row r="151" spans="1:6" ht="30" customHeight="1" thickTop="1" thickBot="1">
      <c r="A151" s="16" t="s">
        <v>369</v>
      </c>
      <c r="B151" s="14" t="s">
        <v>113</v>
      </c>
      <c r="C151" s="17" t="s">
        <v>370</v>
      </c>
      <c r="D151" s="664">
        <v>141000</v>
      </c>
      <c r="E151" s="109"/>
      <c r="F151" s="109"/>
    </row>
    <row r="152" spans="1:6" ht="30" customHeight="1" thickTop="1" thickBot="1">
      <c r="A152" s="16" t="s">
        <v>371</v>
      </c>
      <c r="B152" s="14" t="s">
        <v>113</v>
      </c>
      <c r="C152" s="17" t="s">
        <v>372</v>
      </c>
      <c r="D152" s="664">
        <v>137100</v>
      </c>
      <c r="E152" s="109"/>
      <c r="F152" s="109"/>
    </row>
    <row r="153" spans="1:6" ht="30" customHeight="1" thickTop="1" thickBot="1">
      <c r="A153" s="16" t="s">
        <v>365</v>
      </c>
      <c r="B153" s="14" t="s">
        <v>113</v>
      </c>
      <c r="C153" s="17" t="s">
        <v>366</v>
      </c>
      <c r="D153" s="664">
        <v>137533.33333333334</v>
      </c>
      <c r="E153" s="109"/>
      <c r="F153" s="109"/>
    </row>
    <row r="154" spans="1:6" ht="30" customHeight="1" thickTop="1" thickBot="1">
      <c r="A154" s="16" t="s">
        <v>373</v>
      </c>
      <c r="B154" s="14" t="s">
        <v>113</v>
      </c>
      <c r="C154" s="17" t="s">
        <v>374</v>
      </c>
      <c r="D154" s="664">
        <v>70333.333333333328</v>
      </c>
      <c r="E154" s="109"/>
      <c r="F154" s="109"/>
    </row>
    <row r="155" spans="1:6"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D374"/>
  <sheetViews>
    <sheetView zoomScale="86" zoomScaleNormal="86" workbookViewId="0">
      <pane xSplit="3" ySplit="2" topLeftCell="D3" activePane="bottomRight" state="frozen"/>
      <selection activeCell="D20" sqref="D20"/>
      <selection pane="topRight" activeCell="D20" sqref="D20"/>
      <selection pane="bottomLeft" activeCell="D20" sqref="D20"/>
      <selection pane="bottomRight" activeCell="D240" sqref="D240"/>
    </sheetView>
  </sheetViews>
  <sheetFormatPr baseColWidth="10" defaultRowHeight="15"/>
  <cols>
    <col min="1" max="1" width="11.5703125" customWidth="1"/>
    <col min="2" max="2" width="9.140625"/>
    <col min="3" max="3" width="77.42578125" style="206" customWidth="1"/>
    <col min="4" max="4" width="17.140625" style="189" customWidth="1"/>
  </cols>
  <sheetData>
    <row r="1" spans="1:4" ht="81.75" customHeight="1" thickTop="1" thickBot="1">
      <c r="A1" s="687" t="s">
        <v>1934</v>
      </c>
      <c r="B1" s="688"/>
      <c r="C1" s="688"/>
      <c r="D1" s="689"/>
    </row>
    <row r="2" spans="1:4" ht="60.75" customHeight="1" thickTop="1" thickBot="1">
      <c r="A2" s="686" t="s">
        <v>375</v>
      </c>
      <c r="B2" s="686"/>
      <c r="C2" s="686"/>
      <c r="D2" s="686"/>
    </row>
    <row r="3" spans="1:4" ht="16.5" customHeight="1" thickTop="1" thickBot="1">
      <c r="A3" s="200"/>
      <c r="B3" s="200"/>
      <c r="C3" s="205"/>
      <c r="D3" s="201"/>
    </row>
    <row r="4" spans="1:4" ht="16.5" customHeight="1" thickTop="1" thickBot="1">
      <c r="A4" s="200"/>
      <c r="B4" s="200"/>
      <c r="C4" s="205" t="s">
        <v>375</v>
      </c>
      <c r="D4" s="201"/>
    </row>
    <row r="5" spans="1:4" ht="16.5" thickTop="1" thickBot="1">
      <c r="A5" s="200"/>
      <c r="B5" s="200"/>
      <c r="C5" s="205"/>
      <c r="D5" s="202" t="s">
        <v>1930</v>
      </c>
    </row>
    <row r="6" spans="1:4" ht="31.5" thickTop="1" thickBot="1">
      <c r="A6" s="200" t="s">
        <v>809</v>
      </c>
      <c r="B6" s="200" t="s">
        <v>377</v>
      </c>
      <c r="C6" s="205" t="s">
        <v>2028</v>
      </c>
      <c r="D6" s="663">
        <v>3785.9575027888136</v>
      </c>
    </row>
    <row r="7" spans="1:4" ht="16.5" thickTop="1" thickBot="1">
      <c r="A7" s="200" t="s">
        <v>814</v>
      </c>
      <c r="B7" s="200" t="s">
        <v>377</v>
      </c>
      <c r="C7" s="205" t="s">
        <v>815</v>
      </c>
      <c r="D7" s="663">
        <v>3444.0449097718761</v>
      </c>
    </row>
    <row r="8" spans="1:4" ht="16.5" thickTop="1" thickBot="1">
      <c r="A8" s="200" t="s">
        <v>810</v>
      </c>
      <c r="B8" s="200" t="s">
        <v>377</v>
      </c>
      <c r="C8" s="205" t="s">
        <v>811</v>
      </c>
      <c r="D8" s="663">
        <v>6399.4217058222675</v>
      </c>
    </row>
    <row r="9" spans="1:4" ht="16.5" thickTop="1" thickBot="1">
      <c r="A9" s="200" t="s">
        <v>812</v>
      </c>
      <c r="B9" s="200" t="s">
        <v>377</v>
      </c>
      <c r="C9" s="205" t="s">
        <v>813</v>
      </c>
      <c r="D9" s="663">
        <v>3605.6651208716376</v>
      </c>
    </row>
    <row r="10" spans="1:4" ht="16.5" thickTop="1" thickBot="1">
      <c r="A10" s="200" t="s">
        <v>1752</v>
      </c>
      <c r="B10" s="200" t="s">
        <v>377</v>
      </c>
      <c r="C10" s="205" t="s">
        <v>1751</v>
      </c>
      <c r="D10" s="663">
        <v>3959.3281852230161</v>
      </c>
    </row>
    <row r="11" spans="1:4" ht="16.5" thickTop="1" thickBot="1">
      <c r="A11" s="200" t="s">
        <v>818</v>
      </c>
      <c r="B11" s="200" t="s">
        <v>377</v>
      </c>
      <c r="C11" s="205" t="s">
        <v>819</v>
      </c>
      <c r="D11" s="663">
        <v>8621.3333333333339</v>
      </c>
    </row>
    <row r="12" spans="1:4" ht="16.5" thickTop="1" thickBot="1">
      <c r="A12" s="200" t="s">
        <v>816</v>
      </c>
      <c r="B12" s="200" t="s">
        <v>377</v>
      </c>
      <c r="C12" s="205" t="s">
        <v>817</v>
      </c>
      <c r="D12" s="663">
        <v>6344</v>
      </c>
    </row>
    <row r="13" spans="1:4" ht="16.5" thickTop="1" thickBot="1">
      <c r="A13" s="200" t="s">
        <v>820</v>
      </c>
      <c r="B13" s="200" t="s">
        <v>92</v>
      </c>
      <c r="C13" s="205" t="s">
        <v>2029</v>
      </c>
      <c r="D13" s="663">
        <v>941.66666666666663</v>
      </c>
    </row>
    <row r="14" spans="1:4" ht="16.5" thickTop="1" thickBot="1">
      <c r="A14" s="200" t="s">
        <v>822</v>
      </c>
      <c r="B14" s="200" t="s">
        <v>233</v>
      </c>
      <c r="C14" s="205" t="s">
        <v>2031</v>
      </c>
      <c r="D14" s="663">
        <v>34082.860001205328</v>
      </c>
    </row>
    <row r="15" spans="1:4" ht="16.5" thickTop="1" thickBot="1">
      <c r="A15" s="200" t="s">
        <v>823</v>
      </c>
      <c r="B15" s="200" t="s">
        <v>92</v>
      </c>
      <c r="C15" s="205" t="s">
        <v>2032</v>
      </c>
      <c r="D15" s="663">
        <v>933.74417726350475</v>
      </c>
    </row>
    <row r="16" spans="1:4" ht="16.5" thickTop="1" thickBot="1">
      <c r="A16" s="200" t="s">
        <v>821</v>
      </c>
      <c r="B16" s="200" t="s">
        <v>233</v>
      </c>
      <c r="C16" s="205" t="s">
        <v>2030</v>
      </c>
      <c r="D16" s="663">
        <v>42166.056208441318</v>
      </c>
    </row>
    <row r="17" spans="1:4" ht="16.5" thickTop="1" thickBot="1">
      <c r="A17" s="200" t="s">
        <v>847</v>
      </c>
      <c r="B17" s="200" t="s">
        <v>425</v>
      </c>
      <c r="C17" s="205" t="s">
        <v>848</v>
      </c>
      <c r="D17" s="663">
        <v>12527.870511661546</v>
      </c>
    </row>
    <row r="18" spans="1:4" ht="16.5" thickTop="1" thickBot="1">
      <c r="A18" s="200" t="s">
        <v>824</v>
      </c>
      <c r="B18" s="200" t="s">
        <v>388</v>
      </c>
      <c r="C18" s="205" t="s">
        <v>2033</v>
      </c>
      <c r="D18" s="663">
        <v>70016.666666666672</v>
      </c>
    </row>
    <row r="19" spans="1:4" ht="31.5" thickTop="1" thickBot="1">
      <c r="A19" s="200" t="s">
        <v>825</v>
      </c>
      <c r="B19" s="200" t="s">
        <v>388</v>
      </c>
      <c r="C19" s="205" t="s">
        <v>826</v>
      </c>
      <c r="D19" s="663">
        <v>68983.333333333328</v>
      </c>
    </row>
    <row r="20" spans="1:4" ht="16.5" thickTop="1" thickBot="1">
      <c r="A20" s="200" t="s">
        <v>831</v>
      </c>
      <c r="B20" s="200" t="s">
        <v>388</v>
      </c>
      <c r="C20" s="205" t="s">
        <v>832</v>
      </c>
      <c r="D20" s="663">
        <v>67003.333333333328</v>
      </c>
    </row>
    <row r="21" spans="1:4" ht="31.5" thickTop="1" thickBot="1">
      <c r="A21" s="200" t="s">
        <v>827</v>
      </c>
      <c r="B21" s="200" t="s">
        <v>388</v>
      </c>
      <c r="C21" s="205" t="s">
        <v>828</v>
      </c>
      <c r="D21" s="663">
        <v>69100</v>
      </c>
    </row>
    <row r="22" spans="1:4" ht="31.5" thickTop="1" thickBot="1">
      <c r="A22" s="200" t="s">
        <v>829</v>
      </c>
      <c r="B22" s="200" t="s">
        <v>388</v>
      </c>
      <c r="C22" s="205" t="s">
        <v>830</v>
      </c>
      <c r="D22" s="663">
        <v>69100</v>
      </c>
    </row>
    <row r="23" spans="1:4" ht="16.5" thickTop="1" thickBot="1">
      <c r="A23" s="200" t="s">
        <v>833</v>
      </c>
      <c r="B23" s="200" t="s">
        <v>388</v>
      </c>
      <c r="C23" s="205" t="s">
        <v>834</v>
      </c>
      <c r="D23" s="663">
        <v>81753.333333333328</v>
      </c>
    </row>
    <row r="24" spans="1:4" ht="16.5" thickTop="1" thickBot="1">
      <c r="A24" s="200" t="s">
        <v>843</v>
      </c>
      <c r="B24" s="200" t="s">
        <v>388</v>
      </c>
      <c r="C24" s="205" t="s">
        <v>844</v>
      </c>
      <c r="D24" s="663">
        <v>18066.666666666668</v>
      </c>
    </row>
    <row r="25" spans="1:4" ht="16.5" thickTop="1" thickBot="1">
      <c r="A25" s="200" t="s">
        <v>835</v>
      </c>
      <c r="B25" s="200" t="s">
        <v>388</v>
      </c>
      <c r="C25" s="205" t="s">
        <v>836</v>
      </c>
      <c r="D25" s="663">
        <v>66313.333333333328</v>
      </c>
    </row>
    <row r="26" spans="1:4" ht="16.5" thickTop="1" thickBot="1">
      <c r="A26" s="200" t="s">
        <v>838</v>
      </c>
      <c r="B26" s="200" t="s">
        <v>388</v>
      </c>
      <c r="C26" s="205" t="s">
        <v>2108</v>
      </c>
      <c r="D26" s="663">
        <v>63893.333333333336</v>
      </c>
    </row>
    <row r="27" spans="1:4" ht="16.5" thickTop="1" thickBot="1">
      <c r="A27" s="200" t="s">
        <v>837</v>
      </c>
      <c r="B27" s="200" t="s">
        <v>388</v>
      </c>
      <c r="C27" s="205" t="s">
        <v>2110</v>
      </c>
      <c r="D27" s="663">
        <v>63923.333333333336</v>
      </c>
    </row>
    <row r="28" spans="1:4" ht="16.5" thickTop="1" thickBot="1">
      <c r="A28" s="200" t="s">
        <v>840</v>
      </c>
      <c r="B28" s="200" t="s">
        <v>388</v>
      </c>
      <c r="C28" s="205" t="s">
        <v>2109</v>
      </c>
      <c r="D28" s="663">
        <v>65780</v>
      </c>
    </row>
    <row r="29" spans="1:4" ht="16.5" thickTop="1" thickBot="1">
      <c r="A29" s="200" t="s">
        <v>839</v>
      </c>
      <c r="B29" s="200" t="s">
        <v>388</v>
      </c>
      <c r="C29" s="205" t="s">
        <v>2107</v>
      </c>
      <c r="D29" s="663">
        <v>65778.333333333328</v>
      </c>
    </row>
    <row r="30" spans="1:4" ht="31.5" thickTop="1" thickBot="1">
      <c r="A30" s="200" t="s">
        <v>841</v>
      </c>
      <c r="B30" s="200" t="s">
        <v>388</v>
      </c>
      <c r="C30" s="205" t="s">
        <v>842</v>
      </c>
      <c r="D30" s="663">
        <v>86483.333333333328</v>
      </c>
    </row>
    <row r="31" spans="1:4" ht="16.5" thickTop="1" thickBot="1">
      <c r="A31" s="200" t="s">
        <v>845</v>
      </c>
      <c r="B31" s="200" t="s">
        <v>425</v>
      </c>
      <c r="C31" s="205" t="s">
        <v>846</v>
      </c>
      <c r="D31" s="663">
        <v>52.333333333333336</v>
      </c>
    </row>
    <row r="32" spans="1:4" ht="16.5" thickTop="1" thickBot="1">
      <c r="A32" s="200" t="s">
        <v>850</v>
      </c>
      <c r="B32" s="200" t="s">
        <v>144</v>
      </c>
      <c r="C32" s="205" t="s">
        <v>2035</v>
      </c>
      <c r="D32" s="663">
        <v>462.29615253660199</v>
      </c>
    </row>
    <row r="33" spans="1:4" ht="16.5" thickTop="1" thickBot="1">
      <c r="A33" s="200" t="s">
        <v>851</v>
      </c>
      <c r="B33" s="200" t="s">
        <v>377</v>
      </c>
      <c r="C33" s="205" t="s">
        <v>852</v>
      </c>
      <c r="D33" s="663">
        <v>6386.4041069652076</v>
      </c>
    </row>
    <row r="34" spans="1:4" ht="16.5" thickTop="1" thickBot="1">
      <c r="A34" s="200" t="s">
        <v>857</v>
      </c>
      <c r="B34" s="200" t="s">
        <v>377</v>
      </c>
      <c r="C34" s="205" t="s">
        <v>858</v>
      </c>
      <c r="D34" s="663">
        <v>6176.6258117921652</v>
      </c>
    </row>
    <row r="35" spans="1:4" ht="16.5" thickTop="1" thickBot="1">
      <c r="A35" s="200" t="s">
        <v>853</v>
      </c>
      <c r="B35" s="200" t="s">
        <v>377</v>
      </c>
      <c r="C35" s="205" t="s">
        <v>854</v>
      </c>
      <c r="D35" s="663">
        <v>5659.6579673135848</v>
      </c>
    </row>
    <row r="36" spans="1:4" ht="16.5" thickTop="1" thickBot="1">
      <c r="A36" s="200" t="s">
        <v>855</v>
      </c>
      <c r="B36" s="200" t="s">
        <v>377</v>
      </c>
      <c r="C36" s="205" t="s">
        <v>856</v>
      </c>
      <c r="D36" s="663">
        <v>8086.7260946544093</v>
      </c>
    </row>
    <row r="37" spans="1:4" ht="16.5" thickTop="1" thickBot="1">
      <c r="A37" s="200" t="s">
        <v>976</v>
      </c>
      <c r="B37" s="200" t="s">
        <v>377</v>
      </c>
      <c r="C37" s="205" t="s">
        <v>977</v>
      </c>
      <c r="D37" s="663">
        <v>4558</v>
      </c>
    </row>
    <row r="38" spans="1:4" ht="16.5" thickTop="1" thickBot="1">
      <c r="A38" s="200" t="s">
        <v>859</v>
      </c>
      <c r="B38" s="200" t="s">
        <v>377</v>
      </c>
      <c r="C38" s="205" t="s">
        <v>860</v>
      </c>
      <c r="D38" s="663">
        <v>4646.666666666667</v>
      </c>
    </row>
    <row r="39" spans="1:4" ht="31.5" thickTop="1" thickBot="1">
      <c r="A39" s="200" t="s">
        <v>999</v>
      </c>
      <c r="B39" s="200" t="s">
        <v>92</v>
      </c>
      <c r="C39" s="205" t="s">
        <v>1000</v>
      </c>
      <c r="D39" s="663">
        <v>472676.70222382923</v>
      </c>
    </row>
    <row r="40" spans="1:4" ht="16.5" thickTop="1" thickBot="1">
      <c r="A40" s="200" t="s">
        <v>974</v>
      </c>
      <c r="B40" s="200" t="s">
        <v>92</v>
      </c>
      <c r="C40" s="205" t="s">
        <v>975</v>
      </c>
      <c r="D40" s="663">
        <v>50578.220494586072</v>
      </c>
    </row>
    <row r="41" spans="1:4" ht="16.5" thickTop="1" thickBot="1">
      <c r="A41" s="200" t="s">
        <v>899</v>
      </c>
      <c r="B41" s="200" t="s">
        <v>92</v>
      </c>
      <c r="C41" s="205" t="s">
        <v>900</v>
      </c>
      <c r="D41" s="663">
        <v>1345.0362940173889</v>
      </c>
    </row>
    <row r="42" spans="1:4" ht="16.5" thickTop="1" thickBot="1">
      <c r="A42" s="200" t="s">
        <v>437</v>
      </c>
      <c r="B42" s="200" t="s">
        <v>92</v>
      </c>
      <c r="C42" s="205" t="s">
        <v>438</v>
      </c>
      <c r="D42" s="663">
        <v>17777.695084256975</v>
      </c>
    </row>
    <row r="43" spans="1:4" ht="16.5" thickTop="1" thickBot="1">
      <c r="A43" s="200" t="s">
        <v>376</v>
      </c>
      <c r="B43" s="200" t="s">
        <v>377</v>
      </c>
      <c r="C43" s="205" t="s">
        <v>378</v>
      </c>
      <c r="D43" s="663">
        <v>5777.1596938468028</v>
      </c>
    </row>
    <row r="44" spans="1:4" ht="31.5" thickTop="1" thickBot="1">
      <c r="A44" s="200" t="s">
        <v>379</v>
      </c>
      <c r="B44" s="200" t="s">
        <v>144</v>
      </c>
      <c r="C44" s="205" t="s">
        <v>380</v>
      </c>
      <c r="D44" s="663">
        <v>10180.66</v>
      </c>
    </row>
    <row r="45" spans="1:4" ht="16.5" thickTop="1" thickBot="1">
      <c r="A45" s="200" t="s">
        <v>849</v>
      </c>
      <c r="B45" s="200" t="s">
        <v>377</v>
      </c>
      <c r="C45" s="205" t="s">
        <v>2034</v>
      </c>
      <c r="D45" s="663">
        <v>5554.91</v>
      </c>
    </row>
    <row r="46" spans="1:4" ht="16.5" thickTop="1" thickBot="1">
      <c r="A46" s="200" t="s">
        <v>995</v>
      </c>
      <c r="B46" s="200" t="s">
        <v>92</v>
      </c>
      <c r="C46" s="205" t="s">
        <v>2060</v>
      </c>
      <c r="D46" s="663">
        <v>3000</v>
      </c>
    </row>
    <row r="47" spans="1:4" ht="16.5" thickTop="1" thickBot="1">
      <c r="A47" s="200" t="s">
        <v>996</v>
      </c>
      <c r="B47" s="200" t="s">
        <v>92</v>
      </c>
      <c r="C47" s="205" t="s">
        <v>2061</v>
      </c>
      <c r="D47" s="663">
        <v>14771</v>
      </c>
    </row>
    <row r="48" spans="1:4" ht="16.5" thickTop="1" thickBot="1">
      <c r="A48" s="200" t="s">
        <v>868</v>
      </c>
      <c r="B48" s="200" t="s">
        <v>388</v>
      </c>
      <c r="C48" s="205" t="s">
        <v>869</v>
      </c>
      <c r="D48" s="663">
        <v>36026.666666666664</v>
      </c>
    </row>
    <row r="49" spans="1:4" ht="16.5" thickTop="1" thickBot="1">
      <c r="A49" s="200" t="s">
        <v>871</v>
      </c>
      <c r="B49" s="200" t="s">
        <v>388</v>
      </c>
      <c r="C49" s="205" t="s">
        <v>872</v>
      </c>
      <c r="D49" s="663">
        <v>38400</v>
      </c>
    </row>
    <row r="50" spans="1:4" ht="16.5" thickTop="1" thickBot="1">
      <c r="A50" s="200" t="s">
        <v>870</v>
      </c>
      <c r="B50" s="200" t="s">
        <v>388</v>
      </c>
      <c r="C50" s="205" t="s">
        <v>2037</v>
      </c>
      <c r="D50" s="663">
        <v>38400</v>
      </c>
    </row>
    <row r="51" spans="1:4" ht="16.5" thickTop="1" thickBot="1">
      <c r="A51" s="200" t="s">
        <v>867</v>
      </c>
      <c r="B51" s="200" t="s">
        <v>388</v>
      </c>
      <c r="C51" s="205" t="s">
        <v>2036</v>
      </c>
      <c r="D51" s="663">
        <v>38400</v>
      </c>
    </row>
    <row r="52" spans="1:4" ht="16.5" thickTop="1" thickBot="1">
      <c r="A52" s="200" t="s">
        <v>873</v>
      </c>
      <c r="B52" s="200" t="s">
        <v>388</v>
      </c>
      <c r="C52" s="205" t="s">
        <v>874</v>
      </c>
      <c r="D52" s="663">
        <v>32938.8534120814</v>
      </c>
    </row>
    <row r="53" spans="1:4" ht="16.5" thickTop="1" thickBot="1">
      <c r="A53" s="200" t="s">
        <v>381</v>
      </c>
      <c r="B53" s="200" t="s">
        <v>144</v>
      </c>
      <c r="C53" s="205" t="s">
        <v>382</v>
      </c>
      <c r="D53" s="663">
        <v>5614.2729479902946</v>
      </c>
    </row>
    <row r="54" spans="1:4" ht="16.5" thickTop="1" thickBot="1">
      <c r="A54" s="200" t="s">
        <v>865</v>
      </c>
      <c r="B54" s="200" t="s">
        <v>377</v>
      </c>
      <c r="C54" s="205" t="s">
        <v>866</v>
      </c>
      <c r="D54" s="663">
        <v>2766.6666666666665</v>
      </c>
    </row>
    <row r="55" spans="1:4" ht="16.5" thickTop="1" thickBot="1">
      <c r="A55" s="200" t="s">
        <v>861</v>
      </c>
      <c r="B55" s="200" t="s">
        <v>425</v>
      </c>
      <c r="C55" s="205" t="s">
        <v>862</v>
      </c>
      <c r="D55" s="663">
        <v>3380</v>
      </c>
    </row>
    <row r="56" spans="1:4" ht="16.5" thickTop="1" thickBot="1">
      <c r="A56" s="200" t="s">
        <v>863</v>
      </c>
      <c r="B56" s="200" t="s">
        <v>637</v>
      </c>
      <c r="C56" s="205" t="s">
        <v>864</v>
      </c>
      <c r="D56" s="663">
        <v>9950</v>
      </c>
    </row>
    <row r="57" spans="1:4" ht="16.5" thickTop="1" thickBot="1">
      <c r="A57" s="200" t="s">
        <v>383</v>
      </c>
      <c r="B57" s="200" t="s">
        <v>377</v>
      </c>
      <c r="C57" s="205" t="s">
        <v>384</v>
      </c>
      <c r="D57" s="663">
        <v>6316.6217058222674</v>
      </c>
    </row>
    <row r="58" spans="1:4" ht="16.5" thickTop="1" thickBot="1">
      <c r="A58" s="200" t="s">
        <v>385</v>
      </c>
      <c r="B58" s="200" t="s">
        <v>377</v>
      </c>
      <c r="C58" s="205" t="s">
        <v>386</v>
      </c>
      <c r="D58" s="663">
        <v>3613.0029451821588</v>
      </c>
    </row>
    <row r="59" spans="1:4" ht="31.5" thickTop="1" thickBot="1">
      <c r="A59" s="200" t="s">
        <v>387</v>
      </c>
      <c r="B59" s="200" t="s">
        <v>388</v>
      </c>
      <c r="C59" s="205" t="s">
        <v>389</v>
      </c>
      <c r="D59" s="663">
        <v>38860</v>
      </c>
    </row>
    <row r="60" spans="1:4" ht="16.5" thickTop="1" thickBot="1">
      <c r="A60" s="200" t="s">
        <v>390</v>
      </c>
      <c r="B60" s="200" t="s">
        <v>377</v>
      </c>
      <c r="C60" s="205" t="s">
        <v>391</v>
      </c>
      <c r="D60" s="663">
        <v>11016.666666666666</v>
      </c>
    </row>
    <row r="61" spans="1:4" ht="16.5" thickTop="1" thickBot="1">
      <c r="A61" s="200" t="s">
        <v>392</v>
      </c>
      <c r="B61" s="200" t="s">
        <v>233</v>
      </c>
      <c r="C61" s="205" t="s">
        <v>393</v>
      </c>
      <c r="D61" s="663">
        <v>132993.33333333334</v>
      </c>
    </row>
    <row r="62" spans="1:4" ht="16.5" thickTop="1" thickBot="1">
      <c r="A62" s="200" t="s">
        <v>400</v>
      </c>
      <c r="B62" s="200" t="s">
        <v>233</v>
      </c>
      <c r="C62" s="205" t="s">
        <v>401</v>
      </c>
      <c r="D62" s="663">
        <v>6288</v>
      </c>
    </row>
    <row r="63" spans="1:4" ht="16.5" thickTop="1" thickBot="1">
      <c r="A63" s="200" t="s">
        <v>394</v>
      </c>
      <c r="B63" s="200" t="s">
        <v>388</v>
      </c>
      <c r="C63" s="205" t="s">
        <v>395</v>
      </c>
      <c r="D63" s="663">
        <v>27078.26</v>
      </c>
    </row>
    <row r="64" spans="1:4" ht="16.5" thickTop="1" thickBot="1">
      <c r="A64" s="200" t="s">
        <v>402</v>
      </c>
      <c r="B64" s="200" t="s">
        <v>92</v>
      </c>
      <c r="C64" s="205" t="s">
        <v>403</v>
      </c>
      <c r="D64" s="663">
        <v>36194.641129812342</v>
      </c>
    </row>
    <row r="65" spans="1:4" ht="16.5" thickTop="1" thickBot="1">
      <c r="A65" s="200" t="s">
        <v>396</v>
      </c>
      <c r="B65" s="200" t="s">
        <v>92</v>
      </c>
      <c r="C65" s="205" t="s">
        <v>397</v>
      </c>
      <c r="D65" s="663">
        <v>111666.66666666667</v>
      </c>
    </row>
    <row r="66" spans="1:4" ht="16.5" thickTop="1" thickBot="1">
      <c r="A66" s="200" t="s">
        <v>398</v>
      </c>
      <c r="B66" s="200" t="s">
        <v>92</v>
      </c>
      <c r="C66" s="205" t="s">
        <v>399</v>
      </c>
      <c r="D66" s="663">
        <v>72500.333333333328</v>
      </c>
    </row>
    <row r="67" spans="1:4" ht="16.5" thickTop="1" thickBot="1">
      <c r="A67" s="200" t="s">
        <v>1001</v>
      </c>
      <c r="B67" s="200" t="s">
        <v>144</v>
      </c>
      <c r="C67" s="205" t="s">
        <v>1002</v>
      </c>
      <c r="D67" s="663">
        <v>13036.480000000001</v>
      </c>
    </row>
    <row r="68" spans="1:4" ht="16.5" thickTop="1" thickBot="1">
      <c r="A68" s="200" t="s">
        <v>404</v>
      </c>
      <c r="B68" s="200" t="s">
        <v>377</v>
      </c>
      <c r="C68" s="205" t="s">
        <v>405</v>
      </c>
      <c r="D68" s="663">
        <v>820</v>
      </c>
    </row>
    <row r="69" spans="1:4" ht="16.5" thickTop="1" thickBot="1">
      <c r="A69" s="200" t="s">
        <v>406</v>
      </c>
      <c r="B69" s="200" t="s">
        <v>377</v>
      </c>
      <c r="C69" s="205" t="s">
        <v>407</v>
      </c>
      <c r="D69" s="663">
        <v>11926.12</v>
      </c>
    </row>
    <row r="70" spans="1:4" ht="16.5" thickTop="1" thickBot="1">
      <c r="A70" s="200" t="s">
        <v>408</v>
      </c>
      <c r="B70" s="200" t="s">
        <v>144</v>
      </c>
      <c r="C70" s="205" t="s">
        <v>409</v>
      </c>
      <c r="D70" s="663">
        <v>58409.573333333334</v>
      </c>
    </row>
    <row r="71" spans="1:4" ht="16.5" thickTop="1" thickBot="1">
      <c r="A71" s="200" t="s">
        <v>410</v>
      </c>
      <c r="B71" s="200" t="s">
        <v>92</v>
      </c>
      <c r="C71" s="205" t="s">
        <v>411</v>
      </c>
      <c r="D71" s="663">
        <v>13428.833333333334</v>
      </c>
    </row>
    <row r="72" spans="1:4" ht="16.5" thickTop="1" thickBot="1">
      <c r="A72" s="200" t="s">
        <v>412</v>
      </c>
      <c r="B72" s="200" t="s">
        <v>92</v>
      </c>
      <c r="C72" s="205" t="s">
        <v>413</v>
      </c>
      <c r="D72" s="663">
        <v>19539403.333333332</v>
      </c>
    </row>
    <row r="73" spans="1:4" ht="16.5" thickTop="1" thickBot="1">
      <c r="A73" s="200" t="s">
        <v>882</v>
      </c>
      <c r="B73" s="200" t="s">
        <v>377</v>
      </c>
      <c r="C73" s="205" t="s">
        <v>883</v>
      </c>
      <c r="D73" s="663">
        <v>1722.3333333333333</v>
      </c>
    </row>
    <row r="74" spans="1:4" ht="16.5" thickTop="1" thickBot="1">
      <c r="A74" s="200" t="s">
        <v>877</v>
      </c>
      <c r="B74" s="200" t="s">
        <v>377</v>
      </c>
      <c r="C74" s="205" t="s">
        <v>878</v>
      </c>
      <c r="D74" s="663">
        <v>1668.3333333333333</v>
      </c>
    </row>
    <row r="75" spans="1:4" ht="16.5" thickTop="1" thickBot="1">
      <c r="A75" s="200" t="s">
        <v>880</v>
      </c>
      <c r="B75" s="200" t="s">
        <v>377</v>
      </c>
      <c r="C75" s="205" t="s">
        <v>881</v>
      </c>
      <c r="D75" s="663">
        <v>1595</v>
      </c>
    </row>
    <row r="76" spans="1:4" ht="16.5" thickTop="1" thickBot="1">
      <c r="A76" s="200" t="s">
        <v>894</v>
      </c>
      <c r="B76" s="200" t="s">
        <v>377</v>
      </c>
      <c r="C76" s="205" t="s">
        <v>895</v>
      </c>
      <c r="D76" s="663">
        <v>2626.6666666666665</v>
      </c>
    </row>
    <row r="77" spans="1:4" ht="16.5" thickTop="1" thickBot="1">
      <c r="A77" s="200" t="s">
        <v>879</v>
      </c>
      <c r="B77" s="200" t="s">
        <v>377</v>
      </c>
      <c r="C77" s="205" t="s">
        <v>2143</v>
      </c>
      <c r="D77" s="663">
        <v>1698.3333333333333</v>
      </c>
    </row>
    <row r="78" spans="1:4" ht="16.5" thickTop="1" thickBot="1">
      <c r="A78" s="200" t="s">
        <v>889</v>
      </c>
      <c r="B78" s="200" t="s">
        <v>377</v>
      </c>
      <c r="C78" s="205" t="s">
        <v>890</v>
      </c>
      <c r="D78" s="663">
        <v>2469</v>
      </c>
    </row>
    <row r="79" spans="1:4" ht="16.5" thickTop="1" thickBot="1">
      <c r="A79" s="200" t="s">
        <v>891</v>
      </c>
      <c r="B79" s="200" t="s">
        <v>377</v>
      </c>
      <c r="C79" s="205" t="s">
        <v>2129</v>
      </c>
      <c r="D79" s="663">
        <v>2699</v>
      </c>
    </row>
    <row r="80" spans="1:4" ht="16.5" thickTop="1" thickBot="1">
      <c r="A80" s="200" t="s">
        <v>892</v>
      </c>
      <c r="B80" s="200" t="s">
        <v>377</v>
      </c>
      <c r="C80" s="205" t="s">
        <v>2130</v>
      </c>
      <c r="D80" s="663">
        <v>2796.6666666666665</v>
      </c>
    </row>
    <row r="81" spans="1:4" ht="31.5" thickTop="1" thickBot="1">
      <c r="A81" s="200" t="s">
        <v>884</v>
      </c>
      <c r="B81" s="200" t="s">
        <v>377</v>
      </c>
      <c r="C81" s="205" t="s">
        <v>2038</v>
      </c>
      <c r="D81" s="663">
        <v>2783.3333333333335</v>
      </c>
    </row>
    <row r="82" spans="1:4" ht="31.5" thickTop="1" thickBot="1">
      <c r="A82" s="200" t="s">
        <v>885</v>
      </c>
      <c r="B82" s="200" t="s">
        <v>377</v>
      </c>
      <c r="C82" s="205" t="s">
        <v>2039</v>
      </c>
      <c r="D82" s="663">
        <v>3006.6666666666665</v>
      </c>
    </row>
    <row r="83" spans="1:4" ht="31.5" thickTop="1" thickBot="1">
      <c r="A83" s="200" t="s">
        <v>886</v>
      </c>
      <c r="B83" s="200" t="s">
        <v>377</v>
      </c>
      <c r="C83" s="205" t="s">
        <v>2040</v>
      </c>
      <c r="D83" s="663">
        <v>2990</v>
      </c>
    </row>
    <row r="84" spans="1:4" ht="31.5" thickTop="1" thickBot="1">
      <c r="A84" s="200" t="s">
        <v>887</v>
      </c>
      <c r="B84" s="200" t="s">
        <v>377</v>
      </c>
      <c r="C84" s="205" t="s">
        <v>2041</v>
      </c>
      <c r="D84" s="663">
        <v>3203.3333333333335</v>
      </c>
    </row>
    <row r="85" spans="1:4" ht="16.5" thickTop="1" thickBot="1">
      <c r="A85" s="200" t="s">
        <v>893</v>
      </c>
      <c r="B85" s="200" t="s">
        <v>377</v>
      </c>
      <c r="C85" s="205" t="s">
        <v>2043</v>
      </c>
      <c r="D85" s="663">
        <v>3370.6666666666665</v>
      </c>
    </row>
    <row r="86" spans="1:4" ht="31.5" thickTop="1" thickBot="1">
      <c r="A86" s="200" t="s">
        <v>888</v>
      </c>
      <c r="B86" s="200" t="s">
        <v>377</v>
      </c>
      <c r="C86" s="205" t="s">
        <v>2042</v>
      </c>
      <c r="D86" s="663">
        <v>3370.6666666666665</v>
      </c>
    </row>
    <row r="87" spans="1:4" ht="31.5" thickTop="1" thickBot="1">
      <c r="A87" s="200" t="s">
        <v>875</v>
      </c>
      <c r="B87" s="200" t="s">
        <v>377</v>
      </c>
      <c r="C87" s="205" t="s">
        <v>876</v>
      </c>
      <c r="D87" s="663">
        <v>412.66666666666669</v>
      </c>
    </row>
    <row r="88" spans="1:4" ht="16.5" thickTop="1" thickBot="1">
      <c r="A88" s="200" t="s">
        <v>898</v>
      </c>
      <c r="B88" s="200" t="s">
        <v>377</v>
      </c>
      <c r="C88" s="205" t="s">
        <v>2044</v>
      </c>
      <c r="D88" s="663">
        <v>872.87350905954702</v>
      </c>
    </row>
    <row r="89" spans="1:4" ht="16.5" thickTop="1" thickBot="1">
      <c r="A89" s="200" t="s">
        <v>896</v>
      </c>
      <c r="B89" s="200" t="s">
        <v>377</v>
      </c>
      <c r="C89" s="205" t="s">
        <v>897</v>
      </c>
      <c r="D89" s="663">
        <v>742.42244212536184</v>
      </c>
    </row>
    <row r="90" spans="1:4" ht="16.5" thickTop="1" thickBot="1">
      <c r="A90" s="200" t="s">
        <v>997</v>
      </c>
      <c r="B90" s="200" t="s">
        <v>233</v>
      </c>
      <c r="C90" s="205" t="s">
        <v>998</v>
      </c>
      <c r="D90" s="663">
        <v>10000</v>
      </c>
    </row>
    <row r="91" spans="1:4" ht="31.5" thickTop="1" thickBot="1">
      <c r="A91" s="200" t="s">
        <v>414</v>
      </c>
      <c r="B91" s="200" t="s">
        <v>377</v>
      </c>
      <c r="C91" s="205" t="s">
        <v>415</v>
      </c>
      <c r="D91" s="663">
        <v>19777.230294979265</v>
      </c>
    </row>
    <row r="92" spans="1:4" ht="16.5" thickTop="1" thickBot="1">
      <c r="A92" s="200" t="s">
        <v>416</v>
      </c>
      <c r="B92" s="200" t="s">
        <v>144</v>
      </c>
      <c r="C92" s="205" t="s">
        <v>417</v>
      </c>
      <c r="D92" s="663">
        <v>30550</v>
      </c>
    </row>
    <row r="93" spans="1:4" ht="16.5" thickTop="1" thickBot="1">
      <c r="A93" s="200" t="s">
        <v>418</v>
      </c>
      <c r="B93" s="200" t="s">
        <v>144</v>
      </c>
      <c r="C93" s="205" t="s">
        <v>419</v>
      </c>
      <c r="D93" s="663">
        <v>1067.6666666666667</v>
      </c>
    </row>
    <row r="94" spans="1:4" ht="16.5" thickTop="1" thickBot="1">
      <c r="A94" s="200" t="s">
        <v>420</v>
      </c>
      <c r="B94" s="200" t="s">
        <v>144</v>
      </c>
      <c r="C94" s="205" t="s">
        <v>421</v>
      </c>
      <c r="D94" s="663">
        <v>916</v>
      </c>
    </row>
    <row r="95" spans="1:4" ht="16.5" thickTop="1" thickBot="1">
      <c r="A95" s="200" t="s">
        <v>422</v>
      </c>
      <c r="B95" s="200" t="s">
        <v>377</v>
      </c>
      <c r="C95" s="205" t="s">
        <v>423</v>
      </c>
      <c r="D95" s="663">
        <v>5041.8848237208458</v>
      </c>
    </row>
    <row r="96" spans="1:4" ht="16.5" thickTop="1" thickBot="1">
      <c r="A96" s="200" t="s">
        <v>441</v>
      </c>
      <c r="B96" s="200" t="s">
        <v>377</v>
      </c>
      <c r="C96" s="205" t="s">
        <v>442</v>
      </c>
      <c r="D96" s="663">
        <v>3991.492152112336</v>
      </c>
    </row>
    <row r="97" spans="1:4" ht="16.5" thickTop="1" thickBot="1">
      <c r="A97" s="200" t="s">
        <v>439</v>
      </c>
      <c r="B97" s="200" t="s">
        <v>377</v>
      </c>
      <c r="C97" s="205" t="s">
        <v>440</v>
      </c>
      <c r="D97" s="663">
        <v>6302.3560296510568</v>
      </c>
    </row>
    <row r="98" spans="1:4" ht="16.5" thickTop="1" thickBot="1">
      <c r="A98" s="200" t="s">
        <v>424</v>
      </c>
      <c r="B98" s="200" t="s">
        <v>425</v>
      </c>
      <c r="C98" s="205" t="s">
        <v>426</v>
      </c>
      <c r="D98" s="663">
        <v>3676.3743506297833</v>
      </c>
    </row>
    <row r="99" spans="1:4" ht="31.5" thickTop="1" thickBot="1">
      <c r="A99" s="200" t="s">
        <v>907</v>
      </c>
      <c r="B99" s="200" t="s">
        <v>388</v>
      </c>
      <c r="C99" s="205" t="s">
        <v>2045</v>
      </c>
      <c r="D99" s="663">
        <v>434105.97384439217</v>
      </c>
    </row>
    <row r="100" spans="1:4" ht="31.5" thickTop="1" thickBot="1">
      <c r="A100" s="200" t="s">
        <v>908</v>
      </c>
      <c r="B100" s="200" t="s">
        <v>388</v>
      </c>
      <c r="C100" s="205" t="s">
        <v>2046</v>
      </c>
      <c r="D100" s="663">
        <v>395794</v>
      </c>
    </row>
    <row r="101" spans="1:4" ht="31.5" thickTop="1" thickBot="1">
      <c r="A101" s="200" t="s">
        <v>909</v>
      </c>
      <c r="B101" s="200" t="s">
        <v>388</v>
      </c>
      <c r="C101" s="205" t="s">
        <v>2047</v>
      </c>
      <c r="D101" s="663">
        <v>550502</v>
      </c>
    </row>
    <row r="102" spans="1:4" ht="31.5" thickTop="1" thickBot="1">
      <c r="A102" s="200" t="s">
        <v>910</v>
      </c>
      <c r="B102" s="200" t="s">
        <v>388</v>
      </c>
      <c r="C102" s="205" t="s">
        <v>2048</v>
      </c>
      <c r="D102" s="663">
        <v>441654.66666666669</v>
      </c>
    </row>
    <row r="103" spans="1:4" ht="31.5" thickTop="1" thickBot="1">
      <c r="A103" s="200" t="s">
        <v>911</v>
      </c>
      <c r="B103" s="200" t="s">
        <v>388</v>
      </c>
      <c r="C103" s="205" t="s">
        <v>2049</v>
      </c>
      <c r="D103" s="663">
        <v>452008.33333333331</v>
      </c>
    </row>
    <row r="104" spans="1:4" ht="16.5" thickTop="1" thickBot="1">
      <c r="A104" s="200" t="s">
        <v>905</v>
      </c>
      <c r="B104" s="200" t="s">
        <v>388</v>
      </c>
      <c r="C104" s="205" t="s">
        <v>2112</v>
      </c>
      <c r="D104" s="663">
        <v>335271</v>
      </c>
    </row>
    <row r="105" spans="1:4" ht="16.5" thickTop="1" thickBot="1">
      <c r="A105" s="200" t="s">
        <v>904</v>
      </c>
      <c r="B105" s="200" t="s">
        <v>388</v>
      </c>
      <c r="C105" s="205" t="s">
        <v>2113</v>
      </c>
      <c r="D105" s="663">
        <v>362159.66666666669</v>
      </c>
    </row>
    <row r="106" spans="1:4" ht="16.5" thickTop="1" thickBot="1">
      <c r="A106" s="200" t="s">
        <v>1745</v>
      </c>
      <c r="B106" s="200" t="s">
        <v>388</v>
      </c>
      <c r="C106" s="205" t="s">
        <v>2111</v>
      </c>
      <c r="D106" s="663">
        <v>381310.66666666669</v>
      </c>
    </row>
    <row r="107" spans="1:4" ht="16.5" thickTop="1" thickBot="1">
      <c r="A107" s="200" t="s">
        <v>901</v>
      </c>
      <c r="B107" s="200" t="s">
        <v>388</v>
      </c>
      <c r="C107" s="205" t="s">
        <v>2111</v>
      </c>
      <c r="D107" s="663">
        <v>381310.66666666669</v>
      </c>
    </row>
    <row r="108" spans="1:4" ht="16.5" thickTop="1" thickBot="1">
      <c r="A108" s="200" t="s">
        <v>903</v>
      </c>
      <c r="B108" s="200" t="s">
        <v>388</v>
      </c>
      <c r="C108" s="205" t="s">
        <v>2114</v>
      </c>
      <c r="D108" s="663">
        <v>392113</v>
      </c>
    </row>
    <row r="109" spans="1:4" ht="16.5" thickTop="1" thickBot="1">
      <c r="A109" s="200" t="s">
        <v>902</v>
      </c>
      <c r="B109" s="200" t="s">
        <v>388</v>
      </c>
      <c r="C109" s="205" t="s">
        <v>2115</v>
      </c>
      <c r="D109" s="663">
        <v>402272.66666666669</v>
      </c>
    </row>
    <row r="110" spans="1:4" ht="16.5" thickTop="1" thickBot="1">
      <c r="A110" s="200" t="s">
        <v>906</v>
      </c>
      <c r="B110" s="200" t="s">
        <v>388</v>
      </c>
      <c r="C110" s="205" t="s">
        <v>2116</v>
      </c>
      <c r="D110" s="663">
        <v>363280.23789517907</v>
      </c>
    </row>
    <row r="111" spans="1:4" ht="16.5" thickTop="1" thickBot="1">
      <c r="A111" s="200" t="s">
        <v>427</v>
      </c>
      <c r="B111" s="200" t="s">
        <v>144</v>
      </c>
      <c r="C111" s="205" t="s">
        <v>428</v>
      </c>
      <c r="D111" s="663">
        <v>2198.0559061786535</v>
      </c>
    </row>
    <row r="112" spans="1:4" ht="16.5" thickTop="1" thickBot="1">
      <c r="A112" s="200" t="s">
        <v>429</v>
      </c>
      <c r="B112" s="200" t="s">
        <v>233</v>
      </c>
      <c r="C112" s="205" t="s">
        <v>430</v>
      </c>
      <c r="D112" s="663">
        <v>1783.6666666666667</v>
      </c>
    </row>
    <row r="113" spans="1:4" ht="31.5" thickTop="1" thickBot="1">
      <c r="A113" s="200" t="s">
        <v>431</v>
      </c>
      <c r="B113" s="200" t="s">
        <v>92</v>
      </c>
      <c r="C113" s="205" t="s">
        <v>432</v>
      </c>
      <c r="D113" s="663">
        <v>1208.6666666666667</v>
      </c>
    </row>
    <row r="114" spans="1:4" ht="31.5" thickTop="1" thickBot="1">
      <c r="A114" s="200" t="s">
        <v>433</v>
      </c>
      <c r="B114" s="200" t="s">
        <v>144</v>
      </c>
      <c r="C114" s="205" t="s">
        <v>434</v>
      </c>
      <c r="D114" s="663">
        <v>55094.007158057648</v>
      </c>
    </row>
    <row r="115" spans="1:4" ht="16.5" thickTop="1" thickBot="1">
      <c r="A115" s="200" t="s">
        <v>435</v>
      </c>
      <c r="B115" s="200" t="s">
        <v>92</v>
      </c>
      <c r="C115" s="654" t="s">
        <v>436</v>
      </c>
      <c r="D115" s="663">
        <v>53243.156496878284</v>
      </c>
    </row>
    <row r="116" spans="1:4" ht="16.5" thickTop="1" thickBot="1">
      <c r="A116" s="200" t="s">
        <v>443</v>
      </c>
      <c r="B116" s="200" t="s">
        <v>92</v>
      </c>
      <c r="C116" s="205" t="s">
        <v>1997</v>
      </c>
      <c r="D116" s="663">
        <v>379205.33333333331</v>
      </c>
    </row>
    <row r="117" spans="1:4" ht="16.5" thickTop="1" thickBot="1">
      <c r="A117" s="200" t="s">
        <v>446</v>
      </c>
      <c r="B117" s="200" t="s">
        <v>92</v>
      </c>
      <c r="C117" s="205" t="s">
        <v>447</v>
      </c>
      <c r="D117" s="663">
        <v>66145.333333333328</v>
      </c>
    </row>
    <row r="118" spans="1:4" ht="31.5" thickTop="1" thickBot="1">
      <c r="A118" s="200" t="s">
        <v>444</v>
      </c>
      <c r="B118" s="200" t="s">
        <v>92</v>
      </c>
      <c r="C118" s="654" t="s">
        <v>445</v>
      </c>
      <c r="D118" s="663">
        <v>66186.333333333328</v>
      </c>
    </row>
    <row r="119" spans="1:4" ht="31.5" thickTop="1" thickBot="1">
      <c r="A119" s="200" t="s">
        <v>449</v>
      </c>
      <c r="B119" s="200" t="s">
        <v>388</v>
      </c>
      <c r="C119" s="205" t="s">
        <v>450</v>
      </c>
      <c r="D119" s="663">
        <v>7799.8137660068278</v>
      </c>
    </row>
    <row r="120" spans="1:4" ht="31.5" thickTop="1" thickBot="1">
      <c r="A120" s="200" t="s">
        <v>448</v>
      </c>
      <c r="B120" s="200" t="s">
        <v>388</v>
      </c>
      <c r="C120" s="205" t="s">
        <v>1998</v>
      </c>
      <c r="D120" s="663">
        <v>7160.0141618752132</v>
      </c>
    </row>
    <row r="121" spans="1:4" ht="31.5" thickTop="1" thickBot="1">
      <c r="A121" s="200" t="s">
        <v>912</v>
      </c>
      <c r="B121" s="200" t="s">
        <v>637</v>
      </c>
      <c r="C121" s="205" t="s">
        <v>913</v>
      </c>
      <c r="D121" s="663">
        <v>25885.333333333332</v>
      </c>
    </row>
    <row r="122" spans="1:4" ht="16.5" thickTop="1" thickBot="1">
      <c r="A122" s="200" t="s">
        <v>914</v>
      </c>
      <c r="B122" s="200" t="s">
        <v>637</v>
      </c>
      <c r="C122" s="205" t="s">
        <v>2050</v>
      </c>
      <c r="D122" s="663">
        <v>27412.333333333332</v>
      </c>
    </row>
    <row r="123" spans="1:4" ht="16.5" thickTop="1" thickBot="1">
      <c r="A123" s="200" t="s">
        <v>451</v>
      </c>
      <c r="B123" s="200" t="s">
        <v>388</v>
      </c>
      <c r="C123" s="205" t="s">
        <v>1999</v>
      </c>
      <c r="D123" s="663">
        <v>4006.3653061446189</v>
      </c>
    </row>
    <row r="124" spans="1:4" ht="16.5" thickTop="1" thickBot="1">
      <c r="A124" s="200" t="s">
        <v>452</v>
      </c>
      <c r="B124" s="200" t="s">
        <v>144</v>
      </c>
      <c r="C124" s="205" t="s">
        <v>453</v>
      </c>
      <c r="D124" s="663">
        <v>19273.05</v>
      </c>
    </row>
    <row r="125" spans="1:4" ht="16.5" thickTop="1" thickBot="1">
      <c r="A125" s="200" t="s">
        <v>939</v>
      </c>
      <c r="B125" s="200" t="s">
        <v>425</v>
      </c>
      <c r="C125" s="205" t="s">
        <v>2052</v>
      </c>
      <c r="D125" s="663">
        <v>2015</v>
      </c>
    </row>
    <row r="126" spans="1:4" ht="16.5" thickTop="1" thickBot="1">
      <c r="A126" s="200" t="s">
        <v>940</v>
      </c>
      <c r="B126" s="200" t="s">
        <v>425</v>
      </c>
      <c r="C126" s="205" t="s">
        <v>2053</v>
      </c>
      <c r="D126" s="663">
        <v>2611.6666666666665</v>
      </c>
    </row>
    <row r="127" spans="1:4" ht="31.5" thickTop="1" thickBot="1">
      <c r="A127" s="200" t="s">
        <v>938</v>
      </c>
      <c r="B127" s="200" t="s">
        <v>425</v>
      </c>
      <c r="C127" s="205" t="s">
        <v>2051</v>
      </c>
      <c r="D127" s="663">
        <v>2610</v>
      </c>
    </row>
    <row r="128" spans="1:4" ht="16.5" thickTop="1" thickBot="1">
      <c r="A128" s="200" t="s">
        <v>920</v>
      </c>
      <c r="B128" s="200" t="s">
        <v>425</v>
      </c>
      <c r="C128" s="205" t="s">
        <v>921</v>
      </c>
      <c r="D128" s="663">
        <v>1998.3333333333333</v>
      </c>
    </row>
    <row r="129" spans="1:4" ht="16.5" thickTop="1" thickBot="1">
      <c r="A129" s="200" t="s">
        <v>922</v>
      </c>
      <c r="B129" s="200" t="s">
        <v>425</v>
      </c>
      <c r="C129" s="205" t="s">
        <v>923</v>
      </c>
      <c r="D129" s="663">
        <v>1998.3333333333333</v>
      </c>
    </row>
    <row r="130" spans="1:4" ht="16.5" thickTop="1" thickBot="1">
      <c r="A130" s="200" t="s">
        <v>924</v>
      </c>
      <c r="B130" s="200" t="s">
        <v>425</v>
      </c>
      <c r="C130" s="205" t="s">
        <v>925</v>
      </c>
      <c r="D130" s="663">
        <v>1940</v>
      </c>
    </row>
    <row r="131" spans="1:4" ht="16.5" thickTop="1" thickBot="1">
      <c r="A131" s="200" t="s">
        <v>926</v>
      </c>
      <c r="B131" s="200" t="s">
        <v>425</v>
      </c>
      <c r="C131" s="205" t="s">
        <v>927</v>
      </c>
      <c r="D131" s="663">
        <v>2610</v>
      </c>
    </row>
    <row r="132" spans="1:4" ht="16.5" thickTop="1" thickBot="1">
      <c r="A132" s="200" t="s">
        <v>928</v>
      </c>
      <c r="B132" s="200" t="s">
        <v>425</v>
      </c>
      <c r="C132" s="205" t="s">
        <v>929</v>
      </c>
      <c r="D132" s="663">
        <v>1943.3333333333333</v>
      </c>
    </row>
    <row r="133" spans="1:4" ht="16.5" thickTop="1" thickBot="1">
      <c r="A133" s="200" t="s">
        <v>932</v>
      </c>
      <c r="B133" s="200" t="s">
        <v>425</v>
      </c>
      <c r="C133" s="205" t="s">
        <v>933</v>
      </c>
      <c r="D133" s="663">
        <v>1812.6666666666667</v>
      </c>
    </row>
    <row r="134" spans="1:4" ht="16.5" thickTop="1" thickBot="1">
      <c r="A134" s="200" t="s">
        <v>930</v>
      </c>
      <c r="B134" s="200" t="s">
        <v>425</v>
      </c>
      <c r="C134" s="205" t="s">
        <v>931</v>
      </c>
      <c r="D134" s="663">
        <v>1996.6666666666667</v>
      </c>
    </row>
    <row r="135" spans="1:4" ht="16.5" thickTop="1" thickBot="1">
      <c r="A135" s="200" t="s">
        <v>934</v>
      </c>
      <c r="B135" s="200" t="s">
        <v>425</v>
      </c>
      <c r="C135" s="205" t="s">
        <v>935</v>
      </c>
      <c r="D135" s="663">
        <v>2105</v>
      </c>
    </row>
    <row r="136" spans="1:4" ht="16.5" thickTop="1" thickBot="1">
      <c r="A136" s="200" t="s">
        <v>936</v>
      </c>
      <c r="B136" s="200" t="s">
        <v>425</v>
      </c>
      <c r="C136" s="205" t="s">
        <v>937</v>
      </c>
      <c r="D136" s="663">
        <v>2240</v>
      </c>
    </row>
    <row r="137" spans="1:4" ht="31.5" thickTop="1" thickBot="1">
      <c r="A137" s="200" t="s">
        <v>918</v>
      </c>
      <c r="B137" s="200" t="s">
        <v>377</v>
      </c>
      <c r="C137" s="205" t="s">
        <v>919</v>
      </c>
      <c r="D137" s="663">
        <v>8928.3377086723322</v>
      </c>
    </row>
    <row r="138" spans="1:4" ht="31.5" thickTop="1" thickBot="1">
      <c r="A138" s="200" t="s">
        <v>915</v>
      </c>
      <c r="B138" s="200" t="s">
        <v>916</v>
      </c>
      <c r="C138" s="205" t="s">
        <v>917</v>
      </c>
      <c r="D138" s="663">
        <v>3.3262128267935523E-2</v>
      </c>
    </row>
    <row r="139" spans="1:4" ht="16.5" thickTop="1" thickBot="1">
      <c r="A139" s="200" t="s">
        <v>454</v>
      </c>
      <c r="B139" s="200" t="s">
        <v>377</v>
      </c>
      <c r="C139" s="205" t="s">
        <v>455</v>
      </c>
      <c r="D139" s="663">
        <v>7252.72</v>
      </c>
    </row>
    <row r="140" spans="1:4" ht="31.5" thickTop="1" thickBot="1">
      <c r="A140" s="200" t="s">
        <v>456</v>
      </c>
      <c r="B140" s="200" t="s">
        <v>457</v>
      </c>
      <c r="C140" s="205" t="s">
        <v>458</v>
      </c>
      <c r="D140" s="663">
        <v>703.52836851871291</v>
      </c>
    </row>
    <row r="141" spans="1:4" ht="31.5" thickTop="1" thickBot="1">
      <c r="A141" s="200" t="s">
        <v>459</v>
      </c>
      <c r="B141" s="200" t="s">
        <v>144</v>
      </c>
      <c r="C141" s="205" t="s">
        <v>2000</v>
      </c>
      <c r="D141" s="663">
        <v>2848.4204383374513</v>
      </c>
    </row>
    <row r="142" spans="1:4" ht="31.5" thickTop="1" thickBot="1">
      <c r="A142" s="200" t="s">
        <v>460</v>
      </c>
      <c r="B142" s="200" t="s">
        <v>92</v>
      </c>
      <c r="C142" s="205" t="s">
        <v>461</v>
      </c>
      <c r="D142" s="663">
        <v>2723.0833333333335</v>
      </c>
    </row>
    <row r="143" spans="1:4" ht="16.5" thickTop="1" thickBot="1">
      <c r="A143" s="200" t="s">
        <v>462</v>
      </c>
      <c r="B143" s="200" t="s">
        <v>463</v>
      </c>
      <c r="C143" s="205" t="s">
        <v>464</v>
      </c>
      <c r="D143" s="663">
        <v>9978.7303802808401</v>
      </c>
    </row>
    <row r="144" spans="1:4" ht="16.5" thickTop="1" thickBot="1">
      <c r="A144" s="200" t="s">
        <v>465</v>
      </c>
      <c r="B144" s="200" t="s">
        <v>425</v>
      </c>
      <c r="C144" s="205" t="s">
        <v>466</v>
      </c>
      <c r="D144" s="663">
        <v>26651.754354245761</v>
      </c>
    </row>
    <row r="145" spans="1:4" ht="16.5" thickTop="1" thickBot="1">
      <c r="A145" s="200" t="s">
        <v>951</v>
      </c>
      <c r="B145" s="200" t="s">
        <v>233</v>
      </c>
      <c r="C145" s="205" t="s">
        <v>953</v>
      </c>
      <c r="D145" s="663">
        <v>20568.80520633921</v>
      </c>
    </row>
    <row r="146" spans="1:4" ht="46.5" thickTop="1" thickBot="1">
      <c r="A146" s="200" t="s">
        <v>941</v>
      </c>
      <c r="B146" s="200" t="s">
        <v>233</v>
      </c>
      <c r="C146" s="205" t="s">
        <v>942</v>
      </c>
      <c r="D146" s="663">
        <v>9664.2233333333334</v>
      </c>
    </row>
    <row r="147" spans="1:4" ht="31.5" thickTop="1" thickBot="1">
      <c r="A147" s="200" t="s">
        <v>943</v>
      </c>
      <c r="B147" s="200" t="s">
        <v>233</v>
      </c>
      <c r="C147" s="205" t="s">
        <v>944</v>
      </c>
      <c r="D147" s="663">
        <v>23798.53</v>
      </c>
    </row>
    <row r="148" spans="1:4" ht="16.5" thickTop="1" thickBot="1">
      <c r="A148" s="200" t="s">
        <v>1775</v>
      </c>
      <c r="B148" s="200" t="s">
        <v>233</v>
      </c>
      <c r="C148" s="205" t="s">
        <v>2054</v>
      </c>
      <c r="D148" s="663">
        <v>14479.960881226054</v>
      </c>
    </row>
    <row r="149" spans="1:4" ht="31.5" thickTop="1" thickBot="1">
      <c r="A149" s="200" t="s">
        <v>945</v>
      </c>
      <c r="B149" s="200" t="s">
        <v>144</v>
      </c>
      <c r="C149" s="205" t="s">
        <v>946</v>
      </c>
      <c r="D149" s="663">
        <v>38082.089863916743</v>
      </c>
    </row>
    <row r="150" spans="1:4" ht="16.5" thickTop="1" thickBot="1">
      <c r="A150" s="200" t="s">
        <v>947</v>
      </c>
      <c r="B150" s="200" t="s">
        <v>233</v>
      </c>
      <c r="C150" s="205" t="s">
        <v>948</v>
      </c>
      <c r="D150" s="663">
        <v>11581.943333333335</v>
      </c>
    </row>
    <row r="151" spans="1:4" ht="31.5" thickTop="1" thickBot="1">
      <c r="A151" s="200" t="s">
        <v>949</v>
      </c>
      <c r="B151" s="200" t="s">
        <v>457</v>
      </c>
      <c r="C151" s="205" t="s">
        <v>950</v>
      </c>
      <c r="D151" s="663">
        <v>188762.78333333333</v>
      </c>
    </row>
    <row r="152" spans="1:4" ht="16.5" thickTop="1" thickBot="1">
      <c r="A152" s="200" t="s">
        <v>467</v>
      </c>
      <c r="B152" s="200" t="s">
        <v>92</v>
      </c>
      <c r="C152" s="205" t="s">
        <v>468</v>
      </c>
      <c r="D152" s="663">
        <v>1155.4319387693604</v>
      </c>
    </row>
    <row r="153" spans="1:4" ht="16.5" thickTop="1" thickBot="1">
      <c r="A153" s="200" t="s">
        <v>469</v>
      </c>
      <c r="B153" s="200" t="s">
        <v>377</v>
      </c>
      <c r="C153" s="205" t="s">
        <v>470</v>
      </c>
      <c r="D153" s="663">
        <v>26175.921472910264</v>
      </c>
    </row>
    <row r="154" spans="1:4" ht="16.5" thickTop="1" thickBot="1">
      <c r="A154" s="200" t="s">
        <v>471</v>
      </c>
      <c r="B154" s="200" t="s">
        <v>377</v>
      </c>
      <c r="C154" s="205" t="s">
        <v>472</v>
      </c>
      <c r="D154" s="663">
        <v>5255.333333333333</v>
      </c>
    </row>
    <row r="155" spans="1:4" ht="31.5" thickTop="1" thickBot="1">
      <c r="A155" s="200" t="s">
        <v>987</v>
      </c>
      <c r="B155" s="200" t="s">
        <v>144</v>
      </c>
      <c r="C155" s="205" t="s">
        <v>988</v>
      </c>
      <c r="D155" s="663">
        <v>86739.704135819004</v>
      </c>
    </row>
    <row r="156" spans="1:4" ht="31.5" thickTop="1" thickBot="1">
      <c r="A156" s="200" t="s">
        <v>989</v>
      </c>
      <c r="B156" s="200" t="s">
        <v>144</v>
      </c>
      <c r="C156" s="205" t="s">
        <v>990</v>
      </c>
      <c r="D156" s="663">
        <v>26272.666666666668</v>
      </c>
    </row>
    <row r="157" spans="1:4" ht="31.5" thickTop="1" thickBot="1">
      <c r="A157" s="200" t="s">
        <v>991</v>
      </c>
      <c r="B157" s="200" t="s">
        <v>144</v>
      </c>
      <c r="C157" s="205" t="s">
        <v>992</v>
      </c>
      <c r="D157" s="663">
        <v>39286</v>
      </c>
    </row>
    <row r="158" spans="1:4" ht="31.5" thickTop="1" thickBot="1">
      <c r="A158" s="200" t="s">
        <v>993</v>
      </c>
      <c r="B158" s="200" t="s">
        <v>144</v>
      </c>
      <c r="C158" s="205" t="s">
        <v>994</v>
      </c>
      <c r="D158" s="663">
        <v>71308.666666666672</v>
      </c>
    </row>
    <row r="159" spans="1:4" ht="16.5" thickTop="1" thickBot="1">
      <c r="A159" s="200" t="s">
        <v>475</v>
      </c>
      <c r="B159" s="200" t="s">
        <v>233</v>
      </c>
      <c r="C159" s="205" t="s">
        <v>476</v>
      </c>
      <c r="D159" s="663">
        <v>7205.6362707814123</v>
      </c>
    </row>
    <row r="160" spans="1:4" ht="16.5" thickTop="1" thickBot="1">
      <c r="A160" s="200" t="s">
        <v>980</v>
      </c>
      <c r="B160" s="200" t="s">
        <v>233</v>
      </c>
      <c r="C160" s="205" t="s">
        <v>476</v>
      </c>
      <c r="D160" s="663">
        <v>7205.6362707814123</v>
      </c>
    </row>
    <row r="161" spans="1:4" ht="16.5" thickTop="1" thickBot="1">
      <c r="A161" s="200" t="s">
        <v>477</v>
      </c>
      <c r="B161" s="200" t="s">
        <v>233</v>
      </c>
      <c r="C161" s="205" t="s">
        <v>478</v>
      </c>
      <c r="D161" s="663">
        <v>10780.59963951546</v>
      </c>
    </row>
    <row r="162" spans="1:4" ht="16.5" thickTop="1" thickBot="1">
      <c r="A162" s="200" t="s">
        <v>981</v>
      </c>
      <c r="B162" s="200" t="s">
        <v>233</v>
      </c>
      <c r="C162" s="205" t="s">
        <v>478</v>
      </c>
      <c r="D162" s="663">
        <v>10780.59963951546</v>
      </c>
    </row>
    <row r="163" spans="1:4" ht="16.5" thickTop="1" thickBot="1">
      <c r="A163" s="200" t="s">
        <v>972</v>
      </c>
      <c r="B163" s="200" t="s">
        <v>233</v>
      </c>
      <c r="C163" s="205" t="s">
        <v>973</v>
      </c>
      <c r="D163" s="663">
        <v>10518.414125958358</v>
      </c>
    </row>
    <row r="164" spans="1:4" ht="16.5" thickTop="1" thickBot="1">
      <c r="A164" s="200" t="s">
        <v>978</v>
      </c>
      <c r="B164" s="200" t="s">
        <v>233</v>
      </c>
      <c r="C164" s="205" t="s">
        <v>973</v>
      </c>
      <c r="D164" s="663">
        <v>10518.414125958358</v>
      </c>
    </row>
    <row r="165" spans="1:4" ht="16.5" thickTop="1" thickBot="1">
      <c r="A165" s="200" t="s">
        <v>985</v>
      </c>
      <c r="B165" s="200" t="s">
        <v>952</v>
      </c>
      <c r="C165" s="205" t="s">
        <v>986</v>
      </c>
      <c r="D165" s="663">
        <v>16848.136199361583</v>
      </c>
    </row>
    <row r="166" spans="1:4" ht="16.5" thickTop="1" thickBot="1">
      <c r="A166" s="200" t="s">
        <v>983</v>
      </c>
      <c r="B166" s="200" t="s">
        <v>233</v>
      </c>
      <c r="C166" s="205" t="s">
        <v>984</v>
      </c>
      <c r="D166" s="663">
        <v>10987.438515471191</v>
      </c>
    </row>
    <row r="167" spans="1:4" ht="16.5" thickTop="1" thickBot="1">
      <c r="A167" s="200" t="s">
        <v>479</v>
      </c>
      <c r="B167" s="200" t="s">
        <v>233</v>
      </c>
      <c r="C167" s="205" t="s">
        <v>480</v>
      </c>
      <c r="D167" s="663">
        <v>8075.1893040457826</v>
      </c>
    </row>
    <row r="168" spans="1:4" ht="16.5" thickTop="1" thickBot="1">
      <c r="A168" s="200" t="s">
        <v>982</v>
      </c>
      <c r="B168" s="200" t="s">
        <v>233</v>
      </c>
      <c r="C168" s="205" t="s">
        <v>480</v>
      </c>
      <c r="D168" s="663">
        <v>8075.1893040457826</v>
      </c>
    </row>
    <row r="169" spans="1:4" ht="16.5" thickTop="1" thickBot="1">
      <c r="A169" s="200" t="s">
        <v>473</v>
      </c>
      <c r="B169" s="200" t="s">
        <v>233</v>
      </c>
      <c r="C169" s="205" t="s">
        <v>474</v>
      </c>
      <c r="D169" s="663">
        <v>13119.482287689294</v>
      </c>
    </row>
    <row r="170" spans="1:4" ht="16.5" thickTop="1" thickBot="1">
      <c r="A170" s="200" t="s">
        <v>979</v>
      </c>
      <c r="B170" s="200" t="s">
        <v>233</v>
      </c>
      <c r="C170" s="205" t="s">
        <v>474</v>
      </c>
      <c r="D170" s="663">
        <v>13119.482287689294</v>
      </c>
    </row>
    <row r="171" spans="1:4" ht="16.5" thickTop="1" thickBot="1">
      <c r="A171" s="200" t="s">
        <v>955</v>
      </c>
      <c r="B171" s="200" t="s">
        <v>233</v>
      </c>
      <c r="C171" s="205" t="s">
        <v>956</v>
      </c>
      <c r="D171" s="663">
        <v>11234.353797231384</v>
      </c>
    </row>
    <row r="172" spans="1:4" ht="16.5" thickTop="1" thickBot="1">
      <c r="A172" s="200" t="s">
        <v>968</v>
      </c>
      <c r="B172" s="200" t="s">
        <v>952</v>
      </c>
      <c r="C172" s="205" t="s">
        <v>969</v>
      </c>
      <c r="D172" s="663">
        <v>27504.129628863662</v>
      </c>
    </row>
    <row r="173" spans="1:4" ht="16.5" thickTop="1" thickBot="1">
      <c r="A173" s="200" t="s">
        <v>970</v>
      </c>
      <c r="B173" s="200" t="s">
        <v>952</v>
      </c>
      <c r="C173" s="205" t="s">
        <v>971</v>
      </c>
      <c r="D173" s="663">
        <v>7498.3096643533036</v>
      </c>
    </row>
    <row r="174" spans="1:4" ht="16.5" thickTop="1" thickBot="1">
      <c r="A174" s="200" t="s">
        <v>957</v>
      </c>
      <c r="B174" s="200" t="s">
        <v>233</v>
      </c>
      <c r="C174" s="205" t="s">
        <v>958</v>
      </c>
      <c r="D174" s="663">
        <v>3482.5009452788568</v>
      </c>
    </row>
    <row r="175" spans="1:4" ht="16.5" thickTop="1" thickBot="1">
      <c r="A175" s="200" t="s">
        <v>959</v>
      </c>
      <c r="B175" s="200" t="s">
        <v>233</v>
      </c>
      <c r="C175" s="205" t="s">
        <v>960</v>
      </c>
      <c r="D175" s="663">
        <v>5111.3139744090886</v>
      </c>
    </row>
    <row r="176" spans="1:4" ht="31.5" thickTop="1" thickBot="1">
      <c r="A176" s="200" t="s">
        <v>965</v>
      </c>
      <c r="B176" s="200" t="s">
        <v>233</v>
      </c>
      <c r="C176" s="205" t="s">
        <v>2058</v>
      </c>
      <c r="D176" s="663">
        <v>5511.9835101354902</v>
      </c>
    </row>
    <row r="177" spans="1:4" ht="31.5" thickTop="1" thickBot="1">
      <c r="A177" s="200" t="s">
        <v>961</v>
      </c>
      <c r="B177" s="200" t="s">
        <v>233</v>
      </c>
      <c r="C177" s="205" t="s">
        <v>2056</v>
      </c>
      <c r="D177" s="663">
        <v>5844.9508980149139</v>
      </c>
    </row>
    <row r="178" spans="1:4" ht="31.5" thickTop="1" thickBot="1">
      <c r="A178" s="200" t="s">
        <v>962</v>
      </c>
      <c r="B178" s="200" t="s">
        <v>233</v>
      </c>
      <c r="C178" s="205" t="s">
        <v>2057</v>
      </c>
      <c r="D178" s="663">
        <v>7182.024507229632</v>
      </c>
    </row>
    <row r="179" spans="1:4" ht="31.5" thickTop="1" thickBot="1">
      <c r="A179" s="200" t="s">
        <v>967</v>
      </c>
      <c r="B179" s="200" t="s">
        <v>233</v>
      </c>
      <c r="C179" s="205" t="s">
        <v>2059</v>
      </c>
      <c r="D179" s="663">
        <v>5132.0151069565518</v>
      </c>
    </row>
    <row r="180" spans="1:4" ht="31.5" thickTop="1" thickBot="1">
      <c r="A180" s="200" t="s">
        <v>954</v>
      </c>
      <c r="B180" s="200" t="s">
        <v>233</v>
      </c>
      <c r="C180" s="205" t="s">
        <v>2055</v>
      </c>
      <c r="D180" s="663">
        <v>5648.666666666667</v>
      </c>
    </row>
    <row r="181" spans="1:4" ht="16.5" thickTop="1" thickBot="1">
      <c r="A181" s="200" t="s">
        <v>963</v>
      </c>
      <c r="B181" s="200" t="s">
        <v>233</v>
      </c>
      <c r="C181" s="205" t="s">
        <v>964</v>
      </c>
      <c r="D181" s="663">
        <v>4182</v>
      </c>
    </row>
    <row r="182" spans="1:4" ht="16.5" thickTop="1" thickBot="1">
      <c r="A182" s="200" t="s">
        <v>966</v>
      </c>
      <c r="B182" s="200" t="s">
        <v>233</v>
      </c>
      <c r="C182" s="205" t="s">
        <v>964</v>
      </c>
      <c r="D182" s="663">
        <v>4289.666666666667</v>
      </c>
    </row>
    <row r="183" spans="1:4" ht="16.5" thickTop="1" thickBot="1">
      <c r="A183" s="200" t="s">
        <v>481</v>
      </c>
      <c r="B183" s="200" t="s">
        <v>377</v>
      </c>
      <c r="C183" s="205" t="s">
        <v>482</v>
      </c>
      <c r="D183" s="663">
        <v>8258</v>
      </c>
    </row>
    <row r="184" spans="1:4" ht="16.5" thickTop="1" thickBot="1">
      <c r="A184" s="200" t="s">
        <v>485</v>
      </c>
      <c r="B184" s="200" t="s">
        <v>92</v>
      </c>
      <c r="C184" s="205" t="s">
        <v>486</v>
      </c>
      <c r="D184" s="663">
        <v>27852.566666666666</v>
      </c>
    </row>
    <row r="185" spans="1:4" ht="16.5" thickTop="1" thickBot="1">
      <c r="A185" s="200" t="s">
        <v>483</v>
      </c>
      <c r="B185" s="200" t="s">
        <v>388</v>
      </c>
      <c r="C185" s="205" t="s">
        <v>484</v>
      </c>
      <c r="D185" s="663">
        <v>72193.333333333328</v>
      </c>
    </row>
    <row r="186" spans="1:4" ht="16.5" thickTop="1" thickBot="1">
      <c r="A186" s="200" t="s">
        <v>487</v>
      </c>
      <c r="B186" s="200" t="s">
        <v>144</v>
      </c>
      <c r="C186" s="205" t="s">
        <v>2001</v>
      </c>
      <c r="D186" s="663">
        <v>2972.6133614374248</v>
      </c>
    </row>
    <row r="187" spans="1:4" ht="16.5" thickTop="1" thickBot="1">
      <c r="A187" s="200" t="s">
        <v>1539</v>
      </c>
      <c r="B187" s="200" t="s">
        <v>377</v>
      </c>
      <c r="C187" s="205" t="s">
        <v>1538</v>
      </c>
      <c r="D187" s="663">
        <v>10285</v>
      </c>
    </row>
    <row r="188" spans="1:4" ht="16.5" thickTop="1" thickBot="1">
      <c r="A188" s="200" t="s">
        <v>1793</v>
      </c>
      <c r="B188" s="200" t="s">
        <v>377</v>
      </c>
      <c r="C188" s="205" t="s">
        <v>1792</v>
      </c>
      <c r="D188" s="663">
        <v>10285</v>
      </c>
    </row>
    <row r="189" spans="1:4" ht="16.5" thickTop="1" thickBot="1">
      <c r="A189" s="200" t="s">
        <v>488</v>
      </c>
      <c r="B189" s="200" t="s">
        <v>377</v>
      </c>
      <c r="C189" s="205" t="s">
        <v>489</v>
      </c>
      <c r="D189" s="663">
        <v>68319</v>
      </c>
    </row>
    <row r="190" spans="1:4" ht="16.5" thickTop="1" thickBot="1">
      <c r="A190" s="200" t="s">
        <v>1750</v>
      </c>
      <c r="B190" s="200" t="s">
        <v>144</v>
      </c>
      <c r="C190" s="205" t="s">
        <v>1749</v>
      </c>
      <c r="D190" s="663">
        <v>900287.9753318202</v>
      </c>
    </row>
    <row r="191" spans="1:4" ht="16.5" thickTop="1" thickBot="1">
      <c r="A191" s="200" t="s">
        <v>498</v>
      </c>
      <c r="B191" s="200" t="s">
        <v>92</v>
      </c>
      <c r="C191" s="205" t="s">
        <v>499</v>
      </c>
      <c r="D191" s="663">
        <v>762068.37333333341</v>
      </c>
    </row>
    <row r="192" spans="1:4" ht="16.5" thickTop="1" thickBot="1">
      <c r="A192" s="200" t="s">
        <v>500</v>
      </c>
      <c r="B192" s="200" t="s">
        <v>92</v>
      </c>
      <c r="C192" s="205" t="s">
        <v>501</v>
      </c>
      <c r="D192" s="663">
        <v>377909.45333333331</v>
      </c>
    </row>
    <row r="193" spans="1:4" ht="16.5" thickTop="1" thickBot="1">
      <c r="A193" s="200" t="s">
        <v>490</v>
      </c>
      <c r="B193" s="200" t="s">
        <v>233</v>
      </c>
      <c r="C193" s="205" t="s">
        <v>491</v>
      </c>
      <c r="D193" s="663">
        <v>3101.7547992876403</v>
      </c>
    </row>
    <row r="194" spans="1:4" ht="16.5" thickTop="1" thickBot="1">
      <c r="A194" s="200" t="s">
        <v>502</v>
      </c>
      <c r="B194" s="200" t="s">
        <v>92</v>
      </c>
      <c r="C194" s="205" t="s">
        <v>503</v>
      </c>
      <c r="D194" s="663">
        <v>1117.6666666666667</v>
      </c>
    </row>
    <row r="195" spans="1:4" ht="31.5" thickTop="1" thickBot="1">
      <c r="A195" s="200" t="s">
        <v>492</v>
      </c>
      <c r="B195" s="200" t="s">
        <v>425</v>
      </c>
      <c r="C195" s="205" t="s">
        <v>493</v>
      </c>
      <c r="D195" s="663">
        <v>1220</v>
      </c>
    </row>
    <row r="196" spans="1:4" ht="16.5" thickTop="1" thickBot="1">
      <c r="A196" s="200" t="s">
        <v>494</v>
      </c>
      <c r="B196" s="200" t="s">
        <v>92</v>
      </c>
      <c r="C196" s="205" t="s">
        <v>495</v>
      </c>
      <c r="D196" s="663">
        <v>31407.666666666668</v>
      </c>
    </row>
    <row r="197" spans="1:4" ht="16.5" thickTop="1" thickBot="1">
      <c r="A197" s="200" t="s">
        <v>496</v>
      </c>
      <c r="B197" s="200" t="s">
        <v>144</v>
      </c>
      <c r="C197" s="205" t="s">
        <v>497</v>
      </c>
      <c r="D197" s="663">
        <v>2795</v>
      </c>
    </row>
    <row r="198" spans="1:4" ht="16.5" thickTop="1" thickBot="1">
      <c r="A198" s="200" t="s">
        <v>504</v>
      </c>
      <c r="B198" s="200" t="s">
        <v>92</v>
      </c>
      <c r="C198" s="205" t="s">
        <v>505</v>
      </c>
      <c r="D198" s="663">
        <v>14291.333333333334</v>
      </c>
    </row>
    <row r="199" spans="1:4" ht="16.5" thickTop="1" thickBot="1">
      <c r="A199" s="200" t="s">
        <v>1009</v>
      </c>
      <c r="B199" s="200" t="s">
        <v>92</v>
      </c>
      <c r="C199" s="205" t="s">
        <v>1010</v>
      </c>
      <c r="D199" s="663">
        <v>107668.33333333333</v>
      </c>
    </row>
    <row r="200" spans="1:4" ht="31.5" thickTop="1" thickBot="1">
      <c r="A200" s="200" t="s">
        <v>1013</v>
      </c>
      <c r="B200" s="200" t="s">
        <v>92</v>
      </c>
      <c r="C200" s="205" t="s">
        <v>1014</v>
      </c>
      <c r="D200" s="663">
        <v>95019.742424242431</v>
      </c>
    </row>
    <row r="201" spans="1:4" ht="16.5" thickTop="1" thickBot="1">
      <c r="A201" s="200" t="s">
        <v>1011</v>
      </c>
      <c r="B201" s="200" t="s">
        <v>92</v>
      </c>
      <c r="C201" s="205" t="s">
        <v>1012</v>
      </c>
      <c r="D201" s="663">
        <v>108082.3</v>
      </c>
    </row>
    <row r="202" spans="1:4" ht="16.5" thickTop="1" thickBot="1">
      <c r="A202" s="200" t="s">
        <v>1015</v>
      </c>
      <c r="B202" s="200" t="s">
        <v>233</v>
      </c>
      <c r="C202" s="205" t="s">
        <v>1016</v>
      </c>
      <c r="D202" s="663">
        <v>17659.706666666665</v>
      </c>
    </row>
    <row r="203" spans="1:4" ht="31.5" thickTop="1" thickBot="1">
      <c r="A203" s="200" t="s">
        <v>1003</v>
      </c>
      <c r="B203" s="200" t="s">
        <v>233</v>
      </c>
      <c r="C203" s="205" t="s">
        <v>1004</v>
      </c>
      <c r="D203" s="663">
        <v>16125.333333333334</v>
      </c>
    </row>
    <row r="204" spans="1:4" ht="16.5" thickTop="1" thickBot="1">
      <c r="A204" s="200" t="s">
        <v>1007</v>
      </c>
      <c r="B204" s="200" t="s">
        <v>92</v>
      </c>
      <c r="C204" s="205" t="s">
        <v>1008</v>
      </c>
      <c r="D204" s="663">
        <v>99859.7</v>
      </c>
    </row>
    <row r="205" spans="1:4" ht="16.5" thickTop="1" thickBot="1">
      <c r="A205" s="200" t="s">
        <v>1005</v>
      </c>
      <c r="B205" s="200" t="s">
        <v>92</v>
      </c>
      <c r="C205" s="205" t="s">
        <v>1006</v>
      </c>
      <c r="D205" s="663">
        <v>126599.16666666667</v>
      </c>
    </row>
    <row r="206" spans="1:4" ht="16.5" thickTop="1" thickBot="1">
      <c r="A206" s="200" t="s">
        <v>506</v>
      </c>
      <c r="B206" s="200" t="s">
        <v>144</v>
      </c>
      <c r="C206" s="205" t="s">
        <v>2002</v>
      </c>
      <c r="D206" s="663">
        <v>150693.78003152835</v>
      </c>
    </row>
    <row r="207" spans="1:4" ht="16.5" thickTop="1" thickBot="1">
      <c r="A207" s="200" t="s">
        <v>515</v>
      </c>
      <c r="B207" s="200" t="s">
        <v>144</v>
      </c>
      <c r="C207" s="205" t="s">
        <v>516</v>
      </c>
      <c r="D207" s="663">
        <v>146097.70916784764</v>
      </c>
    </row>
    <row r="208" spans="1:4" ht="16.5" thickTop="1" thickBot="1">
      <c r="A208" s="200" t="s">
        <v>517</v>
      </c>
      <c r="B208" s="200" t="s">
        <v>144</v>
      </c>
      <c r="C208" s="205" t="s">
        <v>518</v>
      </c>
      <c r="D208" s="663">
        <v>15660.809176560397</v>
      </c>
    </row>
    <row r="209" spans="1:4" ht="16.5" thickTop="1" thickBot="1">
      <c r="A209" s="200" t="s">
        <v>519</v>
      </c>
      <c r="B209" s="200" t="s">
        <v>233</v>
      </c>
      <c r="C209" s="205" t="s">
        <v>520</v>
      </c>
      <c r="D209" s="663">
        <v>12484.444299862378</v>
      </c>
    </row>
    <row r="210" spans="1:4" ht="16.5" thickTop="1" thickBot="1">
      <c r="A210" s="200" t="s">
        <v>522</v>
      </c>
      <c r="B210" s="200" t="s">
        <v>233</v>
      </c>
      <c r="C210" s="205" t="s">
        <v>2004</v>
      </c>
      <c r="D210" s="663">
        <v>16156.333333333334</v>
      </c>
    </row>
    <row r="211" spans="1:4" ht="16.5" thickTop="1" thickBot="1">
      <c r="A211" s="200" t="s">
        <v>521</v>
      </c>
      <c r="B211" s="200" t="s">
        <v>233</v>
      </c>
      <c r="C211" s="205" t="s">
        <v>2003</v>
      </c>
      <c r="D211" s="663">
        <v>7824.666666666667</v>
      </c>
    </row>
    <row r="212" spans="1:4" ht="16.5" thickTop="1" thickBot="1">
      <c r="A212" s="200" t="s">
        <v>529</v>
      </c>
      <c r="B212" s="200" t="s">
        <v>388</v>
      </c>
      <c r="C212" s="205" t="s">
        <v>530</v>
      </c>
      <c r="D212" s="663">
        <v>29220</v>
      </c>
    </row>
    <row r="213" spans="1:4" ht="16.5" thickTop="1" thickBot="1">
      <c r="A213" s="200" t="s">
        <v>525</v>
      </c>
      <c r="B213" s="200" t="s">
        <v>388</v>
      </c>
      <c r="C213" s="205" t="s">
        <v>526</v>
      </c>
      <c r="D213" s="663">
        <v>36260</v>
      </c>
    </row>
    <row r="214" spans="1:4" ht="16.5" thickTop="1" thickBot="1">
      <c r="A214" s="200" t="s">
        <v>523</v>
      </c>
      <c r="B214" s="200" t="s">
        <v>388</v>
      </c>
      <c r="C214" s="205" t="s">
        <v>524</v>
      </c>
      <c r="D214" s="663">
        <v>32941.526647783205</v>
      </c>
    </row>
    <row r="215" spans="1:4" ht="16.5" thickTop="1" thickBot="1">
      <c r="A215" s="200" t="s">
        <v>531</v>
      </c>
      <c r="B215" s="200" t="s">
        <v>388</v>
      </c>
      <c r="C215" s="205" t="s">
        <v>532</v>
      </c>
      <c r="D215" s="663">
        <v>56496.666666666664</v>
      </c>
    </row>
    <row r="216" spans="1:4" ht="16.5" thickTop="1" thickBot="1">
      <c r="A216" s="200" t="s">
        <v>535</v>
      </c>
      <c r="B216" s="200" t="s">
        <v>388</v>
      </c>
      <c r="C216" s="205" t="s">
        <v>536</v>
      </c>
      <c r="D216" s="663">
        <v>68055.426096783558</v>
      </c>
    </row>
    <row r="217" spans="1:4" ht="16.5" thickTop="1" thickBot="1">
      <c r="A217" s="200" t="s">
        <v>537</v>
      </c>
      <c r="B217" s="200" t="s">
        <v>388</v>
      </c>
      <c r="C217" s="205" t="s">
        <v>538</v>
      </c>
      <c r="D217" s="663">
        <v>54933.001454922349</v>
      </c>
    </row>
    <row r="218" spans="1:4" ht="16.5" thickTop="1" thickBot="1">
      <c r="A218" s="200" t="s">
        <v>539</v>
      </c>
      <c r="B218" s="200" t="s">
        <v>388</v>
      </c>
      <c r="C218" s="205" t="s">
        <v>540</v>
      </c>
      <c r="D218" s="663">
        <v>65200</v>
      </c>
    </row>
    <row r="219" spans="1:4" ht="16.5" thickTop="1" thickBot="1">
      <c r="A219" s="200" t="s">
        <v>541</v>
      </c>
      <c r="B219" s="200" t="s">
        <v>388</v>
      </c>
      <c r="C219" s="205" t="s">
        <v>542</v>
      </c>
      <c r="D219" s="663">
        <v>56100</v>
      </c>
    </row>
    <row r="220" spans="1:4" ht="16.5" thickTop="1" thickBot="1">
      <c r="A220" s="200" t="s">
        <v>533</v>
      </c>
      <c r="B220" s="200" t="s">
        <v>388</v>
      </c>
      <c r="C220" s="205" t="s">
        <v>534</v>
      </c>
      <c r="D220" s="663">
        <v>10750</v>
      </c>
    </row>
    <row r="221" spans="1:4" ht="16.5" thickTop="1" thickBot="1">
      <c r="A221" s="200" t="s">
        <v>543</v>
      </c>
      <c r="B221" s="200" t="s">
        <v>388</v>
      </c>
      <c r="C221" s="205" t="s">
        <v>544</v>
      </c>
      <c r="D221" s="663">
        <v>29210</v>
      </c>
    </row>
    <row r="222" spans="1:4" ht="16.5" thickTop="1" thickBot="1">
      <c r="A222" s="200" t="s">
        <v>554</v>
      </c>
      <c r="B222" s="200" t="s">
        <v>388</v>
      </c>
      <c r="C222" s="205" t="s">
        <v>555</v>
      </c>
      <c r="D222" s="663">
        <v>18000</v>
      </c>
    </row>
    <row r="223" spans="1:4" ht="16.5" thickTop="1" thickBot="1">
      <c r="A223" s="200" t="s">
        <v>566</v>
      </c>
      <c r="B223" s="200" t="s">
        <v>388</v>
      </c>
      <c r="C223" s="205" t="s">
        <v>1940</v>
      </c>
      <c r="D223" s="663">
        <v>10203.333333333334</v>
      </c>
    </row>
    <row r="224" spans="1:4" ht="31.5" thickTop="1" thickBot="1">
      <c r="A224" s="200" t="s">
        <v>545</v>
      </c>
      <c r="B224" s="200" t="s">
        <v>388</v>
      </c>
      <c r="C224" s="205" t="s">
        <v>546</v>
      </c>
      <c r="D224" s="663">
        <v>47140</v>
      </c>
    </row>
    <row r="225" spans="1:4" ht="31.5" thickTop="1" thickBot="1">
      <c r="A225" s="200" t="s">
        <v>547</v>
      </c>
      <c r="B225" s="200" t="s">
        <v>388</v>
      </c>
      <c r="C225" s="205" t="s">
        <v>548</v>
      </c>
      <c r="D225" s="663">
        <v>47140</v>
      </c>
    </row>
    <row r="226" spans="1:4" ht="16.5" thickTop="1" thickBot="1">
      <c r="A226" s="200" t="s">
        <v>549</v>
      </c>
      <c r="B226" s="200" t="s">
        <v>388</v>
      </c>
      <c r="C226" s="205" t="s">
        <v>2005</v>
      </c>
      <c r="D226" s="663">
        <v>36890</v>
      </c>
    </row>
    <row r="227" spans="1:4" ht="31.5" thickTop="1" thickBot="1">
      <c r="A227" s="200" t="s">
        <v>550</v>
      </c>
      <c r="B227" s="200" t="s">
        <v>388</v>
      </c>
      <c r="C227" s="205" t="s">
        <v>551</v>
      </c>
      <c r="D227" s="663">
        <v>41860</v>
      </c>
    </row>
    <row r="228" spans="1:4" ht="31.5" thickTop="1" thickBot="1">
      <c r="A228" s="200" t="s">
        <v>552</v>
      </c>
      <c r="B228" s="200" t="s">
        <v>388</v>
      </c>
      <c r="C228" s="205" t="s">
        <v>553</v>
      </c>
      <c r="D228" s="663">
        <v>42000</v>
      </c>
    </row>
    <row r="229" spans="1:4" ht="16.5" thickTop="1" thickBot="1">
      <c r="A229" s="200" t="s">
        <v>556</v>
      </c>
      <c r="B229" s="200" t="s">
        <v>388</v>
      </c>
      <c r="C229" s="205" t="s">
        <v>557</v>
      </c>
      <c r="D229" s="663">
        <v>54020</v>
      </c>
    </row>
    <row r="230" spans="1:4" ht="16.5" thickTop="1" thickBot="1">
      <c r="A230" s="200" t="s">
        <v>558</v>
      </c>
      <c r="B230" s="200" t="s">
        <v>388</v>
      </c>
      <c r="C230" s="205" t="s">
        <v>559</v>
      </c>
      <c r="D230" s="663">
        <v>54020</v>
      </c>
    </row>
    <row r="231" spans="1:4" ht="16.5" thickTop="1" thickBot="1">
      <c r="A231" s="200" t="s">
        <v>527</v>
      </c>
      <c r="B231" s="200" t="s">
        <v>388</v>
      </c>
      <c r="C231" s="205" t="s">
        <v>528</v>
      </c>
      <c r="D231" s="663">
        <v>50900</v>
      </c>
    </row>
    <row r="232" spans="1:4" ht="16.5" thickTop="1" thickBot="1">
      <c r="A232" s="200" t="s">
        <v>560</v>
      </c>
      <c r="B232" s="200" t="s">
        <v>388</v>
      </c>
      <c r="C232" s="205" t="s">
        <v>561</v>
      </c>
      <c r="D232" s="663">
        <v>42000</v>
      </c>
    </row>
    <row r="233" spans="1:4" ht="16.5" thickTop="1" thickBot="1">
      <c r="A233" s="200" t="s">
        <v>562</v>
      </c>
      <c r="B233" s="200" t="s">
        <v>388</v>
      </c>
      <c r="C233" s="205" t="s">
        <v>563</v>
      </c>
      <c r="D233" s="663">
        <v>30006.666666666668</v>
      </c>
    </row>
    <row r="234" spans="1:4" ht="31.5" thickTop="1" thickBot="1">
      <c r="A234" s="200" t="s">
        <v>564</v>
      </c>
      <c r="B234" s="200" t="s">
        <v>388</v>
      </c>
      <c r="C234" s="205" t="s">
        <v>565</v>
      </c>
      <c r="D234" s="663">
        <v>29750</v>
      </c>
    </row>
    <row r="235" spans="1:4" ht="16.5" thickTop="1" thickBot="1">
      <c r="A235" s="200" t="s">
        <v>567</v>
      </c>
      <c r="B235" s="200" t="s">
        <v>144</v>
      </c>
      <c r="C235" s="205" t="s">
        <v>568</v>
      </c>
      <c r="D235" s="663">
        <v>1178.4412819829085</v>
      </c>
    </row>
    <row r="236" spans="1:4" ht="31.5" thickTop="1" thickBot="1">
      <c r="A236" s="200" t="s">
        <v>571</v>
      </c>
      <c r="B236" s="200" t="s">
        <v>388</v>
      </c>
      <c r="C236" s="205" t="s">
        <v>572</v>
      </c>
      <c r="D236" s="663">
        <v>466700</v>
      </c>
    </row>
    <row r="237" spans="1:4" ht="31.5" thickTop="1" thickBot="1">
      <c r="A237" s="200" t="s">
        <v>573</v>
      </c>
      <c r="B237" s="200" t="s">
        <v>388</v>
      </c>
      <c r="C237" s="205" t="s">
        <v>574</v>
      </c>
      <c r="D237" s="663">
        <v>427533.33333333331</v>
      </c>
    </row>
    <row r="238" spans="1:4" ht="31.5" thickTop="1" thickBot="1">
      <c r="A238" s="200" t="s">
        <v>575</v>
      </c>
      <c r="B238" s="200" t="s">
        <v>388</v>
      </c>
      <c r="C238" s="205" t="s">
        <v>576</v>
      </c>
      <c r="D238" s="663">
        <v>437243.33333333331</v>
      </c>
    </row>
    <row r="239" spans="1:4" ht="16.5" thickTop="1" thickBot="1">
      <c r="A239" s="200" t="s">
        <v>588</v>
      </c>
      <c r="B239" s="200" t="s">
        <v>589</v>
      </c>
      <c r="C239" s="205" t="s">
        <v>590</v>
      </c>
      <c r="D239" s="663">
        <v>373916.66666666669</v>
      </c>
    </row>
    <row r="240" spans="1:4" ht="16.5" thickTop="1" thickBot="1">
      <c r="A240" s="200" t="s">
        <v>577</v>
      </c>
      <c r="B240" s="200" t="s">
        <v>388</v>
      </c>
      <c r="C240" s="205" t="s">
        <v>2006</v>
      </c>
      <c r="D240" s="663">
        <v>364946.66666666669</v>
      </c>
    </row>
    <row r="241" spans="1:4" ht="16.5" thickTop="1" thickBot="1">
      <c r="A241" s="200" t="s">
        <v>578</v>
      </c>
      <c r="B241" s="200" t="s">
        <v>388</v>
      </c>
      <c r="C241" s="205" t="s">
        <v>2117</v>
      </c>
      <c r="D241" s="663">
        <v>257260</v>
      </c>
    </row>
    <row r="242" spans="1:4" ht="16.5" thickTop="1" thickBot="1">
      <c r="A242" s="662" t="s">
        <v>2119</v>
      </c>
      <c r="B242" s="200" t="s">
        <v>388</v>
      </c>
      <c r="C242" s="205" t="s">
        <v>2118</v>
      </c>
      <c r="D242" s="663">
        <v>381663.33333333331</v>
      </c>
    </row>
    <row r="243" spans="1:4" ht="16.5" thickTop="1" thickBot="1">
      <c r="A243" s="200" t="s">
        <v>579</v>
      </c>
      <c r="B243" s="200" t="s">
        <v>388</v>
      </c>
      <c r="C243" s="205" t="s">
        <v>580</v>
      </c>
      <c r="D243" s="663">
        <v>485000.92952420964</v>
      </c>
    </row>
    <row r="244" spans="1:4" ht="16.5" thickTop="1" thickBot="1">
      <c r="A244" s="200" t="s">
        <v>581</v>
      </c>
      <c r="B244" s="200" t="s">
        <v>388</v>
      </c>
      <c r="C244" s="205" t="s">
        <v>582</v>
      </c>
      <c r="D244" s="663">
        <v>470050</v>
      </c>
    </row>
    <row r="245" spans="1:4" ht="16.5" thickTop="1" thickBot="1">
      <c r="A245" s="200" t="s">
        <v>583</v>
      </c>
      <c r="B245" s="200" t="s">
        <v>388</v>
      </c>
      <c r="C245" s="205" t="s">
        <v>584</v>
      </c>
      <c r="D245" s="663">
        <v>481008.22392605821</v>
      </c>
    </row>
    <row r="246" spans="1:4" ht="16.5" thickTop="1" thickBot="1">
      <c r="A246" s="200" t="s">
        <v>585</v>
      </c>
      <c r="B246" s="200" t="s">
        <v>388</v>
      </c>
      <c r="C246" s="205" t="s">
        <v>2120</v>
      </c>
      <c r="D246" s="663">
        <v>310740</v>
      </c>
    </row>
    <row r="247" spans="1:4" ht="16.5" thickTop="1" thickBot="1">
      <c r="A247" s="200" t="s">
        <v>586</v>
      </c>
      <c r="B247" s="200" t="s">
        <v>388</v>
      </c>
      <c r="C247" s="205" t="s">
        <v>587</v>
      </c>
      <c r="D247" s="663">
        <v>313730</v>
      </c>
    </row>
    <row r="248" spans="1:4" ht="16.5" thickTop="1" thickBot="1">
      <c r="A248" s="200" t="s">
        <v>591</v>
      </c>
      <c r="B248" s="200" t="s">
        <v>388</v>
      </c>
      <c r="C248" s="205" t="s">
        <v>592</v>
      </c>
      <c r="D248" s="663">
        <v>310876.66666666669</v>
      </c>
    </row>
    <row r="249" spans="1:4" ht="16.5" thickTop="1" thickBot="1">
      <c r="A249" s="200" t="s">
        <v>593</v>
      </c>
      <c r="B249" s="200" t="s">
        <v>388</v>
      </c>
      <c r="C249" s="205" t="s">
        <v>594</v>
      </c>
      <c r="D249" s="663">
        <v>285913.33333333331</v>
      </c>
    </row>
    <row r="250" spans="1:4" ht="16.5" thickTop="1" thickBot="1">
      <c r="A250" s="200" t="s">
        <v>595</v>
      </c>
      <c r="B250" s="200" t="s">
        <v>388</v>
      </c>
      <c r="C250" s="205" t="s">
        <v>596</v>
      </c>
      <c r="D250" s="663">
        <v>326796.66666666669</v>
      </c>
    </row>
    <row r="251" spans="1:4" ht="16.5" thickTop="1" thickBot="1">
      <c r="A251" s="200" t="s">
        <v>597</v>
      </c>
      <c r="B251" s="200" t="s">
        <v>388</v>
      </c>
      <c r="C251" s="205" t="s">
        <v>598</v>
      </c>
      <c r="D251" s="663">
        <v>291913.33333333331</v>
      </c>
    </row>
    <row r="252" spans="1:4" ht="31.5" thickTop="1" thickBot="1">
      <c r="A252" s="200" t="s">
        <v>599</v>
      </c>
      <c r="B252" s="200" t="s">
        <v>388</v>
      </c>
      <c r="C252" s="205" t="s">
        <v>600</v>
      </c>
      <c r="D252" s="663">
        <v>358150</v>
      </c>
    </row>
    <row r="253" spans="1:4" ht="31.5" thickTop="1" thickBot="1">
      <c r="A253" s="200" t="s">
        <v>601</v>
      </c>
      <c r="B253" s="200" t="s">
        <v>388</v>
      </c>
      <c r="C253" s="205" t="s">
        <v>602</v>
      </c>
      <c r="D253" s="663">
        <v>199770</v>
      </c>
    </row>
    <row r="254" spans="1:4" ht="16.5" thickTop="1" thickBot="1">
      <c r="A254" s="200" t="s">
        <v>605</v>
      </c>
      <c r="B254" s="200" t="s">
        <v>233</v>
      </c>
      <c r="C254" s="205" t="s">
        <v>2007</v>
      </c>
      <c r="D254" s="663">
        <v>23463.860569071774</v>
      </c>
    </row>
    <row r="255" spans="1:4" ht="31.5" thickTop="1" thickBot="1">
      <c r="A255" s="200" t="s">
        <v>603</v>
      </c>
      <c r="B255" s="200" t="s">
        <v>388</v>
      </c>
      <c r="C255" s="205" t="s">
        <v>604</v>
      </c>
      <c r="D255" s="663">
        <v>418493.33333333331</v>
      </c>
    </row>
    <row r="256" spans="1:4" ht="16.5" thickTop="1" thickBot="1">
      <c r="A256" s="200" t="s">
        <v>569</v>
      </c>
      <c r="B256" s="200" t="s">
        <v>388</v>
      </c>
      <c r="C256" s="205" t="s">
        <v>570</v>
      </c>
      <c r="D256" s="663">
        <v>345090</v>
      </c>
    </row>
    <row r="257" spans="1:4" ht="16.5" thickTop="1" thickBot="1">
      <c r="A257" s="200" t="s">
        <v>606</v>
      </c>
      <c r="B257" s="200" t="s">
        <v>388</v>
      </c>
      <c r="C257" s="205" t="s">
        <v>607</v>
      </c>
      <c r="D257" s="663">
        <v>429908.96134648862</v>
      </c>
    </row>
    <row r="258" spans="1:4" ht="16.5" thickTop="1" thickBot="1">
      <c r="A258" s="200" t="s">
        <v>608</v>
      </c>
      <c r="B258" s="200" t="s">
        <v>388</v>
      </c>
      <c r="C258" s="205" t="s">
        <v>609</v>
      </c>
      <c r="D258" s="663">
        <v>432548.62801315525</v>
      </c>
    </row>
    <row r="259" spans="1:4" ht="16.5" thickTop="1" thickBot="1">
      <c r="A259" s="200" t="s">
        <v>507</v>
      </c>
      <c r="B259" s="200" t="s">
        <v>388</v>
      </c>
      <c r="C259" s="205" t="s">
        <v>508</v>
      </c>
      <c r="D259" s="663">
        <v>430904.62801315525</v>
      </c>
    </row>
    <row r="260" spans="1:4" ht="16.5" thickTop="1" thickBot="1">
      <c r="A260" s="200" t="s">
        <v>1753</v>
      </c>
      <c r="B260" s="200" t="s">
        <v>388</v>
      </c>
      <c r="C260" s="205" t="s">
        <v>1754</v>
      </c>
      <c r="D260" s="663">
        <v>352729.67089643626</v>
      </c>
    </row>
    <row r="261" spans="1:4" ht="16.5" thickTop="1" thickBot="1">
      <c r="A261" s="200" t="s">
        <v>509</v>
      </c>
      <c r="B261" s="200" t="s">
        <v>377</v>
      </c>
      <c r="C261" s="205" t="s">
        <v>510</v>
      </c>
      <c r="D261" s="663">
        <v>3399.9824261640924</v>
      </c>
    </row>
    <row r="262" spans="1:4" ht="46.5" thickTop="1" thickBot="1">
      <c r="A262" s="200" t="s">
        <v>610</v>
      </c>
      <c r="B262" s="200" t="s">
        <v>377</v>
      </c>
      <c r="C262" s="205" t="s">
        <v>2008</v>
      </c>
      <c r="D262" s="663">
        <v>4669.333333333333</v>
      </c>
    </row>
    <row r="263" spans="1:4" ht="31.5" thickTop="1" thickBot="1">
      <c r="A263" s="200" t="s">
        <v>611</v>
      </c>
      <c r="B263" s="200" t="s">
        <v>233</v>
      </c>
      <c r="C263" s="205" t="s">
        <v>612</v>
      </c>
      <c r="D263" s="663">
        <v>67990.590412180827</v>
      </c>
    </row>
    <row r="264" spans="1:4" ht="31.5" thickTop="1" thickBot="1">
      <c r="A264" s="200" t="s">
        <v>613</v>
      </c>
      <c r="B264" s="200" t="s">
        <v>377</v>
      </c>
      <c r="C264" s="205" t="s">
        <v>614</v>
      </c>
      <c r="D264" s="663">
        <v>9104.2200928102229</v>
      </c>
    </row>
    <row r="265" spans="1:4" ht="31.5" thickTop="1" thickBot="1">
      <c r="A265" s="200" t="s">
        <v>615</v>
      </c>
      <c r="B265" s="200" t="s">
        <v>144</v>
      </c>
      <c r="C265" s="205" t="s">
        <v>616</v>
      </c>
      <c r="D265" s="663">
        <v>6547.0192157335414</v>
      </c>
    </row>
    <row r="266" spans="1:4" ht="31.5" thickTop="1" thickBot="1">
      <c r="A266" s="200" t="s">
        <v>617</v>
      </c>
      <c r="B266" s="200" t="s">
        <v>92</v>
      </c>
      <c r="C266" s="205" t="s">
        <v>618</v>
      </c>
      <c r="D266" s="663">
        <v>38437.51</v>
      </c>
    </row>
    <row r="267" spans="1:4" ht="31.5" thickTop="1" thickBot="1">
      <c r="A267" s="200" t="s">
        <v>619</v>
      </c>
      <c r="B267" s="200" t="s">
        <v>92</v>
      </c>
      <c r="C267" s="205" t="s">
        <v>620</v>
      </c>
      <c r="D267" s="663">
        <v>56521.833333333336</v>
      </c>
    </row>
    <row r="268" spans="1:4" ht="31.5" thickTop="1" thickBot="1">
      <c r="A268" s="200" t="s">
        <v>621</v>
      </c>
      <c r="B268" s="200" t="s">
        <v>92</v>
      </c>
      <c r="C268" s="205" t="s">
        <v>622</v>
      </c>
      <c r="D268" s="663">
        <v>62314.666666666664</v>
      </c>
    </row>
    <row r="269" spans="1:4" ht="16.5" thickTop="1" thickBot="1">
      <c r="A269" s="200" t="s">
        <v>623</v>
      </c>
      <c r="B269" s="200" t="s">
        <v>377</v>
      </c>
      <c r="C269" s="205" t="s">
        <v>624</v>
      </c>
      <c r="D269" s="663">
        <v>70294.714156572052</v>
      </c>
    </row>
    <row r="270" spans="1:4" ht="16.5" thickTop="1" thickBot="1">
      <c r="A270" s="200" t="s">
        <v>627</v>
      </c>
      <c r="B270" s="200" t="s">
        <v>144</v>
      </c>
      <c r="C270" s="205" t="s">
        <v>628</v>
      </c>
      <c r="D270" s="663">
        <v>147230.5</v>
      </c>
    </row>
    <row r="271" spans="1:4" ht="16.5" thickTop="1" thickBot="1">
      <c r="A271" s="200" t="s">
        <v>629</v>
      </c>
      <c r="B271" s="200" t="s">
        <v>388</v>
      </c>
      <c r="C271" s="205" t="s">
        <v>2009</v>
      </c>
      <c r="D271" s="663">
        <v>54050</v>
      </c>
    </row>
    <row r="272" spans="1:4" ht="31.5" thickTop="1" thickBot="1">
      <c r="A272" s="200" t="s">
        <v>625</v>
      </c>
      <c r="B272" s="200" t="s">
        <v>388</v>
      </c>
      <c r="C272" s="205" t="s">
        <v>626</v>
      </c>
      <c r="D272" s="663">
        <v>54050</v>
      </c>
    </row>
    <row r="273" spans="1:4" ht="31.5" thickTop="1" thickBot="1">
      <c r="A273" s="200" t="s">
        <v>630</v>
      </c>
      <c r="B273" s="200" t="s">
        <v>388</v>
      </c>
      <c r="C273" s="205" t="s">
        <v>631</v>
      </c>
      <c r="D273" s="663">
        <v>54016.666666666664</v>
      </c>
    </row>
    <row r="274" spans="1:4" ht="31.5" thickTop="1" thickBot="1">
      <c r="A274" s="200" t="s">
        <v>632</v>
      </c>
      <c r="B274" s="200" t="s">
        <v>144</v>
      </c>
      <c r="C274" s="205" t="s">
        <v>633</v>
      </c>
      <c r="D274" s="663">
        <v>66961.610570276796</v>
      </c>
    </row>
    <row r="275" spans="1:4" ht="31.5" thickTop="1" thickBot="1">
      <c r="A275" s="200" t="s">
        <v>634</v>
      </c>
      <c r="B275" s="200" t="s">
        <v>144</v>
      </c>
      <c r="C275" s="205" t="s">
        <v>635</v>
      </c>
      <c r="D275" s="663">
        <v>70180.532610065042</v>
      </c>
    </row>
    <row r="276" spans="1:4" ht="31.5" thickTop="1" thickBot="1">
      <c r="A276" s="200" t="s">
        <v>636</v>
      </c>
      <c r="B276" s="200" t="s">
        <v>637</v>
      </c>
      <c r="C276" s="205" t="s">
        <v>2010</v>
      </c>
      <c r="D276" s="663">
        <v>96550.333333333328</v>
      </c>
    </row>
    <row r="277" spans="1:4" ht="16.5" thickTop="1" thickBot="1">
      <c r="A277" s="200" t="s">
        <v>638</v>
      </c>
      <c r="B277" s="200" t="s">
        <v>637</v>
      </c>
      <c r="C277" s="205" t="s">
        <v>2011</v>
      </c>
      <c r="D277" s="663">
        <v>66383.333333333328</v>
      </c>
    </row>
    <row r="278" spans="1:4" ht="16.5" thickTop="1" thickBot="1">
      <c r="A278" s="200" t="s">
        <v>639</v>
      </c>
      <c r="B278" s="200" t="s">
        <v>637</v>
      </c>
      <c r="C278" s="205" t="s">
        <v>640</v>
      </c>
      <c r="D278" s="663">
        <v>38752.333333333336</v>
      </c>
    </row>
    <row r="279" spans="1:4" ht="16.5" thickTop="1" thickBot="1">
      <c r="A279" s="200" t="s">
        <v>511</v>
      </c>
      <c r="B279" s="200" t="s">
        <v>141</v>
      </c>
      <c r="C279" s="205" t="s">
        <v>512</v>
      </c>
      <c r="D279" s="663">
        <v>85153.630168399672</v>
      </c>
    </row>
    <row r="280" spans="1:4" ht="16.5" thickTop="1" thickBot="1">
      <c r="A280" s="200" t="s">
        <v>513</v>
      </c>
      <c r="B280" s="200" t="s">
        <v>141</v>
      </c>
      <c r="C280" s="205" t="s">
        <v>514</v>
      </c>
      <c r="D280" s="663">
        <v>69192.333333333328</v>
      </c>
    </row>
    <row r="281" spans="1:4" ht="31.5" thickTop="1" thickBot="1">
      <c r="A281" s="200" t="s">
        <v>641</v>
      </c>
      <c r="B281" s="200" t="s">
        <v>92</v>
      </c>
      <c r="C281" s="205" t="s">
        <v>642</v>
      </c>
      <c r="D281" s="663">
        <v>88316.687055937262</v>
      </c>
    </row>
    <row r="282" spans="1:4" ht="31.5" thickTop="1" thickBot="1">
      <c r="A282" s="200" t="s">
        <v>643</v>
      </c>
      <c r="B282" s="200" t="s">
        <v>377</v>
      </c>
      <c r="C282" s="205" t="s">
        <v>644</v>
      </c>
      <c r="D282" s="663">
        <v>8772.7315542698725</v>
      </c>
    </row>
    <row r="283" spans="1:4" ht="31.5" thickTop="1" thickBot="1">
      <c r="A283" s="200" t="s">
        <v>645</v>
      </c>
      <c r="B283" s="200" t="s">
        <v>144</v>
      </c>
      <c r="C283" s="205" t="s">
        <v>646</v>
      </c>
      <c r="D283" s="663">
        <v>5357.5433333333331</v>
      </c>
    </row>
    <row r="284" spans="1:4" ht="16.5" thickTop="1" thickBot="1">
      <c r="A284" s="200" t="s">
        <v>647</v>
      </c>
      <c r="B284" s="200" t="s">
        <v>92</v>
      </c>
      <c r="C284" s="205" t="s">
        <v>648</v>
      </c>
      <c r="D284" s="663">
        <v>10086.180919664919</v>
      </c>
    </row>
    <row r="285" spans="1:4" ht="31.5" thickTop="1" thickBot="1">
      <c r="A285" s="200" t="s">
        <v>649</v>
      </c>
      <c r="B285" s="200" t="s">
        <v>92</v>
      </c>
      <c r="C285" s="205" t="s">
        <v>650</v>
      </c>
      <c r="D285" s="663">
        <v>106487.46</v>
      </c>
    </row>
    <row r="286" spans="1:4" ht="16.5" thickTop="1" thickBot="1">
      <c r="A286" s="200" t="s">
        <v>651</v>
      </c>
      <c r="B286" s="200" t="s">
        <v>92</v>
      </c>
      <c r="C286" s="205" t="s">
        <v>652</v>
      </c>
      <c r="D286" s="663">
        <v>144979.77499999999</v>
      </c>
    </row>
    <row r="287" spans="1:4" ht="16.5" thickTop="1" thickBot="1">
      <c r="A287" s="200" t="s">
        <v>657</v>
      </c>
      <c r="B287" s="200" t="s">
        <v>92</v>
      </c>
      <c r="C287" s="205" t="s">
        <v>658</v>
      </c>
      <c r="D287" s="663">
        <v>32645.551728238817</v>
      </c>
    </row>
    <row r="288" spans="1:4" ht="31.5" thickTop="1" thickBot="1">
      <c r="A288" s="200" t="s">
        <v>653</v>
      </c>
      <c r="B288" s="200" t="s">
        <v>92</v>
      </c>
      <c r="C288" s="205" t="s">
        <v>654</v>
      </c>
      <c r="D288" s="663">
        <v>31410.331728238816</v>
      </c>
    </row>
    <row r="289" spans="1:4" ht="31.5" thickTop="1" thickBot="1">
      <c r="A289" s="200" t="s">
        <v>655</v>
      </c>
      <c r="B289" s="200" t="s">
        <v>92</v>
      </c>
      <c r="C289" s="205" t="s">
        <v>656</v>
      </c>
      <c r="D289" s="663">
        <v>213159.30306435135</v>
      </c>
    </row>
    <row r="290" spans="1:4" ht="16.5" thickTop="1" thickBot="1">
      <c r="A290" s="200" t="s">
        <v>659</v>
      </c>
      <c r="B290" s="200" t="s">
        <v>463</v>
      </c>
      <c r="C290" s="205" t="s">
        <v>660</v>
      </c>
      <c r="D290" s="663">
        <v>2740.3333333333335</v>
      </c>
    </row>
    <row r="291" spans="1:4" ht="16.5" thickTop="1" thickBot="1">
      <c r="A291" s="200" t="s">
        <v>661</v>
      </c>
      <c r="B291" s="200" t="s">
        <v>425</v>
      </c>
      <c r="C291" s="205" t="s">
        <v>2012</v>
      </c>
      <c r="D291" s="663">
        <v>99787.303802808397</v>
      </c>
    </row>
    <row r="292" spans="1:4" ht="31.5" thickTop="1" thickBot="1">
      <c r="A292" s="200" t="s">
        <v>662</v>
      </c>
      <c r="B292" s="200" t="s">
        <v>377</v>
      </c>
      <c r="C292" s="205" t="s">
        <v>663</v>
      </c>
      <c r="D292" s="663">
        <v>3078.5666666666671</v>
      </c>
    </row>
    <row r="293" spans="1:4" ht="16.5" thickTop="1" thickBot="1">
      <c r="A293" s="200" t="s">
        <v>664</v>
      </c>
      <c r="B293" s="200" t="s">
        <v>377</v>
      </c>
      <c r="C293" s="205" t="s">
        <v>2013</v>
      </c>
      <c r="D293" s="663">
        <v>10110.182901346319</v>
      </c>
    </row>
    <row r="294" spans="1:4" ht="16.5" thickTop="1" thickBot="1">
      <c r="A294" s="200" t="s">
        <v>665</v>
      </c>
      <c r="B294" s="200" t="s">
        <v>92</v>
      </c>
      <c r="C294" s="205" t="s">
        <v>666</v>
      </c>
      <c r="D294" s="663">
        <v>1715</v>
      </c>
    </row>
    <row r="295" spans="1:4" ht="16.5" thickTop="1" thickBot="1">
      <c r="A295" s="200" t="s">
        <v>671</v>
      </c>
      <c r="B295" s="200" t="s">
        <v>92</v>
      </c>
      <c r="C295" s="205" t="s">
        <v>2014</v>
      </c>
      <c r="D295" s="663">
        <v>69147.686666666661</v>
      </c>
    </row>
    <row r="296" spans="1:4" ht="16.5" thickTop="1" thickBot="1">
      <c r="A296" s="200" t="s">
        <v>667</v>
      </c>
      <c r="B296" s="200" t="s">
        <v>92</v>
      </c>
      <c r="C296" s="205" t="s">
        <v>668</v>
      </c>
      <c r="D296" s="663">
        <v>75984.900000000009</v>
      </c>
    </row>
    <row r="297" spans="1:4" ht="16.5" thickTop="1" thickBot="1">
      <c r="A297" s="200" t="s">
        <v>669</v>
      </c>
      <c r="B297" s="200" t="s">
        <v>92</v>
      </c>
      <c r="C297" s="205" t="s">
        <v>670</v>
      </c>
      <c r="D297" s="663">
        <v>68958.81</v>
      </c>
    </row>
    <row r="298" spans="1:4" ht="16.5" thickTop="1" thickBot="1">
      <c r="A298" s="200" t="s">
        <v>684</v>
      </c>
      <c r="B298" s="200" t="s">
        <v>144</v>
      </c>
      <c r="C298" s="205" t="s">
        <v>685</v>
      </c>
      <c r="D298" s="663">
        <v>2500</v>
      </c>
    </row>
    <row r="299" spans="1:4" ht="16.5" thickTop="1" thickBot="1">
      <c r="A299" s="200" t="s">
        <v>672</v>
      </c>
      <c r="B299" s="200" t="s">
        <v>377</v>
      </c>
      <c r="C299" s="205" t="s">
        <v>673</v>
      </c>
      <c r="D299" s="663">
        <v>31597.211072942406</v>
      </c>
    </row>
    <row r="300" spans="1:4" ht="16.5" thickTop="1" thickBot="1">
      <c r="A300" s="200" t="s">
        <v>688</v>
      </c>
      <c r="B300" s="200" t="s">
        <v>377</v>
      </c>
      <c r="C300" s="205" t="s">
        <v>689</v>
      </c>
      <c r="D300" s="663">
        <v>34171.544406275738</v>
      </c>
    </row>
    <row r="301" spans="1:4" ht="46.5" thickTop="1" thickBot="1">
      <c r="A301" s="200" t="s">
        <v>690</v>
      </c>
      <c r="B301" s="200" t="s">
        <v>92</v>
      </c>
      <c r="C301" s="205" t="s">
        <v>691</v>
      </c>
      <c r="D301" s="663">
        <v>337982.83333333331</v>
      </c>
    </row>
    <row r="302" spans="1:4" ht="46.5" thickTop="1" thickBot="1">
      <c r="A302" s="200" t="s">
        <v>692</v>
      </c>
      <c r="B302" s="200" t="s">
        <v>92</v>
      </c>
      <c r="C302" s="205" t="s">
        <v>693</v>
      </c>
      <c r="D302" s="663">
        <v>296600.83333333331</v>
      </c>
    </row>
    <row r="303" spans="1:4" ht="46.5" thickTop="1" thickBot="1">
      <c r="A303" s="200" t="s">
        <v>694</v>
      </c>
      <c r="B303" s="200" t="s">
        <v>92</v>
      </c>
      <c r="C303" s="205" t="s">
        <v>695</v>
      </c>
      <c r="D303" s="663">
        <v>266396.66666666669</v>
      </c>
    </row>
    <row r="304" spans="1:4" ht="46.5" thickTop="1" thickBot="1">
      <c r="A304" s="200" t="s">
        <v>696</v>
      </c>
      <c r="B304" s="200" t="s">
        <v>92</v>
      </c>
      <c r="C304" s="205" t="s">
        <v>697</v>
      </c>
      <c r="D304" s="663">
        <v>268157.5</v>
      </c>
    </row>
    <row r="305" spans="1:4" ht="46.5" thickTop="1" thickBot="1">
      <c r="A305" s="200" t="s">
        <v>698</v>
      </c>
      <c r="B305" s="200" t="s">
        <v>92</v>
      </c>
      <c r="C305" s="205" t="s">
        <v>699</v>
      </c>
      <c r="D305" s="663">
        <v>209751.5</v>
      </c>
    </row>
    <row r="306" spans="1:4" ht="46.5" thickTop="1" thickBot="1">
      <c r="A306" s="200" t="s">
        <v>700</v>
      </c>
      <c r="B306" s="200" t="s">
        <v>233</v>
      </c>
      <c r="C306" s="205" t="s">
        <v>701</v>
      </c>
      <c r="D306" s="663">
        <v>335959.5</v>
      </c>
    </row>
    <row r="307" spans="1:4" ht="16.5" thickTop="1" thickBot="1">
      <c r="A307" s="200" t="s">
        <v>702</v>
      </c>
      <c r="B307" s="200" t="s">
        <v>92</v>
      </c>
      <c r="C307" s="205" t="s">
        <v>703</v>
      </c>
      <c r="D307" s="663">
        <v>175411</v>
      </c>
    </row>
    <row r="308" spans="1:4" ht="16.5" thickTop="1" thickBot="1">
      <c r="A308" s="200" t="s">
        <v>674</v>
      </c>
      <c r="B308" s="200" t="s">
        <v>377</v>
      </c>
      <c r="C308" s="205" t="s">
        <v>675</v>
      </c>
      <c r="D308" s="663">
        <v>23382.244999999999</v>
      </c>
    </row>
    <row r="309" spans="1:4" ht="16.5" thickTop="1" thickBot="1">
      <c r="A309" s="200" t="s">
        <v>680</v>
      </c>
      <c r="B309" s="200" t="s">
        <v>377</v>
      </c>
      <c r="C309" s="205" t="s">
        <v>681</v>
      </c>
      <c r="D309" s="663">
        <v>6205.333333333333</v>
      </c>
    </row>
    <row r="310" spans="1:4" ht="16.5" thickTop="1" thickBot="1">
      <c r="A310" s="200" t="s">
        <v>678</v>
      </c>
      <c r="B310" s="200" t="s">
        <v>377</v>
      </c>
      <c r="C310" s="205" t="s">
        <v>679</v>
      </c>
      <c r="D310" s="663">
        <v>13926.666666666666</v>
      </c>
    </row>
    <row r="311" spans="1:4" ht="16.5" thickTop="1" thickBot="1">
      <c r="A311" s="200" t="s">
        <v>676</v>
      </c>
      <c r="B311" s="200" t="s">
        <v>377</v>
      </c>
      <c r="C311" s="205" t="s">
        <v>677</v>
      </c>
      <c r="D311" s="663">
        <v>80095</v>
      </c>
    </row>
    <row r="312" spans="1:4" ht="16.5" thickTop="1" thickBot="1">
      <c r="A312" s="200" t="s">
        <v>682</v>
      </c>
      <c r="B312" s="200" t="s">
        <v>377</v>
      </c>
      <c r="C312" s="205" t="s">
        <v>683</v>
      </c>
      <c r="D312" s="663">
        <v>15206.666666666666</v>
      </c>
    </row>
    <row r="313" spans="1:4" ht="16.5" thickTop="1" thickBot="1">
      <c r="A313" s="200" t="s">
        <v>704</v>
      </c>
      <c r="B313" s="200" t="s">
        <v>377</v>
      </c>
      <c r="C313" s="205" t="s">
        <v>705</v>
      </c>
      <c r="D313" s="663">
        <v>10093</v>
      </c>
    </row>
    <row r="314" spans="1:4" ht="16.5" thickTop="1" thickBot="1">
      <c r="A314" s="200" t="s">
        <v>706</v>
      </c>
      <c r="B314" s="200" t="s">
        <v>377</v>
      </c>
      <c r="C314" s="205" t="s">
        <v>707</v>
      </c>
      <c r="D314" s="663">
        <v>10206.666666666666</v>
      </c>
    </row>
    <row r="315" spans="1:4" ht="46.5" thickTop="1" thickBot="1">
      <c r="A315" s="200" t="s">
        <v>712</v>
      </c>
      <c r="B315" s="200" t="s">
        <v>377</v>
      </c>
      <c r="C315" s="205" t="s">
        <v>713</v>
      </c>
      <c r="D315" s="663">
        <v>35000</v>
      </c>
    </row>
    <row r="316" spans="1:4" ht="31.5" thickTop="1" thickBot="1">
      <c r="A316" s="200" t="s">
        <v>708</v>
      </c>
      <c r="B316" s="200" t="s">
        <v>92</v>
      </c>
      <c r="C316" s="205" t="s">
        <v>709</v>
      </c>
      <c r="D316" s="663">
        <v>35322.666666666664</v>
      </c>
    </row>
    <row r="317" spans="1:4" ht="16.5" thickTop="1" thickBot="1">
      <c r="A317" s="200" t="s">
        <v>710</v>
      </c>
      <c r="B317" s="200" t="s">
        <v>377</v>
      </c>
      <c r="C317" s="205" t="s">
        <v>711</v>
      </c>
      <c r="D317" s="663">
        <v>22405.572952449827</v>
      </c>
    </row>
    <row r="318" spans="1:4" ht="31.5" thickTop="1" thickBot="1">
      <c r="A318" s="200" t="s">
        <v>714</v>
      </c>
      <c r="B318" s="200" t="s">
        <v>637</v>
      </c>
      <c r="C318" s="205" t="s">
        <v>715</v>
      </c>
      <c r="D318" s="663">
        <v>39399.396371964074</v>
      </c>
    </row>
    <row r="319" spans="1:4" ht="31.5" thickTop="1" thickBot="1">
      <c r="A319" s="200" t="s">
        <v>716</v>
      </c>
      <c r="B319" s="200" t="s">
        <v>92</v>
      </c>
      <c r="C319" s="205" t="s">
        <v>717</v>
      </c>
      <c r="D319" s="663">
        <v>29111.755137708675</v>
      </c>
    </row>
    <row r="320" spans="1:4" ht="46.5" thickTop="1" thickBot="1">
      <c r="A320" s="200" t="s">
        <v>724</v>
      </c>
      <c r="B320" s="200" t="s">
        <v>92</v>
      </c>
      <c r="C320" s="205" t="s">
        <v>725</v>
      </c>
      <c r="D320" s="663">
        <v>308002</v>
      </c>
    </row>
    <row r="321" spans="1:4" ht="46.5" thickTop="1" thickBot="1">
      <c r="A321" s="200" t="s">
        <v>726</v>
      </c>
      <c r="B321" s="200" t="s">
        <v>92</v>
      </c>
      <c r="C321" s="205" t="s">
        <v>727</v>
      </c>
      <c r="D321" s="663">
        <v>298249.33333333331</v>
      </c>
    </row>
    <row r="322" spans="1:4" ht="46.5" thickTop="1" thickBot="1">
      <c r="A322" s="200" t="s">
        <v>722</v>
      </c>
      <c r="B322" s="200" t="s">
        <v>92</v>
      </c>
      <c r="C322" s="205" t="s">
        <v>723</v>
      </c>
      <c r="D322" s="663">
        <v>186104.66666666666</v>
      </c>
    </row>
    <row r="323" spans="1:4" ht="61.5" thickTop="1" thickBot="1">
      <c r="A323" s="200" t="s">
        <v>720</v>
      </c>
      <c r="B323" s="200" t="s">
        <v>92</v>
      </c>
      <c r="C323" s="205" t="s">
        <v>721</v>
      </c>
      <c r="D323" s="663">
        <v>278700.66666666669</v>
      </c>
    </row>
    <row r="324" spans="1:4" ht="16.5" thickTop="1" thickBot="1">
      <c r="A324" s="200" t="s">
        <v>728</v>
      </c>
      <c r="B324" s="200" t="s">
        <v>92</v>
      </c>
      <c r="C324" s="205" t="s">
        <v>729</v>
      </c>
      <c r="D324" s="663">
        <v>373287.66666666669</v>
      </c>
    </row>
    <row r="325" spans="1:4" ht="16.5" thickTop="1" thickBot="1">
      <c r="A325" s="200" t="s">
        <v>732</v>
      </c>
      <c r="B325" s="200" t="s">
        <v>92</v>
      </c>
      <c r="C325" s="205" t="s">
        <v>733</v>
      </c>
      <c r="D325" s="663">
        <v>24228.867594768875</v>
      </c>
    </row>
    <row r="326" spans="1:4" ht="31.5" thickTop="1" thickBot="1">
      <c r="A326" s="200" t="s">
        <v>718</v>
      </c>
      <c r="B326" s="200" t="s">
        <v>92</v>
      </c>
      <c r="C326" s="205" t="s">
        <v>719</v>
      </c>
      <c r="D326" s="663">
        <v>32951.259928885673</v>
      </c>
    </row>
    <row r="327" spans="1:4" ht="31.5" thickTop="1" thickBot="1">
      <c r="A327" s="200" t="s">
        <v>730</v>
      </c>
      <c r="B327" s="200" t="s">
        <v>92</v>
      </c>
      <c r="C327" s="205" t="s">
        <v>731</v>
      </c>
      <c r="D327" s="663">
        <v>29074.64111372265</v>
      </c>
    </row>
    <row r="328" spans="1:4" ht="31.5" thickTop="1" thickBot="1">
      <c r="A328" s="200" t="s">
        <v>734</v>
      </c>
      <c r="B328" s="200" t="s">
        <v>92</v>
      </c>
      <c r="C328" s="205" t="s">
        <v>735</v>
      </c>
      <c r="D328" s="663">
        <v>188864.99520503628</v>
      </c>
    </row>
    <row r="329" spans="1:4" ht="16.5" thickTop="1" thickBot="1">
      <c r="A329" s="200" t="s">
        <v>736</v>
      </c>
      <c r="B329" s="200" t="s">
        <v>92</v>
      </c>
      <c r="C329" s="205" t="s">
        <v>737</v>
      </c>
      <c r="D329" s="663">
        <v>6621.291303561743</v>
      </c>
    </row>
    <row r="330" spans="1:4" ht="31.5" thickTop="1" thickBot="1">
      <c r="A330" s="200" t="s">
        <v>738</v>
      </c>
      <c r="B330" s="200" t="s">
        <v>92</v>
      </c>
      <c r="C330" s="205" t="s">
        <v>739</v>
      </c>
      <c r="D330" s="663">
        <v>28957.396251431328</v>
      </c>
    </row>
    <row r="331" spans="1:4" ht="31.5" thickTop="1" thickBot="1">
      <c r="A331" s="200" t="s">
        <v>740</v>
      </c>
      <c r="B331" s="200" t="s">
        <v>92</v>
      </c>
      <c r="C331" s="205" t="s">
        <v>741</v>
      </c>
      <c r="D331" s="663">
        <v>1774.4082444404264</v>
      </c>
    </row>
    <row r="332" spans="1:4" ht="16.5" thickTop="1" thickBot="1">
      <c r="A332" s="200" t="s">
        <v>743</v>
      </c>
      <c r="B332" s="200" t="s">
        <v>388</v>
      </c>
      <c r="C332" s="205" t="s">
        <v>744</v>
      </c>
      <c r="D332" s="663">
        <v>45346.666666666664</v>
      </c>
    </row>
    <row r="333" spans="1:4" ht="31.5" thickTop="1" thickBot="1">
      <c r="A333" s="200" t="s">
        <v>742</v>
      </c>
      <c r="B333" s="200" t="s">
        <v>388</v>
      </c>
      <c r="C333" s="205" t="s">
        <v>2017</v>
      </c>
      <c r="D333" s="663">
        <v>25216.666666666668</v>
      </c>
    </row>
    <row r="334" spans="1:4" ht="16.5" thickTop="1" thickBot="1">
      <c r="A334" s="200" t="s">
        <v>747</v>
      </c>
      <c r="B334" s="200" t="s">
        <v>92</v>
      </c>
      <c r="C334" s="205" t="s">
        <v>2018</v>
      </c>
      <c r="D334" s="663">
        <v>3275.9992980975912</v>
      </c>
    </row>
    <row r="335" spans="1:4" ht="16.5" thickTop="1" thickBot="1">
      <c r="A335" s="200" t="s">
        <v>745</v>
      </c>
      <c r="B335" s="200" t="s">
        <v>92</v>
      </c>
      <c r="C335" s="205" t="s">
        <v>746</v>
      </c>
      <c r="D335" s="663">
        <v>4074.2307892886561</v>
      </c>
    </row>
    <row r="336" spans="1:4" ht="16.5" thickTop="1" thickBot="1">
      <c r="A336" s="200" t="s">
        <v>748</v>
      </c>
      <c r="B336" s="200" t="s">
        <v>377</v>
      </c>
      <c r="C336" s="205" t="s">
        <v>749</v>
      </c>
      <c r="D336" s="663">
        <v>8005.3533952705193</v>
      </c>
    </row>
    <row r="337" spans="1:4" ht="16.5" thickTop="1" thickBot="1">
      <c r="A337" s="200" t="s">
        <v>753</v>
      </c>
      <c r="B337" s="200" t="s">
        <v>92</v>
      </c>
      <c r="C337" s="205" t="s">
        <v>754</v>
      </c>
      <c r="D337" s="663">
        <v>403636.49119106447</v>
      </c>
    </row>
    <row r="338" spans="1:4" ht="16.5" thickTop="1" thickBot="1">
      <c r="A338" s="200" t="s">
        <v>751</v>
      </c>
      <c r="B338" s="200" t="s">
        <v>92</v>
      </c>
      <c r="C338" s="205" t="s">
        <v>752</v>
      </c>
      <c r="D338" s="663">
        <v>74832.627000340479</v>
      </c>
    </row>
    <row r="339" spans="1:4" ht="31.5" thickTop="1" thickBot="1">
      <c r="A339" s="200" t="s">
        <v>750</v>
      </c>
      <c r="B339" s="200" t="s">
        <v>144</v>
      </c>
      <c r="C339" s="205" t="s">
        <v>2019</v>
      </c>
      <c r="D339" s="663">
        <v>187395.12597889002</v>
      </c>
    </row>
    <row r="340" spans="1:4" ht="31.5" thickTop="1" thickBot="1">
      <c r="A340" s="200" t="s">
        <v>686</v>
      </c>
      <c r="B340" s="200" t="s">
        <v>92</v>
      </c>
      <c r="C340" s="205" t="s">
        <v>2015</v>
      </c>
      <c r="D340" s="663">
        <v>1969624.0268154675</v>
      </c>
    </row>
    <row r="341" spans="1:4" ht="31.5" thickTop="1" thickBot="1">
      <c r="A341" s="200" t="s">
        <v>755</v>
      </c>
      <c r="B341" s="200" t="s">
        <v>92</v>
      </c>
      <c r="C341" s="205" t="s">
        <v>756</v>
      </c>
      <c r="D341" s="663">
        <v>1881586.7657714437</v>
      </c>
    </row>
    <row r="342" spans="1:4" ht="31.5" thickTop="1" thickBot="1">
      <c r="A342" s="200" t="s">
        <v>687</v>
      </c>
      <c r="B342" s="200" t="s">
        <v>92</v>
      </c>
      <c r="C342" s="205" t="s">
        <v>2016</v>
      </c>
      <c r="D342" s="663">
        <v>1174490.7643503218</v>
      </c>
    </row>
    <row r="343" spans="1:4" ht="31.5" thickTop="1" thickBot="1">
      <c r="A343" s="200" t="s">
        <v>757</v>
      </c>
      <c r="B343" s="200" t="s">
        <v>92</v>
      </c>
      <c r="C343" s="205" t="s">
        <v>758</v>
      </c>
      <c r="D343" s="663">
        <v>1148502.5930254303</v>
      </c>
    </row>
    <row r="344" spans="1:4" ht="31.5" thickTop="1" thickBot="1">
      <c r="A344" s="200" t="s">
        <v>802</v>
      </c>
      <c r="B344" s="200" t="s">
        <v>388</v>
      </c>
      <c r="C344" s="205" t="s">
        <v>803</v>
      </c>
      <c r="D344" s="663">
        <v>57516.666666666664</v>
      </c>
    </row>
    <row r="345" spans="1:4" ht="31.5" thickTop="1" thickBot="1">
      <c r="A345" s="200" t="s">
        <v>759</v>
      </c>
      <c r="B345" s="200" t="s">
        <v>377</v>
      </c>
      <c r="C345" s="205" t="s">
        <v>760</v>
      </c>
      <c r="D345" s="663">
        <v>92854.329472900761</v>
      </c>
    </row>
    <row r="346" spans="1:4" ht="31.5" thickTop="1" thickBot="1">
      <c r="A346" s="200" t="s">
        <v>761</v>
      </c>
      <c r="B346" s="200" t="s">
        <v>144</v>
      </c>
      <c r="C346" s="205" t="s">
        <v>762</v>
      </c>
      <c r="D346" s="663">
        <v>48653.973353838112</v>
      </c>
    </row>
    <row r="347" spans="1:4" ht="31.5" thickTop="1" thickBot="1">
      <c r="A347" s="200" t="s">
        <v>768</v>
      </c>
      <c r="B347" s="200" t="s">
        <v>92</v>
      </c>
      <c r="C347" s="205" t="s">
        <v>2023</v>
      </c>
      <c r="D347" s="663">
        <v>147771.81814649847</v>
      </c>
    </row>
    <row r="348" spans="1:4" ht="16.5" thickTop="1" thickBot="1">
      <c r="A348" s="200" t="s">
        <v>773</v>
      </c>
      <c r="B348" s="200" t="s">
        <v>144</v>
      </c>
      <c r="C348" s="205" t="s">
        <v>2024</v>
      </c>
      <c r="D348" s="663">
        <v>15365</v>
      </c>
    </row>
    <row r="349" spans="1:4" ht="31.5" thickTop="1" thickBot="1">
      <c r="A349" s="200" t="s">
        <v>763</v>
      </c>
      <c r="B349" s="200" t="s">
        <v>144</v>
      </c>
      <c r="C349" s="205" t="s">
        <v>764</v>
      </c>
      <c r="D349" s="663">
        <v>70165.523279904213</v>
      </c>
    </row>
    <row r="350" spans="1:4" ht="31.5" thickTop="1" thickBot="1">
      <c r="A350" s="200" t="s">
        <v>765</v>
      </c>
      <c r="B350" s="200" t="s">
        <v>144</v>
      </c>
      <c r="C350" s="205" t="s">
        <v>2020</v>
      </c>
      <c r="D350" s="663">
        <v>25406.942880942792</v>
      </c>
    </row>
    <row r="351" spans="1:4" ht="16.5" thickTop="1" thickBot="1">
      <c r="A351" s="200" t="s">
        <v>801</v>
      </c>
      <c r="B351" s="200" t="s">
        <v>144</v>
      </c>
      <c r="C351" s="205" t="s">
        <v>2026</v>
      </c>
      <c r="D351" s="663">
        <v>166211.19153368913</v>
      </c>
    </row>
    <row r="352" spans="1:4" ht="16.5" thickTop="1" thickBot="1">
      <c r="A352" s="200" t="s">
        <v>769</v>
      </c>
      <c r="B352" s="200" t="s">
        <v>144</v>
      </c>
      <c r="C352" s="205" t="s">
        <v>770</v>
      </c>
      <c r="D352" s="663">
        <v>269000</v>
      </c>
    </row>
    <row r="353" spans="1:4" ht="16.5" thickTop="1" thickBot="1">
      <c r="A353" s="200" t="s">
        <v>771</v>
      </c>
      <c r="B353" s="200" t="s">
        <v>144</v>
      </c>
      <c r="C353" s="205" t="s">
        <v>772</v>
      </c>
      <c r="D353" s="663">
        <v>798875.66666666663</v>
      </c>
    </row>
    <row r="354" spans="1:4" ht="31.5" thickTop="1" thickBot="1">
      <c r="A354" s="200" t="s">
        <v>767</v>
      </c>
      <c r="B354" s="200" t="s">
        <v>144</v>
      </c>
      <c r="C354" s="205" t="s">
        <v>2022</v>
      </c>
      <c r="D354" s="663">
        <v>6143.9840093211997</v>
      </c>
    </row>
    <row r="355" spans="1:4" ht="16.5" thickTop="1" thickBot="1">
      <c r="A355" s="200" t="s">
        <v>766</v>
      </c>
      <c r="B355" s="200" t="s">
        <v>144</v>
      </c>
      <c r="C355" s="205" t="s">
        <v>2021</v>
      </c>
      <c r="D355" s="663">
        <v>4361</v>
      </c>
    </row>
    <row r="356" spans="1:4" ht="16.5" thickTop="1" thickBot="1">
      <c r="A356" s="200" t="s">
        <v>778</v>
      </c>
      <c r="B356" s="200" t="s">
        <v>144</v>
      </c>
      <c r="C356" s="205" t="s">
        <v>779</v>
      </c>
      <c r="D356" s="663">
        <v>61261.2</v>
      </c>
    </row>
    <row r="357" spans="1:4" ht="31.5" thickTop="1" thickBot="1">
      <c r="A357" s="200" t="s">
        <v>774</v>
      </c>
      <c r="B357" s="200" t="s">
        <v>144</v>
      </c>
      <c r="C357" s="205" t="s">
        <v>775</v>
      </c>
      <c r="D357" s="663">
        <v>646408</v>
      </c>
    </row>
    <row r="358" spans="1:4" ht="31.5" thickTop="1" thickBot="1">
      <c r="A358" s="200" t="s">
        <v>776</v>
      </c>
      <c r="B358" s="200" t="s">
        <v>144</v>
      </c>
      <c r="C358" s="205" t="s">
        <v>777</v>
      </c>
      <c r="D358" s="663">
        <v>663068</v>
      </c>
    </row>
    <row r="359" spans="1:4" ht="16.5" thickTop="1" thickBot="1">
      <c r="A359" s="200" t="s">
        <v>780</v>
      </c>
      <c r="B359" s="200" t="s">
        <v>144</v>
      </c>
      <c r="C359" s="205" t="s">
        <v>781</v>
      </c>
      <c r="D359" s="663">
        <v>179928</v>
      </c>
    </row>
    <row r="360" spans="1:4" ht="16.5" thickTop="1" thickBot="1">
      <c r="A360" s="200" t="s">
        <v>782</v>
      </c>
      <c r="B360" s="200" t="s">
        <v>144</v>
      </c>
      <c r="C360" s="205" t="s">
        <v>783</v>
      </c>
      <c r="D360" s="663">
        <v>216770</v>
      </c>
    </row>
    <row r="361" spans="1:4" ht="16.5" thickTop="1" thickBot="1">
      <c r="A361" s="200" t="s">
        <v>784</v>
      </c>
      <c r="B361" s="200" t="s">
        <v>144</v>
      </c>
      <c r="C361" s="205" t="s">
        <v>785</v>
      </c>
      <c r="D361" s="663">
        <v>226100</v>
      </c>
    </row>
    <row r="362" spans="1:4" ht="16.5" thickTop="1" thickBot="1">
      <c r="A362" s="200" t="s">
        <v>786</v>
      </c>
      <c r="B362" s="200" t="s">
        <v>144</v>
      </c>
      <c r="C362" s="205" t="s">
        <v>787</v>
      </c>
      <c r="D362" s="663">
        <v>411359</v>
      </c>
    </row>
    <row r="363" spans="1:4" ht="31.5" thickTop="1" thickBot="1">
      <c r="A363" s="200" t="s">
        <v>788</v>
      </c>
      <c r="B363" s="200" t="s">
        <v>144</v>
      </c>
      <c r="C363" s="205" t="s">
        <v>789</v>
      </c>
      <c r="D363" s="663">
        <v>218698.96776650936</v>
      </c>
    </row>
    <row r="364" spans="1:4" ht="31.5" thickTop="1" thickBot="1">
      <c r="A364" s="200" t="s">
        <v>804</v>
      </c>
      <c r="B364" s="200" t="s">
        <v>144</v>
      </c>
      <c r="C364" s="205" t="s">
        <v>805</v>
      </c>
      <c r="D364" s="663">
        <v>172749.08339092732</v>
      </c>
    </row>
    <row r="365" spans="1:4" ht="16.5" thickTop="1" thickBot="1">
      <c r="A365" s="200" t="s">
        <v>790</v>
      </c>
      <c r="B365" s="200" t="s">
        <v>144</v>
      </c>
      <c r="C365" s="205" t="s">
        <v>791</v>
      </c>
      <c r="D365" s="663">
        <v>89677.84761043296</v>
      </c>
    </row>
    <row r="366" spans="1:4" ht="16.5" thickTop="1" thickBot="1">
      <c r="A366" s="200" t="s">
        <v>792</v>
      </c>
      <c r="B366" s="200" t="s">
        <v>144</v>
      </c>
      <c r="C366" s="205" t="s">
        <v>2025</v>
      </c>
      <c r="D366" s="663">
        <v>89134.165502752046</v>
      </c>
    </row>
    <row r="367" spans="1:4" ht="31.5" thickTop="1" thickBot="1">
      <c r="A367" s="200" t="s">
        <v>793</v>
      </c>
      <c r="B367" s="200" t="s">
        <v>92</v>
      </c>
      <c r="C367" s="205" t="s">
        <v>794</v>
      </c>
      <c r="D367" s="663">
        <v>55386.82430371127</v>
      </c>
    </row>
    <row r="368" spans="1:4" ht="16.5" thickTop="1" thickBot="1">
      <c r="A368" s="200" t="s">
        <v>797</v>
      </c>
      <c r="B368" s="200" t="s">
        <v>92</v>
      </c>
      <c r="C368" s="205" t="s">
        <v>798</v>
      </c>
      <c r="D368" s="663">
        <v>2295.6666666666665</v>
      </c>
    </row>
    <row r="369" spans="1:4" ht="31.5" thickTop="1" thickBot="1">
      <c r="A369" s="200" t="s">
        <v>795</v>
      </c>
      <c r="B369" s="200" t="s">
        <v>92</v>
      </c>
      <c r="C369" s="205" t="s">
        <v>796</v>
      </c>
      <c r="D369" s="663">
        <v>758.33333333333337</v>
      </c>
    </row>
    <row r="370" spans="1:4" ht="16.5" thickTop="1" thickBot="1">
      <c r="A370" s="200" t="s">
        <v>799</v>
      </c>
      <c r="B370" s="200" t="s">
        <v>92</v>
      </c>
      <c r="C370" s="205" t="s">
        <v>800</v>
      </c>
      <c r="D370" s="663">
        <v>54737.962065166168</v>
      </c>
    </row>
    <row r="371" spans="1:4" ht="16.5" thickTop="1" thickBot="1">
      <c r="A371" s="200" t="s">
        <v>808</v>
      </c>
      <c r="B371" s="200" t="s">
        <v>92</v>
      </c>
      <c r="C371" s="205" t="s">
        <v>2027</v>
      </c>
      <c r="D371" s="663">
        <v>47651.404925138304</v>
      </c>
    </row>
    <row r="372" spans="1:4" ht="16.5" thickTop="1" thickBot="1">
      <c r="A372" s="200" t="s">
        <v>806</v>
      </c>
      <c r="B372" s="200" t="s">
        <v>377</v>
      </c>
      <c r="C372" s="205" t="s">
        <v>807</v>
      </c>
      <c r="D372" s="663">
        <v>2911.3333333333335</v>
      </c>
    </row>
    <row r="373" spans="1:4" ht="16.5" thickTop="1" thickBot="1">
      <c r="A373" s="200"/>
      <c r="B373" s="200"/>
      <c r="C373" s="205"/>
      <c r="D373" s="201"/>
    </row>
    <row r="374" spans="1:4" ht="15.75" thickTop="1"/>
  </sheetData>
  <sortState xmlns:xlrd2="http://schemas.microsoft.com/office/spreadsheetml/2017/richdata2" ref="A6:D370">
    <sortCondition ref="C6:C370"/>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F118"/>
  <sheetViews>
    <sheetView tabSelected="1" zoomScale="69" zoomScaleNormal="69" workbookViewId="0">
      <pane xSplit="4" ySplit="4" topLeftCell="E5" activePane="bottomRight" state="frozen"/>
      <selection activeCell="D20" sqref="D20"/>
      <selection pane="topRight" activeCell="D20" sqref="D20"/>
      <selection pane="bottomLeft" activeCell="D20" sqref="D20"/>
      <selection pane="bottomRight" activeCell="D6" sqref="D6:D117"/>
    </sheetView>
  </sheetViews>
  <sheetFormatPr baseColWidth="10" defaultRowHeight="15"/>
  <cols>
    <col min="1" max="1" width="18" style="163" customWidth="1"/>
    <col min="2" max="2" width="9.140625" customWidth="1"/>
    <col min="3" max="3" width="101.5703125" customWidth="1"/>
    <col min="4" max="4" width="17.140625" style="189" customWidth="1"/>
  </cols>
  <sheetData>
    <row r="1" spans="1:6" ht="99.75" customHeight="1" thickTop="1" thickBot="1">
      <c r="A1" s="687" t="s">
        <v>1934</v>
      </c>
      <c r="B1" s="688"/>
      <c r="C1" s="688"/>
      <c r="D1" s="689"/>
    </row>
    <row r="2" spans="1:6" ht="16.5" thickTop="1" thickBot="1">
      <c r="A2" s="686" t="s">
        <v>1493</v>
      </c>
      <c r="B2" s="686"/>
      <c r="C2" s="686"/>
      <c r="D2" s="686"/>
    </row>
    <row r="3" spans="1:6" ht="16.5" thickTop="1" thickBot="1">
      <c r="A3" s="690"/>
      <c r="B3" s="690"/>
      <c r="C3" s="690"/>
      <c r="D3" s="690"/>
    </row>
    <row r="4" spans="1:6" ht="16.5" thickTop="1" thickBot="1">
      <c r="A4" s="691"/>
      <c r="B4" s="691"/>
      <c r="C4" s="691"/>
      <c r="D4" s="691"/>
    </row>
    <row r="5" spans="1:6" ht="30" customHeight="1" thickTop="1" thickBot="1">
      <c r="A5" s="207"/>
      <c r="B5" s="106"/>
      <c r="C5" s="107"/>
      <c r="D5" s="195"/>
    </row>
    <row r="6" spans="1:6" ht="30" customHeight="1" thickTop="1" thickBot="1">
      <c r="A6" s="208" t="s">
        <v>1350</v>
      </c>
      <c r="B6" s="106" t="s">
        <v>339</v>
      </c>
      <c r="C6" s="108" t="s">
        <v>2132</v>
      </c>
      <c r="D6" s="665">
        <v>1226.6666666666667</v>
      </c>
    </row>
    <row r="7" spans="1:6" ht="30" customHeight="1" thickTop="1" thickBot="1">
      <c r="A7" s="208" t="s">
        <v>1436</v>
      </c>
      <c r="B7" s="106" t="s">
        <v>339</v>
      </c>
      <c r="C7" s="108" t="s">
        <v>2131</v>
      </c>
      <c r="D7" s="665">
        <v>1226.6666666666667</v>
      </c>
      <c r="E7" s="109"/>
      <c r="F7" s="109"/>
    </row>
    <row r="8" spans="1:6" ht="30" customHeight="1" thickTop="1" thickBot="1">
      <c r="A8" s="208" t="s">
        <v>1448</v>
      </c>
      <c r="B8" s="106" t="s">
        <v>339</v>
      </c>
      <c r="C8" s="108" t="s">
        <v>2133</v>
      </c>
      <c r="D8" s="665">
        <v>1226.6666666666667</v>
      </c>
    </row>
    <row r="9" spans="1:6" ht="30" customHeight="1" thickTop="1" thickBot="1">
      <c r="A9" s="208" t="s">
        <v>1309</v>
      </c>
      <c r="B9" s="106" t="s">
        <v>1307</v>
      </c>
      <c r="C9" s="108" t="s">
        <v>1310</v>
      </c>
      <c r="D9" s="665">
        <v>1226.6666666666667</v>
      </c>
    </row>
    <row r="10" spans="1:6" ht="30" customHeight="1" thickTop="1" thickBot="1">
      <c r="A10" s="208" t="s">
        <v>1472</v>
      </c>
      <c r="B10" s="106" t="s">
        <v>339</v>
      </c>
      <c r="C10" s="108" t="s">
        <v>1473</v>
      </c>
      <c r="D10" s="665">
        <v>1226.6666666666667</v>
      </c>
    </row>
    <row r="11" spans="1:6" ht="30" customHeight="1" thickTop="1" thickBot="1">
      <c r="A11" s="208" t="s">
        <v>1413</v>
      </c>
      <c r="B11" s="106" t="s">
        <v>339</v>
      </c>
      <c r="C11" s="108" t="s">
        <v>1414</v>
      </c>
      <c r="D11" s="665">
        <v>1226.6666666666667</v>
      </c>
    </row>
    <row r="12" spans="1:6" ht="30" customHeight="1" thickTop="1" thickBot="1">
      <c r="A12" s="208" t="s">
        <v>1415</v>
      </c>
      <c r="B12" s="106" t="s">
        <v>339</v>
      </c>
      <c r="C12" s="108" t="s">
        <v>1416</v>
      </c>
      <c r="D12" s="665">
        <v>1226.6666666666667</v>
      </c>
    </row>
    <row r="13" spans="1:6" ht="30" customHeight="1" thickTop="1" thickBot="1">
      <c r="A13" s="208" t="s">
        <v>1417</v>
      </c>
      <c r="B13" s="106" t="s">
        <v>339</v>
      </c>
      <c r="C13" s="108" t="s">
        <v>1418</v>
      </c>
      <c r="D13" s="665">
        <v>1226.6666666666667</v>
      </c>
    </row>
    <row r="14" spans="1:6" ht="30" customHeight="1" thickTop="1" thickBot="1">
      <c r="A14" s="208" t="s">
        <v>1419</v>
      </c>
      <c r="B14" s="106" t="s">
        <v>339</v>
      </c>
      <c r="C14" s="108" t="s">
        <v>1420</v>
      </c>
      <c r="D14" s="665">
        <v>1226.6666666666667</v>
      </c>
    </row>
    <row r="15" spans="1:6" ht="30" customHeight="1" thickTop="1" thickBot="1">
      <c r="A15" s="208" t="s">
        <v>1401</v>
      </c>
      <c r="B15" s="106" t="s">
        <v>339</v>
      </c>
      <c r="C15" s="108" t="s">
        <v>1944</v>
      </c>
      <c r="D15" s="665">
        <v>1226.6666666666667</v>
      </c>
    </row>
    <row r="16" spans="1:6" ht="30" customHeight="1" thickTop="1" thickBot="1">
      <c r="A16" s="208" t="s">
        <v>1311</v>
      </c>
      <c r="B16" s="106" t="s">
        <v>339</v>
      </c>
      <c r="C16" s="108" t="s">
        <v>1312</v>
      </c>
      <c r="D16" s="665">
        <v>1226.6666666666667</v>
      </c>
    </row>
    <row r="17" spans="1:4" ht="30" customHeight="1" thickTop="1" thickBot="1">
      <c r="A17" s="208" t="s">
        <v>1313</v>
      </c>
      <c r="B17" s="106" t="s">
        <v>339</v>
      </c>
      <c r="C17" s="108" t="s">
        <v>1314</v>
      </c>
      <c r="D17" s="665">
        <v>1226.6666666666667</v>
      </c>
    </row>
    <row r="18" spans="1:4" ht="30" customHeight="1" thickTop="1" thickBot="1">
      <c r="A18" s="208" t="s">
        <v>1315</v>
      </c>
      <c r="B18" s="106" t="s">
        <v>339</v>
      </c>
      <c r="C18" s="108" t="s">
        <v>1316</v>
      </c>
      <c r="D18" s="665">
        <v>1226.6666666666667</v>
      </c>
    </row>
    <row r="19" spans="1:4" ht="30" customHeight="1" thickTop="1" thickBot="1">
      <c r="A19" s="208" t="s">
        <v>1319</v>
      </c>
      <c r="B19" s="106" t="s">
        <v>339</v>
      </c>
      <c r="C19" s="108" t="s">
        <v>1320</v>
      </c>
      <c r="D19" s="665">
        <v>1226.6666666666667</v>
      </c>
    </row>
    <row r="20" spans="1:4" ht="30" customHeight="1" thickTop="1" thickBot="1">
      <c r="A20" s="208" t="s">
        <v>1491</v>
      </c>
      <c r="B20" s="106" t="s">
        <v>339</v>
      </c>
      <c r="C20" s="108" t="s">
        <v>1953</v>
      </c>
      <c r="D20" s="665">
        <v>1226.6666666666667</v>
      </c>
    </row>
    <row r="21" spans="1:4" ht="30" customHeight="1" thickTop="1" thickBot="1">
      <c r="A21" s="208" t="s">
        <v>1323</v>
      </c>
      <c r="B21" s="106" t="s">
        <v>339</v>
      </c>
      <c r="C21" s="108" t="s">
        <v>1324</v>
      </c>
      <c r="D21" s="665">
        <v>1260.693887621045</v>
      </c>
    </row>
    <row r="22" spans="1:4" ht="30" customHeight="1" thickTop="1" thickBot="1">
      <c r="A22" s="208" t="s">
        <v>1474</v>
      </c>
      <c r="B22" s="106" t="s">
        <v>339</v>
      </c>
      <c r="C22" s="108" t="s">
        <v>1475</v>
      </c>
      <c r="D22" s="665">
        <v>1260.693887621045</v>
      </c>
    </row>
    <row r="23" spans="1:4" ht="30" customHeight="1" thickTop="1" thickBot="1">
      <c r="A23" s="208" t="s">
        <v>1331</v>
      </c>
      <c r="B23" s="106" t="s">
        <v>339</v>
      </c>
      <c r="C23" s="108" t="s">
        <v>1332</v>
      </c>
      <c r="D23" s="665">
        <v>1226.6666666666667</v>
      </c>
    </row>
    <row r="24" spans="1:4" ht="30" customHeight="1" thickTop="1" thickBot="1">
      <c r="A24" s="208" t="s">
        <v>1353</v>
      </c>
      <c r="B24" s="106" t="s">
        <v>339</v>
      </c>
      <c r="C24" s="108" t="s">
        <v>1354</v>
      </c>
      <c r="D24" s="665">
        <v>1226.6666666666667</v>
      </c>
    </row>
    <row r="25" spans="1:4" ht="30" customHeight="1" thickTop="1" thickBot="1">
      <c r="A25" s="208" t="s">
        <v>1325</v>
      </c>
      <c r="B25" s="106" t="s">
        <v>339</v>
      </c>
      <c r="C25" s="108" t="s">
        <v>1326</v>
      </c>
      <c r="D25" s="665">
        <v>1226.6666666666667</v>
      </c>
    </row>
    <row r="26" spans="1:4" ht="30" customHeight="1" thickTop="1" thickBot="1">
      <c r="A26" s="208" t="s">
        <v>1330</v>
      </c>
      <c r="B26" s="106" t="s">
        <v>339</v>
      </c>
      <c r="C26" s="108" t="s">
        <v>1326</v>
      </c>
      <c r="D26" s="665">
        <v>1226.6666666666667</v>
      </c>
    </row>
    <row r="27" spans="1:4" ht="30" customHeight="1" thickTop="1" thickBot="1">
      <c r="A27" s="208" t="s">
        <v>1387</v>
      </c>
      <c r="B27" s="106" t="s">
        <v>339</v>
      </c>
      <c r="C27" s="108" t="s">
        <v>1388</v>
      </c>
      <c r="D27" s="665">
        <v>1226.6666666666667</v>
      </c>
    </row>
    <row r="28" spans="1:4" ht="30" customHeight="1" thickTop="1" thickBot="1">
      <c r="A28" s="208" t="s">
        <v>1333</v>
      </c>
      <c r="B28" s="106" t="s">
        <v>339</v>
      </c>
      <c r="C28" s="108" t="s">
        <v>1334</v>
      </c>
      <c r="D28" s="665">
        <v>1226.6666666666667</v>
      </c>
    </row>
    <row r="29" spans="1:4" ht="30" customHeight="1" thickTop="1" thickBot="1">
      <c r="A29" s="208" t="s">
        <v>1338</v>
      </c>
      <c r="B29" s="106" t="s">
        <v>339</v>
      </c>
      <c r="C29" s="108" t="s">
        <v>1339</v>
      </c>
      <c r="D29" s="665">
        <v>1226.6666666666667</v>
      </c>
    </row>
    <row r="30" spans="1:4" ht="30" customHeight="1" thickTop="1" thickBot="1">
      <c r="A30" s="208" t="s">
        <v>1336</v>
      </c>
      <c r="B30" s="106" t="s">
        <v>339</v>
      </c>
      <c r="C30" s="108" t="s">
        <v>1337</v>
      </c>
      <c r="D30" s="665">
        <v>1226.6666666666667</v>
      </c>
    </row>
    <row r="31" spans="1:4" ht="30" customHeight="1" thickTop="1" thickBot="1">
      <c r="A31" s="208" t="s">
        <v>1351</v>
      </c>
      <c r="B31" s="106" t="s">
        <v>339</v>
      </c>
      <c r="C31" s="108" t="s">
        <v>1352</v>
      </c>
      <c r="D31" s="665">
        <v>1226.6666666666667</v>
      </c>
    </row>
    <row r="32" spans="1:4" ht="30" customHeight="1" thickTop="1" thickBot="1">
      <c r="A32" s="208" t="s">
        <v>1340</v>
      </c>
      <c r="B32" s="106" t="s">
        <v>339</v>
      </c>
      <c r="C32" s="108" t="s">
        <v>1341</v>
      </c>
      <c r="D32" s="665">
        <v>1226.6666666666667</v>
      </c>
    </row>
    <row r="33" spans="1:4" ht="30" customHeight="1" thickTop="1" thickBot="1">
      <c r="A33" s="208" t="s">
        <v>1356</v>
      </c>
      <c r="B33" s="106" t="s">
        <v>339</v>
      </c>
      <c r="C33" s="108" t="s">
        <v>1341</v>
      </c>
      <c r="D33" s="665">
        <v>1226.6666666666667</v>
      </c>
    </row>
    <row r="34" spans="1:4" ht="30" customHeight="1" thickTop="1" thickBot="1">
      <c r="A34" s="208" t="s">
        <v>1357</v>
      </c>
      <c r="B34" s="106" t="s">
        <v>339</v>
      </c>
      <c r="C34" s="108" t="s">
        <v>1358</v>
      </c>
      <c r="D34" s="665">
        <v>1226.6666666666667</v>
      </c>
    </row>
    <row r="35" spans="1:4" ht="30" customHeight="1" thickTop="1" thickBot="1">
      <c r="A35" s="208" t="s">
        <v>1407</v>
      </c>
      <c r="B35" s="106" t="s">
        <v>339</v>
      </c>
      <c r="C35" s="108" t="s">
        <v>1948</v>
      </c>
      <c r="D35" s="665">
        <v>1226.6666666666667</v>
      </c>
    </row>
    <row r="36" spans="1:4" ht="30" customHeight="1" thickTop="1" thickBot="1">
      <c r="A36" s="208" t="s">
        <v>1488</v>
      </c>
      <c r="B36" s="106" t="s">
        <v>339</v>
      </c>
      <c r="C36" s="108" t="s">
        <v>1489</v>
      </c>
      <c r="D36" s="665">
        <v>1226.6666666666667</v>
      </c>
    </row>
    <row r="37" spans="1:4" ht="30" customHeight="1" thickTop="1" thickBot="1">
      <c r="A37" s="208" t="s">
        <v>1469</v>
      </c>
      <c r="B37" s="106" t="s">
        <v>339</v>
      </c>
      <c r="C37" s="108" t="s">
        <v>1470</v>
      </c>
      <c r="D37" s="665">
        <v>1226.6666666666667</v>
      </c>
    </row>
    <row r="38" spans="1:4" ht="30" customHeight="1" thickTop="1" thickBot="1">
      <c r="A38" s="208" t="s">
        <v>1348</v>
      </c>
      <c r="B38" s="106" t="s">
        <v>339</v>
      </c>
      <c r="C38" s="108" t="s">
        <v>1349</v>
      </c>
      <c r="D38" s="665">
        <v>1226.6666666666667</v>
      </c>
    </row>
    <row r="39" spans="1:4" ht="30" customHeight="1" thickTop="1" thickBot="1">
      <c r="A39" s="208" t="s">
        <v>1305</v>
      </c>
      <c r="B39" s="106" t="s">
        <v>1307</v>
      </c>
      <c r="C39" s="108" t="s">
        <v>1364</v>
      </c>
      <c r="D39" s="665">
        <v>1226.6666666666667</v>
      </c>
    </row>
    <row r="40" spans="1:4" ht="30" customHeight="1" thickTop="1" thickBot="1">
      <c r="A40" s="208" t="s">
        <v>1345</v>
      </c>
      <c r="B40" s="106" t="s">
        <v>339</v>
      </c>
      <c r="C40" s="108" t="s">
        <v>1346</v>
      </c>
      <c r="D40" s="665">
        <v>1226.6666666666667</v>
      </c>
    </row>
    <row r="41" spans="1:4" ht="30" customHeight="1" thickTop="1" thickBot="1">
      <c r="A41" s="208" t="s">
        <v>1343</v>
      </c>
      <c r="B41" s="106" t="s">
        <v>339</v>
      </c>
      <c r="C41" s="108" t="s">
        <v>1344</v>
      </c>
      <c r="D41" s="665">
        <v>1226.6666666666667</v>
      </c>
    </row>
    <row r="42" spans="1:4" ht="30" customHeight="1" thickTop="1" thickBot="1">
      <c r="A42" s="208" t="s">
        <v>1476</v>
      </c>
      <c r="B42" s="106" t="s">
        <v>339</v>
      </c>
      <c r="C42" s="108" t="s">
        <v>1344</v>
      </c>
      <c r="D42" s="665">
        <v>1226.6666666666667</v>
      </c>
    </row>
    <row r="43" spans="1:4" ht="30" customHeight="1" thickTop="1" thickBot="1">
      <c r="A43" s="208" t="s">
        <v>1317</v>
      </c>
      <c r="B43" s="106" t="s">
        <v>339</v>
      </c>
      <c r="C43" s="108" t="s">
        <v>1318</v>
      </c>
      <c r="D43" s="665">
        <v>1226.6666666666667</v>
      </c>
    </row>
    <row r="44" spans="1:4" ht="30" customHeight="1" thickTop="1" thickBot="1">
      <c r="A44" s="208" t="s">
        <v>1471</v>
      </c>
      <c r="B44" s="106" t="s">
        <v>339</v>
      </c>
      <c r="C44" s="108" t="s">
        <v>1318</v>
      </c>
      <c r="D44" s="665">
        <v>1226.6666666666667</v>
      </c>
    </row>
    <row r="45" spans="1:4" ht="30" customHeight="1" thickTop="1" thickBot="1">
      <c r="A45" s="208" t="s">
        <v>1362</v>
      </c>
      <c r="B45" s="106" t="s">
        <v>339</v>
      </c>
      <c r="C45" s="108" t="s">
        <v>1363</v>
      </c>
      <c r="D45" s="665">
        <v>1226.6666666666667</v>
      </c>
    </row>
    <row r="46" spans="1:4" ht="30" customHeight="1" thickTop="1" thickBot="1">
      <c r="A46" s="208" t="s">
        <v>1371</v>
      </c>
      <c r="B46" s="106" t="s">
        <v>339</v>
      </c>
      <c r="C46" s="108" t="s">
        <v>1372</v>
      </c>
      <c r="D46" s="665">
        <v>1226.6666666666667</v>
      </c>
    </row>
    <row r="47" spans="1:4" ht="30" customHeight="1" thickTop="1" thickBot="1">
      <c r="A47" s="208" t="s">
        <v>1375</v>
      </c>
      <c r="B47" s="106" t="s">
        <v>339</v>
      </c>
      <c r="C47" s="108" t="s">
        <v>1376</v>
      </c>
      <c r="D47" s="665">
        <v>1226.6666666666667</v>
      </c>
    </row>
    <row r="48" spans="1:4" ht="30" customHeight="1" thickTop="1" thickBot="1">
      <c r="A48" s="208" t="s">
        <v>1367</v>
      </c>
      <c r="B48" s="106" t="s">
        <v>1307</v>
      </c>
      <c r="C48" s="108" t="s">
        <v>1368</v>
      </c>
      <c r="D48" s="665">
        <v>1226.6666666666667</v>
      </c>
    </row>
    <row r="49" spans="1:4" ht="30" customHeight="1" thickTop="1" thickBot="1">
      <c r="A49" s="208" t="s">
        <v>1365</v>
      </c>
      <c r="B49" s="106" t="s">
        <v>339</v>
      </c>
      <c r="C49" s="108" t="s">
        <v>1366</v>
      </c>
      <c r="D49" s="665">
        <v>1226.6666666666667</v>
      </c>
    </row>
    <row r="50" spans="1:4" ht="30" customHeight="1" thickTop="1" thickBot="1">
      <c r="A50" s="208" t="s">
        <v>1369</v>
      </c>
      <c r="B50" s="106" t="s">
        <v>339</v>
      </c>
      <c r="C50" s="108" t="s">
        <v>1370</v>
      </c>
      <c r="D50" s="665">
        <v>1226.6666666666667</v>
      </c>
    </row>
    <row r="51" spans="1:4" ht="30" customHeight="1" thickTop="1" thickBot="1">
      <c r="A51" s="208" t="s">
        <v>1398</v>
      </c>
      <c r="B51" s="106" t="s">
        <v>1390</v>
      </c>
      <c r="C51" s="108" t="s">
        <v>1399</v>
      </c>
      <c r="D51" s="665">
        <v>1226.6666666666667</v>
      </c>
    </row>
    <row r="52" spans="1:4" ht="30" customHeight="1" thickTop="1" thickBot="1">
      <c r="A52" s="208" t="s">
        <v>1400</v>
      </c>
      <c r="B52" s="106" t="s">
        <v>1390</v>
      </c>
      <c r="C52" s="108" t="s">
        <v>1399</v>
      </c>
      <c r="D52" s="665">
        <v>1226.6666666666667</v>
      </c>
    </row>
    <row r="53" spans="1:4" ht="30" customHeight="1" thickTop="1" thickBot="1">
      <c r="A53" s="208" t="s">
        <v>1373</v>
      </c>
      <c r="B53" s="106" t="s">
        <v>339</v>
      </c>
      <c r="C53" s="108" t="s">
        <v>1374</v>
      </c>
      <c r="D53" s="665">
        <v>1226.6666666666667</v>
      </c>
    </row>
    <row r="54" spans="1:4" ht="30" customHeight="1" thickTop="1" thickBot="1">
      <c r="A54" s="208" t="s">
        <v>1377</v>
      </c>
      <c r="B54" s="106" t="s">
        <v>339</v>
      </c>
      <c r="C54" s="108" t="s">
        <v>1378</v>
      </c>
      <c r="D54" s="665">
        <v>1226.6666666666667</v>
      </c>
    </row>
    <row r="55" spans="1:4" ht="30" customHeight="1" thickTop="1" thickBot="1">
      <c r="A55" s="208" t="s">
        <v>1462</v>
      </c>
      <c r="B55" s="106" t="s">
        <v>339</v>
      </c>
      <c r="C55" s="108" t="s">
        <v>2135</v>
      </c>
      <c r="D55" s="665">
        <v>1226.6666666666667</v>
      </c>
    </row>
    <row r="56" spans="1:4" ht="30" customHeight="1" thickTop="1" thickBot="1">
      <c r="A56" s="208" t="s">
        <v>1463</v>
      </c>
      <c r="B56" s="106" t="s">
        <v>339</v>
      </c>
      <c r="C56" s="108" t="s">
        <v>2136</v>
      </c>
      <c r="D56" s="665">
        <v>1226.6666666666667</v>
      </c>
    </row>
    <row r="57" spans="1:4" ht="30" customHeight="1" thickTop="1" thickBot="1">
      <c r="A57" s="208" t="s">
        <v>1464</v>
      </c>
      <c r="B57" s="106" t="s">
        <v>339</v>
      </c>
      <c r="C57" s="108" t="s">
        <v>2137</v>
      </c>
      <c r="D57" s="665">
        <v>1226.6666666666667</v>
      </c>
    </row>
    <row r="58" spans="1:4" ht="30" customHeight="1" thickTop="1" thickBot="1">
      <c r="A58" s="208" t="s">
        <v>1441</v>
      </c>
      <c r="B58" s="106" t="s">
        <v>339</v>
      </c>
      <c r="C58" s="108" t="s">
        <v>1951</v>
      </c>
      <c r="D58" s="665">
        <v>1226.6666666666667</v>
      </c>
    </row>
    <row r="59" spans="1:4" ht="30" customHeight="1" thickTop="1" thickBot="1">
      <c r="A59" s="208" t="s">
        <v>1379</v>
      </c>
      <c r="B59" s="106" t="s">
        <v>339</v>
      </c>
      <c r="C59" s="108" t="s">
        <v>1380</v>
      </c>
      <c r="D59" s="665">
        <v>1260.693887621045</v>
      </c>
    </row>
    <row r="60" spans="1:4" ht="30" customHeight="1" thickTop="1" thickBot="1">
      <c r="A60" s="208" t="s">
        <v>1460</v>
      </c>
      <c r="B60" s="106" t="s">
        <v>339</v>
      </c>
      <c r="C60" s="108" t="s">
        <v>1461</v>
      </c>
      <c r="D60" s="665">
        <v>1226.6666666666667</v>
      </c>
    </row>
    <row r="61" spans="1:4" ht="30" customHeight="1" thickTop="1" thickBot="1">
      <c r="A61" s="208" t="s">
        <v>1446</v>
      </c>
      <c r="B61" s="106" t="s">
        <v>339</v>
      </c>
      <c r="C61" s="108" t="s">
        <v>1447</v>
      </c>
      <c r="D61" s="665">
        <v>1226.6666666666667</v>
      </c>
    </row>
    <row r="62" spans="1:4" ht="30" customHeight="1" thickTop="1" thickBot="1">
      <c r="A62" s="208" t="s">
        <v>1453</v>
      </c>
      <c r="B62" s="106" t="s">
        <v>339</v>
      </c>
      <c r="C62" s="108" t="s">
        <v>1454</v>
      </c>
      <c r="D62" s="665">
        <v>1226.6666666666667</v>
      </c>
    </row>
    <row r="63" spans="1:4" ht="30" customHeight="1" thickTop="1" thickBot="1">
      <c r="A63" s="208" t="s">
        <v>1457</v>
      </c>
      <c r="B63" s="106" t="s">
        <v>339</v>
      </c>
      <c r="C63" s="108" t="s">
        <v>1458</v>
      </c>
      <c r="D63" s="665">
        <v>1226.6666666666667</v>
      </c>
    </row>
    <row r="64" spans="1:4" ht="30" customHeight="1" thickTop="1" thickBot="1">
      <c r="A64" s="208" t="s">
        <v>1444</v>
      </c>
      <c r="B64" s="106" t="s">
        <v>339</v>
      </c>
      <c r="C64" s="108" t="s">
        <v>1445</v>
      </c>
      <c r="D64" s="665">
        <v>1226.6666666666667</v>
      </c>
    </row>
    <row r="65" spans="1:4" ht="30" customHeight="1" thickTop="1" thickBot="1">
      <c r="A65" s="208" t="s">
        <v>1381</v>
      </c>
      <c r="B65" s="106" t="s">
        <v>339</v>
      </c>
      <c r="C65" s="108" t="s">
        <v>1382</v>
      </c>
      <c r="D65" s="665">
        <v>1226.6666666666667</v>
      </c>
    </row>
    <row r="66" spans="1:4" ht="30" customHeight="1" thickTop="1" thickBot="1">
      <c r="A66" s="208" t="s">
        <v>1451</v>
      </c>
      <c r="B66" s="106" t="s">
        <v>339</v>
      </c>
      <c r="C66" s="108" t="s">
        <v>1452</v>
      </c>
      <c r="D66" s="665">
        <v>1226.6666666666667</v>
      </c>
    </row>
    <row r="67" spans="1:4" ht="30" customHeight="1" thickTop="1" thickBot="1">
      <c r="A67" s="208" t="s">
        <v>1455</v>
      </c>
      <c r="B67" s="106" t="s">
        <v>339</v>
      </c>
      <c r="C67" s="108" t="s">
        <v>1456</v>
      </c>
      <c r="D67" s="665">
        <v>1226.6666666666667</v>
      </c>
    </row>
    <row r="68" spans="1:4" ht="30" customHeight="1" thickTop="1" thickBot="1">
      <c r="A68" s="208" t="s">
        <v>1427</v>
      </c>
      <c r="B68" s="106" t="s">
        <v>339</v>
      </c>
      <c r="C68" s="108" t="s">
        <v>1428</v>
      </c>
      <c r="D68" s="665">
        <v>1226.6666666666667</v>
      </c>
    </row>
    <row r="69" spans="1:4" ht="30" customHeight="1" thickTop="1" thickBot="1">
      <c r="A69" s="208" t="s">
        <v>1467</v>
      </c>
      <c r="B69" s="106" t="s">
        <v>339</v>
      </c>
      <c r="C69" s="108" t="s">
        <v>2139</v>
      </c>
      <c r="D69" s="665">
        <v>1226.6666666666667</v>
      </c>
    </row>
    <row r="70" spans="1:4" ht="30" customHeight="1" thickTop="1" thickBot="1">
      <c r="A70" s="208" t="s">
        <v>1468</v>
      </c>
      <c r="B70" s="106" t="s">
        <v>339</v>
      </c>
      <c r="C70" s="108" t="s">
        <v>2140</v>
      </c>
      <c r="D70" s="665">
        <v>1226.6666666666667</v>
      </c>
    </row>
    <row r="71" spans="1:4" ht="30" customHeight="1" thickTop="1" thickBot="1">
      <c r="A71" s="208" t="s">
        <v>1465</v>
      </c>
      <c r="B71" s="106" t="s">
        <v>339</v>
      </c>
      <c r="C71" s="108" t="s">
        <v>2141</v>
      </c>
      <c r="D71" s="665">
        <v>1226.6666666666667</v>
      </c>
    </row>
    <row r="72" spans="1:4" ht="30" customHeight="1" thickTop="1" thickBot="1">
      <c r="A72" s="208" t="s">
        <v>1466</v>
      </c>
      <c r="B72" s="106" t="s">
        <v>339</v>
      </c>
      <c r="C72" s="108" t="s">
        <v>2142</v>
      </c>
      <c r="D72" s="665">
        <v>1226.6666666666667</v>
      </c>
    </row>
    <row r="73" spans="1:4" ht="30" customHeight="1" thickTop="1" thickBot="1">
      <c r="A73" s="208" t="s">
        <v>1434</v>
      </c>
      <c r="B73" s="106" t="s">
        <v>339</v>
      </c>
      <c r="C73" s="108" t="s">
        <v>1435</v>
      </c>
      <c r="D73" s="665">
        <v>1226.6666666666667</v>
      </c>
    </row>
    <row r="74" spans="1:4" ht="30" customHeight="1" thickTop="1" thickBot="1">
      <c r="A74" s="208" t="s">
        <v>1433</v>
      </c>
      <c r="B74" s="106" t="s">
        <v>339</v>
      </c>
      <c r="C74" s="108" t="s">
        <v>1950</v>
      </c>
      <c r="D74" s="665">
        <v>1226.6666666666667</v>
      </c>
    </row>
    <row r="75" spans="1:4" ht="30" customHeight="1" thickTop="1" thickBot="1">
      <c r="A75" s="208" t="s">
        <v>1431</v>
      </c>
      <c r="B75" s="106" t="s">
        <v>339</v>
      </c>
      <c r="C75" s="108" t="s">
        <v>1432</v>
      </c>
      <c r="D75" s="665">
        <v>1226.6666666666667</v>
      </c>
    </row>
    <row r="76" spans="1:4" ht="30" customHeight="1" thickTop="1" thickBot="1">
      <c r="A76" s="208" t="s">
        <v>1459</v>
      </c>
      <c r="B76" s="106" t="s">
        <v>339</v>
      </c>
      <c r="C76" s="108" t="s">
        <v>2134</v>
      </c>
      <c r="D76" s="665">
        <v>1226.6666666666667</v>
      </c>
    </row>
    <row r="77" spans="1:4" ht="30" customHeight="1" thickTop="1" thickBot="1">
      <c r="A77" s="208" t="s">
        <v>1437</v>
      </c>
      <c r="B77" s="106" t="s">
        <v>339</v>
      </c>
      <c r="C77" s="108" t="s">
        <v>1438</v>
      </c>
      <c r="D77" s="665">
        <v>1226.6666666666667</v>
      </c>
    </row>
    <row r="78" spans="1:4" ht="30" customHeight="1" thickTop="1" thickBot="1">
      <c r="A78" s="208" t="s">
        <v>1439</v>
      </c>
      <c r="B78" s="106" t="s">
        <v>339</v>
      </c>
      <c r="C78" s="108" t="s">
        <v>1440</v>
      </c>
      <c r="D78" s="665">
        <v>1226.6666666666667</v>
      </c>
    </row>
    <row r="79" spans="1:4" ht="30" customHeight="1" thickTop="1" thickBot="1">
      <c r="A79" s="208" t="s">
        <v>1442</v>
      </c>
      <c r="B79" s="106" t="s">
        <v>339</v>
      </c>
      <c r="C79" s="108" t="s">
        <v>1443</v>
      </c>
      <c r="D79" s="665">
        <v>1226.6666666666667</v>
      </c>
    </row>
    <row r="80" spans="1:4" ht="30" customHeight="1" thickTop="1" thickBot="1">
      <c r="A80" s="208" t="s">
        <v>1421</v>
      </c>
      <c r="B80" s="106" t="s">
        <v>339</v>
      </c>
      <c r="C80" s="108" t="s">
        <v>1422</v>
      </c>
      <c r="D80" s="665">
        <v>1226.6666666666667</v>
      </c>
    </row>
    <row r="81" spans="1:6" ht="30" customHeight="1" thickTop="1" thickBot="1">
      <c r="A81" s="208" t="s">
        <v>1425</v>
      </c>
      <c r="B81" s="106" t="s">
        <v>339</v>
      </c>
      <c r="C81" s="108" t="s">
        <v>1426</v>
      </c>
      <c r="D81" s="665">
        <v>1226.6666666666667</v>
      </c>
    </row>
    <row r="82" spans="1:6" ht="30" customHeight="1" thickTop="1" thickBot="1">
      <c r="A82" s="208" t="s">
        <v>1429</v>
      </c>
      <c r="B82" s="106" t="s">
        <v>339</v>
      </c>
      <c r="C82" s="108" t="s">
        <v>1430</v>
      </c>
      <c r="D82" s="665">
        <v>1226.6666666666667</v>
      </c>
    </row>
    <row r="83" spans="1:6" ht="30" customHeight="1" thickTop="1" thickBot="1">
      <c r="A83" s="208" t="s">
        <v>1423</v>
      </c>
      <c r="B83" s="106" t="s">
        <v>339</v>
      </c>
      <c r="C83" s="108" t="s">
        <v>1424</v>
      </c>
      <c r="D83" s="665">
        <v>1226.6666666666667</v>
      </c>
    </row>
    <row r="84" spans="1:6" ht="30" customHeight="1" thickTop="1" thickBot="1">
      <c r="A84" s="208" t="s">
        <v>1389</v>
      </c>
      <c r="B84" s="106" t="s">
        <v>339</v>
      </c>
      <c r="C84" s="108" t="s">
        <v>1391</v>
      </c>
      <c r="D84" s="665">
        <v>1226.6666666666667</v>
      </c>
    </row>
    <row r="85" spans="1:6" ht="30" customHeight="1" thickTop="1" thickBot="1">
      <c r="A85" s="208" t="s">
        <v>1392</v>
      </c>
      <c r="B85" s="106" t="s">
        <v>339</v>
      </c>
      <c r="C85" s="108" t="s">
        <v>1943</v>
      </c>
      <c r="D85" s="665">
        <v>1226.6666666666667</v>
      </c>
    </row>
    <row r="86" spans="1:6" ht="30" customHeight="1" thickTop="1" thickBot="1">
      <c r="A86" s="208" t="s">
        <v>1393</v>
      </c>
      <c r="B86" s="106" t="s">
        <v>1390</v>
      </c>
      <c r="C86" s="108" t="s">
        <v>1394</v>
      </c>
      <c r="D86" s="665">
        <v>1226.6666666666667</v>
      </c>
    </row>
    <row r="87" spans="1:6" ht="30" customHeight="1" thickTop="1" thickBot="1">
      <c r="A87" s="208" t="s">
        <v>1395</v>
      </c>
      <c r="B87" s="106" t="s">
        <v>339</v>
      </c>
      <c r="C87" s="108" t="s">
        <v>1396</v>
      </c>
      <c r="D87" s="665">
        <v>1226.6666666666667</v>
      </c>
    </row>
    <row r="88" spans="1:6" ht="30" customHeight="1" thickTop="1" thickBot="1">
      <c r="A88" s="208" t="s">
        <v>1397</v>
      </c>
      <c r="B88" s="106" t="s">
        <v>339</v>
      </c>
      <c r="C88" s="108" t="s">
        <v>1396</v>
      </c>
      <c r="D88" s="665">
        <v>1226.6666666666667</v>
      </c>
    </row>
    <row r="89" spans="1:6" ht="30" customHeight="1" thickTop="1" thickBot="1">
      <c r="A89" s="208" t="s">
        <v>1327</v>
      </c>
      <c r="B89" s="106" t="s">
        <v>339</v>
      </c>
      <c r="C89" s="108" t="s">
        <v>1936</v>
      </c>
      <c r="D89" s="665">
        <v>1226.6666666666667</v>
      </c>
    </row>
    <row r="90" spans="1:6" ht="30" customHeight="1" thickTop="1" thickBot="1">
      <c r="A90" s="208" t="s">
        <v>1449</v>
      </c>
      <c r="B90" s="106" t="s">
        <v>339</v>
      </c>
      <c r="C90" s="108" t="s">
        <v>1450</v>
      </c>
      <c r="D90" s="665">
        <v>1226.6666666666667</v>
      </c>
    </row>
    <row r="91" spans="1:6" ht="30" customHeight="1" thickTop="1" thickBot="1">
      <c r="A91" s="208" t="s">
        <v>1328</v>
      </c>
      <c r="B91" s="106" t="s">
        <v>339</v>
      </c>
      <c r="C91" s="108" t="s">
        <v>1329</v>
      </c>
      <c r="D91" s="665">
        <v>1226.6666666666667</v>
      </c>
    </row>
    <row r="92" spans="1:6" ht="30" customHeight="1" thickTop="1" thickBot="1">
      <c r="A92" s="208" t="s">
        <v>1361</v>
      </c>
      <c r="B92" s="106" t="s">
        <v>339</v>
      </c>
      <c r="C92" s="108" t="s">
        <v>1942</v>
      </c>
      <c r="D92" s="665">
        <v>1226.6666666666667</v>
      </c>
      <c r="E92" s="109"/>
      <c r="F92" s="109"/>
    </row>
    <row r="93" spans="1:6" ht="30" customHeight="1" thickTop="1" thickBot="1">
      <c r="A93" s="208" t="s">
        <v>1492</v>
      </c>
      <c r="B93" s="106" t="s">
        <v>1490</v>
      </c>
      <c r="C93" s="108" t="s">
        <v>1954</v>
      </c>
      <c r="D93" s="665">
        <v>1083.8884434301692</v>
      </c>
    </row>
    <row r="94" spans="1:6" ht="30" customHeight="1" thickTop="1" thickBot="1">
      <c r="A94" s="208" t="s">
        <v>1483</v>
      </c>
      <c r="B94" s="106" t="s">
        <v>92</v>
      </c>
      <c r="C94" s="108" t="s">
        <v>1952</v>
      </c>
      <c r="D94" s="665">
        <v>311910.31273268798</v>
      </c>
    </row>
    <row r="95" spans="1:6" ht="30" customHeight="1" thickTop="1" thickBot="1">
      <c r="A95" s="208" t="s">
        <v>1306</v>
      </c>
      <c r="B95" s="106" t="s">
        <v>1307</v>
      </c>
      <c r="C95" s="108" t="s">
        <v>1308</v>
      </c>
      <c r="D95" s="665">
        <v>108.37219104011184</v>
      </c>
    </row>
    <row r="96" spans="1:6" ht="30" customHeight="1" thickTop="1" thickBot="1">
      <c r="A96" s="208" t="s">
        <v>1715</v>
      </c>
      <c r="B96" s="106" t="s">
        <v>339</v>
      </c>
      <c r="C96" s="108" t="s">
        <v>1935</v>
      </c>
      <c r="D96" s="665">
        <v>1260.693887621045</v>
      </c>
    </row>
    <row r="97" spans="1:6" ht="30" customHeight="1" thickTop="1" thickBot="1">
      <c r="A97" s="208" t="s">
        <v>1496</v>
      </c>
      <c r="B97" s="106" t="s">
        <v>339</v>
      </c>
      <c r="C97" s="108" t="s">
        <v>1495</v>
      </c>
      <c r="D97" s="665">
        <v>1243.9994654495365</v>
      </c>
    </row>
    <row r="98" spans="1:6" ht="30" customHeight="1" thickTop="1" thickBot="1">
      <c r="A98" s="208" t="s">
        <v>1321</v>
      </c>
      <c r="B98" s="106" t="s">
        <v>92</v>
      </c>
      <c r="C98" s="108" t="s">
        <v>1322</v>
      </c>
      <c r="D98" s="665">
        <v>25800</v>
      </c>
    </row>
    <row r="99" spans="1:6" ht="30" customHeight="1" thickTop="1" thickBot="1">
      <c r="A99" s="208" t="s">
        <v>1335</v>
      </c>
      <c r="B99" s="106" t="s">
        <v>339</v>
      </c>
      <c r="C99" s="108" t="s">
        <v>1937</v>
      </c>
      <c r="D99" s="665">
        <v>1550</v>
      </c>
    </row>
    <row r="100" spans="1:6" ht="30" customHeight="1" thickTop="1" thickBot="1">
      <c r="A100" s="208" t="s">
        <v>1404</v>
      </c>
      <c r="B100" s="106" t="s">
        <v>1390</v>
      </c>
      <c r="C100" s="108" t="s">
        <v>1947</v>
      </c>
      <c r="D100" s="665">
        <v>1400</v>
      </c>
    </row>
    <row r="101" spans="1:6" ht="30" customHeight="1" thickTop="1" thickBot="1">
      <c r="A101" s="208" t="s">
        <v>1477</v>
      </c>
      <c r="B101" s="106" t="s">
        <v>339</v>
      </c>
      <c r="C101" s="108" t="s">
        <v>1478</v>
      </c>
      <c r="D101" s="665">
        <v>6736.6639939143488</v>
      </c>
    </row>
    <row r="102" spans="1:6" ht="30" customHeight="1" thickTop="1" thickBot="1">
      <c r="A102" s="208" t="s">
        <v>1479</v>
      </c>
      <c r="B102" s="106" t="s">
        <v>141</v>
      </c>
      <c r="C102" s="108" t="s">
        <v>1480</v>
      </c>
      <c r="D102" s="665">
        <v>171749.93318119206</v>
      </c>
    </row>
    <row r="103" spans="1:6" ht="30" customHeight="1" thickTop="1" thickBot="1">
      <c r="A103" s="208" t="s">
        <v>1411</v>
      </c>
      <c r="B103" s="106" t="s">
        <v>344</v>
      </c>
      <c r="C103" s="108" t="s">
        <v>1412</v>
      </c>
      <c r="D103" s="665">
        <v>102.33333333333333</v>
      </c>
      <c r="E103" s="109"/>
      <c r="F103" s="109"/>
    </row>
    <row r="104" spans="1:6" ht="30" customHeight="1" thickTop="1" thickBot="1">
      <c r="A104" s="208" t="s">
        <v>1409</v>
      </c>
      <c r="B104" s="106" t="s">
        <v>344</v>
      </c>
      <c r="C104" s="108" t="s">
        <v>1410</v>
      </c>
      <c r="D104" s="665">
        <v>102.36108883817512</v>
      </c>
      <c r="E104" s="109"/>
      <c r="F104" s="109"/>
    </row>
    <row r="105" spans="1:6" ht="30" customHeight="1" thickTop="1" thickBot="1">
      <c r="A105" s="208" t="s">
        <v>1359</v>
      </c>
      <c r="B105" s="106" t="s">
        <v>339</v>
      </c>
      <c r="C105" s="108" t="s">
        <v>1360</v>
      </c>
      <c r="D105" s="665">
        <v>3183.3333333333335</v>
      </c>
    </row>
    <row r="106" spans="1:6" ht="30" customHeight="1" thickTop="1" thickBot="1">
      <c r="A106" s="208" t="s">
        <v>1486</v>
      </c>
      <c r="B106" s="106" t="s">
        <v>92</v>
      </c>
      <c r="C106" s="108" t="s">
        <v>1487</v>
      </c>
      <c r="D106" s="665">
        <v>165083.26651452537</v>
      </c>
    </row>
    <row r="107" spans="1:6" ht="30" customHeight="1" thickTop="1" thickBot="1">
      <c r="A107" s="208" t="s">
        <v>1385</v>
      </c>
      <c r="B107" s="106" t="s">
        <v>339</v>
      </c>
      <c r="C107" s="108" t="s">
        <v>1386</v>
      </c>
      <c r="D107" s="665">
        <v>1384.0549764592199</v>
      </c>
    </row>
    <row r="108" spans="1:6" ht="30" customHeight="1" thickTop="1" thickBot="1">
      <c r="A108" s="208" t="s">
        <v>1347</v>
      </c>
      <c r="B108" s="106" t="s">
        <v>339</v>
      </c>
      <c r="C108" s="108" t="s">
        <v>1939</v>
      </c>
      <c r="D108" s="665">
        <v>1243.9994654495365</v>
      </c>
    </row>
    <row r="109" spans="1:6" ht="30" customHeight="1" thickTop="1" thickBot="1">
      <c r="A109" s="208" t="s">
        <v>1342</v>
      </c>
      <c r="B109" s="106" t="s">
        <v>339</v>
      </c>
      <c r="C109" s="108" t="s">
        <v>1938</v>
      </c>
      <c r="D109" s="665">
        <v>1226.6666666666667</v>
      </c>
    </row>
    <row r="110" spans="1:6" ht="30" customHeight="1" thickTop="1" thickBot="1">
      <c r="A110" s="208" t="s">
        <v>1481</v>
      </c>
      <c r="B110" s="106" t="s">
        <v>339</v>
      </c>
      <c r="C110" s="108" t="s">
        <v>1482</v>
      </c>
      <c r="D110" s="665">
        <v>1243.9994654495365</v>
      </c>
    </row>
    <row r="111" spans="1:6" ht="30" customHeight="1" thickTop="1" thickBot="1">
      <c r="A111" s="208" t="s">
        <v>1402</v>
      </c>
      <c r="B111" s="106" t="s">
        <v>1390</v>
      </c>
      <c r="C111" s="108" t="s">
        <v>1945</v>
      </c>
      <c r="D111" s="665">
        <v>1243.9994654495365</v>
      </c>
    </row>
    <row r="112" spans="1:6" ht="30" customHeight="1" thickTop="1" thickBot="1">
      <c r="A112" s="208" t="s">
        <v>1403</v>
      </c>
      <c r="B112" s="106" t="s">
        <v>344</v>
      </c>
      <c r="C112" s="108" t="s">
        <v>1946</v>
      </c>
      <c r="D112" s="665">
        <v>119.05551100968358</v>
      </c>
    </row>
    <row r="113" spans="1:4" ht="30" customHeight="1" thickTop="1" thickBot="1">
      <c r="A113" s="208" t="s">
        <v>1408</v>
      </c>
      <c r="B113" s="106" t="s">
        <v>1390</v>
      </c>
      <c r="C113" s="108" t="s">
        <v>1949</v>
      </c>
      <c r="D113" s="665">
        <v>1260.693887621045</v>
      </c>
    </row>
    <row r="114" spans="1:4" ht="30" customHeight="1" thickTop="1" thickBot="1">
      <c r="A114" s="208" t="s">
        <v>1484</v>
      </c>
      <c r="B114" s="106" t="s">
        <v>92</v>
      </c>
      <c r="C114" s="108" t="s">
        <v>1485</v>
      </c>
      <c r="D114" s="665">
        <v>1284534.1701104052</v>
      </c>
    </row>
    <row r="115" spans="1:4" ht="30" customHeight="1" thickTop="1" thickBot="1">
      <c r="A115" s="208" t="s">
        <v>1405</v>
      </c>
      <c r="B115" s="106" t="s">
        <v>92</v>
      </c>
      <c r="C115" s="108" t="s">
        <v>1406</v>
      </c>
      <c r="D115" s="665">
        <v>3073.3333333333335</v>
      </c>
    </row>
    <row r="116" spans="1:4" ht="30" customHeight="1" thickTop="1" thickBot="1">
      <c r="A116" s="208" t="s">
        <v>1355</v>
      </c>
      <c r="B116" s="106" t="s">
        <v>339</v>
      </c>
      <c r="C116" s="108" t="s">
        <v>1941</v>
      </c>
      <c r="D116" s="665">
        <v>860.02775550484182</v>
      </c>
    </row>
    <row r="117" spans="1:4" ht="30" customHeight="1" thickTop="1" thickBot="1">
      <c r="A117" s="208" t="s">
        <v>1383</v>
      </c>
      <c r="B117" s="106" t="s">
        <v>92</v>
      </c>
      <c r="C117" s="108" t="s">
        <v>1384</v>
      </c>
      <c r="D117" s="665">
        <v>678560.17547646957</v>
      </c>
    </row>
    <row r="118" spans="1:4" ht="15.75" thickTop="1"/>
  </sheetData>
  <sortState xmlns:xlrd2="http://schemas.microsoft.com/office/spreadsheetml/2017/richdata2" ref="A6:D253">
    <sortCondition ref="C6:C253"/>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40" customWidth="1"/>
    <col min="2" max="2" width="15.42578125" style="540" customWidth="1"/>
    <col min="3" max="3" width="7.28515625" style="540" customWidth="1"/>
    <col min="4" max="4" width="11.42578125" style="540"/>
    <col min="5" max="5" width="5.7109375" style="540" customWidth="1"/>
    <col min="6" max="6" width="5.7109375" style="540" hidden="1" customWidth="1"/>
    <col min="7" max="7" width="9.5703125" style="540" customWidth="1"/>
    <col min="8" max="8" width="14" style="540" customWidth="1"/>
    <col min="9" max="9" width="16.28515625" style="540" customWidth="1"/>
    <col min="10" max="10" width="15.85546875" style="540" customWidth="1"/>
    <col min="11" max="11" width="11.7109375" style="540" customWidth="1"/>
    <col min="12" max="12" width="8.28515625" style="540" customWidth="1"/>
    <col min="13" max="13" width="16.5703125" style="540" customWidth="1"/>
    <col min="14" max="256" width="11.42578125" style="540"/>
    <col min="257" max="257" width="22.7109375" style="540" customWidth="1"/>
    <col min="258" max="258" width="15.42578125" style="540" customWidth="1"/>
    <col min="259" max="259" width="7.28515625" style="540" customWidth="1"/>
    <col min="260" max="260" width="11.42578125" style="540"/>
    <col min="261" max="261" width="5.7109375" style="540" customWidth="1"/>
    <col min="262" max="262" width="0" style="540" hidden="1" customWidth="1"/>
    <col min="263" max="263" width="9.5703125" style="540" customWidth="1"/>
    <col min="264" max="264" width="14" style="540" customWidth="1"/>
    <col min="265" max="265" width="16.28515625" style="540" customWidth="1"/>
    <col min="266" max="266" width="15.85546875" style="540" customWidth="1"/>
    <col min="267" max="267" width="11.7109375" style="540" customWidth="1"/>
    <col min="268" max="268" width="8.28515625" style="540" customWidth="1"/>
    <col min="269" max="269" width="16.5703125" style="540" customWidth="1"/>
    <col min="270" max="512" width="11.42578125" style="540"/>
    <col min="513" max="513" width="22.7109375" style="540" customWidth="1"/>
    <col min="514" max="514" width="15.42578125" style="540" customWidth="1"/>
    <col min="515" max="515" width="7.28515625" style="540" customWidth="1"/>
    <col min="516" max="516" width="11.42578125" style="540"/>
    <col min="517" max="517" width="5.7109375" style="540" customWidth="1"/>
    <col min="518" max="518" width="0" style="540" hidden="1" customWidth="1"/>
    <col min="519" max="519" width="9.5703125" style="540" customWidth="1"/>
    <col min="520" max="520" width="14" style="540" customWidth="1"/>
    <col min="521" max="521" width="16.28515625" style="540" customWidth="1"/>
    <col min="522" max="522" width="15.85546875" style="540" customWidth="1"/>
    <col min="523" max="523" width="11.7109375" style="540" customWidth="1"/>
    <col min="524" max="524" width="8.28515625" style="540" customWidth="1"/>
    <col min="525" max="525" width="16.5703125" style="540" customWidth="1"/>
    <col min="526" max="768" width="11.42578125" style="540"/>
    <col min="769" max="769" width="22.7109375" style="540" customWidth="1"/>
    <col min="770" max="770" width="15.42578125" style="540" customWidth="1"/>
    <col min="771" max="771" width="7.28515625" style="540" customWidth="1"/>
    <col min="772" max="772" width="11.42578125" style="540"/>
    <col min="773" max="773" width="5.7109375" style="540" customWidth="1"/>
    <col min="774" max="774" width="0" style="540" hidden="1" customWidth="1"/>
    <col min="775" max="775" width="9.5703125" style="540" customWidth="1"/>
    <col min="776" max="776" width="14" style="540" customWidth="1"/>
    <col min="777" max="777" width="16.28515625" style="540" customWidth="1"/>
    <col min="778" max="778" width="15.85546875" style="540" customWidth="1"/>
    <col min="779" max="779" width="11.7109375" style="540" customWidth="1"/>
    <col min="780" max="780" width="8.28515625" style="540" customWidth="1"/>
    <col min="781" max="781" width="16.5703125" style="540" customWidth="1"/>
    <col min="782" max="1024" width="11.42578125" style="540"/>
    <col min="1025" max="1025" width="22.7109375" style="540" customWidth="1"/>
    <col min="1026" max="1026" width="15.42578125" style="540" customWidth="1"/>
    <col min="1027" max="1027" width="7.28515625" style="540" customWidth="1"/>
    <col min="1028" max="1028" width="11.42578125" style="540"/>
    <col min="1029" max="1029" width="5.7109375" style="540" customWidth="1"/>
    <col min="1030" max="1030" width="0" style="540" hidden="1" customWidth="1"/>
    <col min="1031" max="1031" width="9.5703125" style="540" customWidth="1"/>
    <col min="1032" max="1032" width="14" style="540" customWidth="1"/>
    <col min="1033" max="1033" width="16.28515625" style="540" customWidth="1"/>
    <col min="1034" max="1034" width="15.85546875" style="540" customWidth="1"/>
    <col min="1035" max="1035" width="11.7109375" style="540" customWidth="1"/>
    <col min="1036" max="1036" width="8.28515625" style="540" customWidth="1"/>
    <col min="1037" max="1037" width="16.5703125" style="540" customWidth="1"/>
    <col min="1038" max="1280" width="11.42578125" style="540"/>
    <col min="1281" max="1281" width="22.7109375" style="540" customWidth="1"/>
    <col min="1282" max="1282" width="15.42578125" style="540" customWidth="1"/>
    <col min="1283" max="1283" width="7.28515625" style="540" customWidth="1"/>
    <col min="1284" max="1284" width="11.42578125" style="540"/>
    <col min="1285" max="1285" width="5.7109375" style="540" customWidth="1"/>
    <col min="1286" max="1286" width="0" style="540" hidden="1" customWidth="1"/>
    <col min="1287" max="1287" width="9.5703125" style="540" customWidth="1"/>
    <col min="1288" max="1288" width="14" style="540" customWidth="1"/>
    <col min="1289" max="1289" width="16.28515625" style="540" customWidth="1"/>
    <col min="1290" max="1290" width="15.85546875" style="540" customWidth="1"/>
    <col min="1291" max="1291" width="11.7109375" style="540" customWidth="1"/>
    <col min="1292" max="1292" width="8.28515625" style="540" customWidth="1"/>
    <col min="1293" max="1293" width="16.5703125" style="540" customWidth="1"/>
    <col min="1294" max="1536" width="11.42578125" style="540"/>
    <col min="1537" max="1537" width="22.7109375" style="540" customWidth="1"/>
    <col min="1538" max="1538" width="15.42578125" style="540" customWidth="1"/>
    <col min="1539" max="1539" width="7.28515625" style="540" customWidth="1"/>
    <col min="1540" max="1540" width="11.42578125" style="540"/>
    <col min="1541" max="1541" width="5.7109375" style="540" customWidth="1"/>
    <col min="1542" max="1542" width="0" style="540" hidden="1" customWidth="1"/>
    <col min="1543" max="1543" width="9.5703125" style="540" customWidth="1"/>
    <col min="1544" max="1544" width="14" style="540" customWidth="1"/>
    <col min="1545" max="1545" width="16.28515625" style="540" customWidth="1"/>
    <col min="1546" max="1546" width="15.85546875" style="540" customWidth="1"/>
    <col min="1547" max="1547" width="11.7109375" style="540" customWidth="1"/>
    <col min="1548" max="1548" width="8.28515625" style="540" customWidth="1"/>
    <col min="1549" max="1549" width="16.5703125" style="540" customWidth="1"/>
    <col min="1550" max="1792" width="11.42578125" style="540"/>
    <col min="1793" max="1793" width="22.7109375" style="540" customWidth="1"/>
    <col min="1794" max="1794" width="15.42578125" style="540" customWidth="1"/>
    <col min="1795" max="1795" width="7.28515625" style="540" customWidth="1"/>
    <col min="1796" max="1796" width="11.42578125" style="540"/>
    <col min="1797" max="1797" width="5.7109375" style="540" customWidth="1"/>
    <col min="1798" max="1798" width="0" style="540" hidden="1" customWidth="1"/>
    <col min="1799" max="1799" width="9.5703125" style="540" customWidth="1"/>
    <col min="1800" max="1800" width="14" style="540" customWidth="1"/>
    <col min="1801" max="1801" width="16.28515625" style="540" customWidth="1"/>
    <col min="1802" max="1802" width="15.85546875" style="540" customWidth="1"/>
    <col min="1803" max="1803" width="11.7109375" style="540" customWidth="1"/>
    <col min="1804" max="1804" width="8.28515625" style="540" customWidth="1"/>
    <col min="1805" max="1805" width="16.5703125" style="540" customWidth="1"/>
    <col min="1806" max="2048" width="11.42578125" style="540"/>
    <col min="2049" max="2049" width="22.7109375" style="540" customWidth="1"/>
    <col min="2050" max="2050" width="15.42578125" style="540" customWidth="1"/>
    <col min="2051" max="2051" width="7.28515625" style="540" customWidth="1"/>
    <col min="2052" max="2052" width="11.42578125" style="540"/>
    <col min="2053" max="2053" width="5.7109375" style="540" customWidth="1"/>
    <col min="2054" max="2054" width="0" style="540" hidden="1" customWidth="1"/>
    <col min="2055" max="2055" width="9.5703125" style="540" customWidth="1"/>
    <col min="2056" max="2056" width="14" style="540" customWidth="1"/>
    <col min="2057" max="2057" width="16.28515625" style="540" customWidth="1"/>
    <col min="2058" max="2058" width="15.85546875" style="540" customWidth="1"/>
    <col min="2059" max="2059" width="11.7109375" style="540" customWidth="1"/>
    <col min="2060" max="2060" width="8.28515625" style="540" customWidth="1"/>
    <col min="2061" max="2061" width="16.5703125" style="540" customWidth="1"/>
    <col min="2062" max="2304" width="11.42578125" style="540"/>
    <col min="2305" max="2305" width="22.7109375" style="540" customWidth="1"/>
    <col min="2306" max="2306" width="15.42578125" style="540" customWidth="1"/>
    <col min="2307" max="2307" width="7.28515625" style="540" customWidth="1"/>
    <col min="2308" max="2308" width="11.42578125" style="540"/>
    <col min="2309" max="2309" width="5.7109375" style="540" customWidth="1"/>
    <col min="2310" max="2310" width="0" style="540" hidden="1" customWidth="1"/>
    <col min="2311" max="2311" width="9.5703125" style="540" customWidth="1"/>
    <col min="2312" max="2312" width="14" style="540" customWidth="1"/>
    <col min="2313" max="2313" width="16.28515625" style="540" customWidth="1"/>
    <col min="2314" max="2314" width="15.85546875" style="540" customWidth="1"/>
    <col min="2315" max="2315" width="11.7109375" style="540" customWidth="1"/>
    <col min="2316" max="2316" width="8.28515625" style="540" customWidth="1"/>
    <col min="2317" max="2317" width="16.5703125" style="540" customWidth="1"/>
    <col min="2318" max="2560" width="11.42578125" style="540"/>
    <col min="2561" max="2561" width="22.7109375" style="540" customWidth="1"/>
    <col min="2562" max="2562" width="15.42578125" style="540" customWidth="1"/>
    <col min="2563" max="2563" width="7.28515625" style="540" customWidth="1"/>
    <col min="2564" max="2564" width="11.42578125" style="540"/>
    <col min="2565" max="2565" width="5.7109375" style="540" customWidth="1"/>
    <col min="2566" max="2566" width="0" style="540" hidden="1" customWidth="1"/>
    <col min="2567" max="2567" width="9.5703125" style="540" customWidth="1"/>
    <col min="2568" max="2568" width="14" style="540" customWidth="1"/>
    <col min="2569" max="2569" width="16.28515625" style="540" customWidth="1"/>
    <col min="2570" max="2570" width="15.85546875" style="540" customWidth="1"/>
    <col min="2571" max="2571" width="11.7109375" style="540" customWidth="1"/>
    <col min="2572" max="2572" width="8.28515625" style="540" customWidth="1"/>
    <col min="2573" max="2573" width="16.5703125" style="540" customWidth="1"/>
    <col min="2574" max="2816" width="11.42578125" style="540"/>
    <col min="2817" max="2817" width="22.7109375" style="540" customWidth="1"/>
    <col min="2818" max="2818" width="15.42578125" style="540" customWidth="1"/>
    <col min="2819" max="2819" width="7.28515625" style="540" customWidth="1"/>
    <col min="2820" max="2820" width="11.42578125" style="540"/>
    <col min="2821" max="2821" width="5.7109375" style="540" customWidth="1"/>
    <col min="2822" max="2822" width="0" style="540" hidden="1" customWidth="1"/>
    <col min="2823" max="2823" width="9.5703125" style="540" customWidth="1"/>
    <col min="2824" max="2824" width="14" style="540" customWidth="1"/>
    <col min="2825" max="2825" width="16.28515625" style="540" customWidth="1"/>
    <col min="2826" max="2826" width="15.85546875" style="540" customWidth="1"/>
    <col min="2827" max="2827" width="11.7109375" style="540" customWidth="1"/>
    <col min="2828" max="2828" width="8.28515625" style="540" customWidth="1"/>
    <col min="2829" max="2829" width="16.5703125" style="540" customWidth="1"/>
    <col min="2830" max="3072" width="11.42578125" style="540"/>
    <col min="3073" max="3073" width="22.7109375" style="540" customWidth="1"/>
    <col min="3074" max="3074" width="15.42578125" style="540" customWidth="1"/>
    <col min="3075" max="3075" width="7.28515625" style="540" customWidth="1"/>
    <col min="3076" max="3076" width="11.42578125" style="540"/>
    <col min="3077" max="3077" width="5.7109375" style="540" customWidth="1"/>
    <col min="3078" max="3078" width="0" style="540" hidden="1" customWidth="1"/>
    <col min="3079" max="3079" width="9.5703125" style="540" customWidth="1"/>
    <col min="3080" max="3080" width="14" style="540" customWidth="1"/>
    <col min="3081" max="3081" width="16.28515625" style="540" customWidth="1"/>
    <col min="3082" max="3082" width="15.85546875" style="540" customWidth="1"/>
    <col min="3083" max="3083" width="11.7109375" style="540" customWidth="1"/>
    <col min="3084" max="3084" width="8.28515625" style="540" customWidth="1"/>
    <col min="3085" max="3085" width="16.5703125" style="540" customWidth="1"/>
    <col min="3086" max="3328" width="11.42578125" style="540"/>
    <col min="3329" max="3329" width="22.7109375" style="540" customWidth="1"/>
    <col min="3330" max="3330" width="15.42578125" style="540" customWidth="1"/>
    <col min="3331" max="3331" width="7.28515625" style="540" customWidth="1"/>
    <col min="3332" max="3332" width="11.42578125" style="540"/>
    <col min="3333" max="3333" width="5.7109375" style="540" customWidth="1"/>
    <col min="3334" max="3334" width="0" style="540" hidden="1" customWidth="1"/>
    <col min="3335" max="3335" width="9.5703125" style="540" customWidth="1"/>
    <col min="3336" max="3336" width="14" style="540" customWidth="1"/>
    <col min="3337" max="3337" width="16.28515625" style="540" customWidth="1"/>
    <col min="3338" max="3338" width="15.85546875" style="540" customWidth="1"/>
    <col min="3339" max="3339" width="11.7109375" style="540" customWidth="1"/>
    <col min="3340" max="3340" width="8.28515625" style="540" customWidth="1"/>
    <col min="3341" max="3341" width="16.5703125" style="540" customWidth="1"/>
    <col min="3342" max="3584" width="11.42578125" style="540"/>
    <col min="3585" max="3585" width="22.7109375" style="540" customWidth="1"/>
    <col min="3586" max="3586" width="15.42578125" style="540" customWidth="1"/>
    <col min="3587" max="3587" width="7.28515625" style="540" customWidth="1"/>
    <col min="3588" max="3588" width="11.42578125" style="540"/>
    <col min="3589" max="3589" width="5.7109375" style="540" customWidth="1"/>
    <col min="3590" max="3590" width="0" style="540" hidden="1" customWidth="1"/>
    <col min="3591" max="3591" width="9.5703125" style="540" customWidth="1"/>
    <col min="3592" max="3592" width="14" style="540" customWidth="1"/>
    <col min="3593" max="3593" width="16.28515625" style="540" customWidth="1"/>
    <col min="3594" max="3594" width="15.85546875" style="540" customWidth="1"/>
    <col min="3595" max="3595" width="11.7109375" style="540" customWidth="1"/>
    <col min="3596" max="3596" width="8.28515625" style="540" customWidth="1"/>
    <col min="3597" max="3597" width="16.5703125" style="540" customWidth="1"/>
    <col min="3598" max="3840" width="11.42578125" style="540"/>
    <col min="3841" max="3841" width="22.7109375" style="540" customWidth="1"/>
    <col min="3842" max="3842" width="15.42578125" style="540" customWidth="1"/>
    <col min="3843" max="3843" width="7.28515625" style="540" customWidth="1"/>
    <col min="3844" max="3844" width="11.42578125" style="540"/>
    <col min="3845" max="3845" width="5.7109375" style="540" customWidth="1"/>
    <col min="3846" max="3846" width="0" style="540" hidden="1" customWidth="1"/>
    <col min="3847" max="3847" width="9.5703125" style="540" customWidth="1"/>
    <col min="3848" max="3848" width="14" style="540" customWidth="1"/>
    <col min="3849" max="3849" width="16.28515625" style="540" customWidth="1"/>
    <col min="3850" max="3850" width="15.85546875" style="540" customWidth="1"/>
    <col min="3851" max="3851" width="11.7109375" style="540" customWidth="1"/>
    <col min="3852" max="3852" width="8.28515625" style="540" customWidth="1"/>
    <col min="3853" max="3853" width="16.5703125" style="540" customWidth="1"/>
    <col min="3854" max="4096" width="11.42578125" style="540"/>
    <col min="4097" max="4097" width="22.7109375" style="540" customWidth="1"/>
    <col min="4098" max="4098" width="15.42578125" style="540" customWidth="1"/>
    <col min="4099" max="4099" width="7.28515625" style="540" customWidth="1"/>
    <col min="4100" max="4100" width="11.42578125" style="540"/>
    <col min="4101" max="4101" width="5.7109375" style="540" customWidth="1"/>
    <col min="4102" max="4102" width="0" style="540" hidden="1" customWidth="1"/>
    <col min="4103" max="4103" width="9.5703125" style="540" customWidth="1"/>
    <col min="4104" max="4104" width="14" style="540" customWidth="1"/>
    <col min="4105" max="4105" width="16.28515625" style="540" customWidth="1"/>
    <col min="4106" max="4106" width="15.85546875" style="540" customWidth="1"/>
    <col min="4107" max="4107" width="11.7109375" style="540" customWidth="1"/>
    <col min="4108" max="4108" width="8.28515625" style="540" customWidth="1"/>
    <col min="4109" max="4109" width="16.5703125" style="540" customWidth="1"/>
    <col min="4110" max="4352" width="11.42578125" style="540"/>
    <col min="4353" max="4353" width="22.7109375" style="540" customWidth="1"/>
    <col min="4354" max="4354" width="15.42578125" style="540" customWidth="1"/>
    <col min="4355" max="4355" width="7.28515625" style="540" customWidth="1"/>
    <col min="4356" max="4356" width="11.42578125" style="540"/>
    <col min="4357" max="4357" width="5.7109375" style="540" customWidth="1"/>
    <col min="4358" max="4358" width="0" style="540" hidden="1" customWidth="1"/>
    <col min="4359" max="4359" width="9.5703125" style="540" customWidth="1"/>
    <col min="4360" max="4360" width="14" style="540" customWidth="1"/>
    <col min="4361" max="4361" width="16.28515625" style="540" customWidth="1"/>
    <col min="4362" max="4362" width="15.85546875" style="540" customWidth="1"/>
    <col min="4363" max="4363" width="11.7109375" style="540" customWidth="1"/>
    <col min="4364" max="4364" width="8.28515625" style="540" customWidth="1"/>
    <col min="4365" max="4365" width="16.5703125" style="540" customWidth="1"/>
    <col min="4366" max="4608" width="11.42578125" style="540"/>
    <col min="4609" max="4609" width="22.7109375" style="540" customWidth="1"/>
    <col min="4610" max="4610" width="15.42578125" style="540" customWidth="1"/>
    <col min="4611" max="4611" width="7.28515625" style="540" customWidth="1"/>
    <col min="4612" max="4612" width="11.42578125" style="540"/>
    <col min="4613" max="4613" width="5.7109375" style="540" customWidth="1"/>
    <col min="4614" max="4614" width="0" style="540" hidden="1" customWidth="1"/>
    <col min="4615" max="4615" width="9.5703125" style="540" customWidth="1"/>
    <col min="4616" max="4616" width="14" style="540" customWidth="1"/>
    <col min="4617" max="4617" width="16.28515625" style="540" customWidth="1"/>
    <col min="4618" max="4618" width="15.85546875" style="540" customWidth="1"/>
    <col min="4619" max="4619" width="11.7109375" style="540" customWidth="1"/>
    <col min="4620" max="4620" width="8.28515625" style="540" customWidth="1"/>
    <col min="4621" max="4621" width="16.5703125" style="540" customWidth="1"/>
    <col min="4622" max="4864" width="11.42578125" style="540"/>
    <col min="4865" max="4865" width="22.7109375" style="540" customWidth="1"/>
    <col min="4866" max="4866" width="15.42578125" style="540" customWidth="1"/>
    <col min="4867" max="4867" width="7.28515625" style="540" customWidth="1"/>
    <col min="4868" max="4868" width="11.42578125" style="540"/>
    <col min="4869" max="4869" width="5.7109375" style="540" customWidth="1"/>
    <col min="4870" max="4870" width="0" style="540" hidden="1" customWidth="1"/>
    <col min="4871" max="4871" width="9.5703125" style="540" customWidth="1"/>
    <col min="4872" max="4872" width="14" style="540" customWidth="1"/>
    <col min="4873" max="4873" width="16.28515625" style="540" customWidth="1"/>
    <col min="4874" max="4874" width="15.85546875" style="540" customWidth="1"/>
    <col min="4875" max="4875" width="11.7109375" style="540" customWidth="1"/>
    <col min="4876" max="4876" width="8.28515625" style="540" customWidth="1"/>
    <col min="4877" max="4877" width="16.5703125" style="540" customWidth="1"/>
    <col min="4878" max="5120" width="11.42578125" style="540"/>
    <col min="5121" max="5121" width="22.7109375" style="540" customWidth="1"/>
    <col min="5122" max="5122" width="15.42578125" style="540" customWidth="1"/>
    <col min="5123" max="5123" width="7.28515625" style="540" customWidth="1"/>
    <col min="5124" max="5124" width="11.42578125" style="540"/>
    <col min="5125" max="5125" width="5.7109375" style="540" customWidth="1"/>
    <col min="5126" max="5126" width="0" style="540" hidden="1" customWidth="1"/>
    <col min="5127" max="5127" width="9.5703125" style="540" customWidth="1"/>
    <col min="5128" max="5128" width="14" style="540" customWidth="1"/>
    <col min="5129" max="5129" width="16.28515625" style="540" customWidth="1"/>
    <col min="5130" max="5130" width="15.85546875" style="540" customWidth="1"/>
    <col min="5131" max="5131" width="11.7109375" style="540" customWidth="1"/>
    <col min="5132" max="5132" width="8.28515625" style="540" customWidth="1"/>
    <col min="5133" max="5133" width="16.5703125" style="540" customWidth="1"/>
    <col min="5134" max="5376" width="11.42578125" style="540"/>
    <col min="5377" max="5377" width="22.7109375" style="540" customWidth="1"/>
    <col min="5378" max="5378" width="15.42578125" style="540" customWidth="1"/>
    <col min="5379" max="5379" width="7.28515625" style="540" customWidth="1"/>
    <col min="5380" max="5380" width="11.42578125" style="540"/>
    <col min="5381" max="5381" width="5.7109375" style="540" customWidth="1"/>
    <col min="5382" max="5382" width="0" style="540" hidden="1" customWidth="1"/>
    <col min="5383" max="5383" width="9.5703125" style="540" customWidth="1"/>
    <col min="5384" max="5384" width="14" style="540" customWidth="1"/>
    <col min="5385" max="5385" width="16.28515625" style="540" customWidth="1"/>
    <col min="5386" max="5386" width="15.85546875" style="540" customWidth="1"/>
    <col min="5387" max="5387" width="11.7109375" style="540" customWidth="1"/>
    <col min="5388" max="5388" width="8.28515625" style="540" customWidth="1"/>
    <col min="5389" max="5389" width="16.5703125" style="540" customWidth="1"/>
    <col min="5390" max="5632" width="11.42578125" style="540"/>
    <col min="5633" max="5633" width="22.7109375" style="540" customWidth="1"/>
    <col min="5634" max="5634" width="15.42578125" style="540" customWidth="1"/>
    <col min="5635" max="5635" width="7.28515625" style="540" customWidth="1"/>
    <col min="5636" max="5636" width="11.42578125" style="540"/>
    <col min="5637" max="5637" width="5.7109375" style="540" customWidth="1"/>
    <col min="5638" max="5638" width="0" style="540" hidden="1" customWidth="1"/>
    <col min="5639" max="5639" width="9.5703125" style="540" customWidth="1"/>
    <col min="5640" max="5640" width="14" style="540" customWidth="1"/>
    <col min="5641" max="5641" width="16.28515625" style="540" customWidth="1"/>
    <col min="5642" max="5642" width="15.85546875" style="540" customWidth="1"/>
    <col min="5643" max="5643" width="11.7109375" style="540" customWidth="1"/>
    <col min="5644" max="5644" width="8.28515625" style="540" customWidth="1"/>
    <col min="5645" max="5645" width="16.5703125" style="540" customWidth="1"/>
    <col min="5646" max="5888" width="11.42578125" style="540"/>
    <col min="5889" max="5889" width="22.7109375" style="540" customWidth="1"/>
    <col min="5890" max="5890" width="15.42578125" style="540" customWidth="1"/>
    <col min="5891" max="5891" width="7.28515625" style="540" customWidth="1"/>
    <col min="5892" max="5892" width="11.42578125" style="540"/>
    <col min="5893" max="5893" width="5.7109375" style="540" customWidth="1"/>
    <col min="5894" max="5894" width="0" style="540" hidden="1" customWidth="1"/>
    <col min="5895" max="5895" width="9.5703125" style="540" customWidth="1"/>
    <col min="5896" max="5896" width="14" style="540" customWidth="1"/>
    <col min="5897" max="5897" width="16.28515625" style="540" customWidth="1"/>
    <col min="5898" max="5898" width="15.85546875" style="540" customWidth="1"/>
    <col min="5899" max="5899" width="11.7109375" style="540" customWidth="1"/>
    <col min="5900" max="5900" width="8.28515625" style="540" customWidth="1"/>
    <col min="5901" max="5901" width="16.5703125" style="540" customWidth="1"/>
    <col min="5902" max="6144" width="11.42578125" style="540"/>
    <col min="6145" max="6145" width="22.7109375" style="540" customWidth="1"/>
    <col min="6146" max="6146" width="15.42578125" style="540" customWidth="1"/>
    <col min="6147" max="6147" width="7.28515625" style="540" customWidth="1"/>
    <col min="6148" max="6148" width="11.42578125" style="540"/>
    <col min="6149" max="6149" width="5.7109375" style="540" customWidth="1"/>
    <col min="6150" max="6150" width="0" style="540" hidden="1" customWidth="1"/>
    <col min="6151" max="6151" width="9.5703125" style="540" customWidth="1"/>
    <col min="6152" max="6152" width="14" style="540" customWidth="1"/>
    <col min="6153" max="6153" width="16.28515625" style="540" customWidth="1"/>
    <col min="6154" max="6154" width="15.85546875" style="540" customWidth="1"/>
    <col min="6155" max="6155" width="11.7109375" style="540" customWidth="1"/>
    <col min="6156" max="6156" width="8.28515625" style="540" customWidth="1"/>
    <col min="6157" max="6157" width="16.5703125" style="540" customWidth="1"/>
    <col min="6158" max="6400" width="11.42578125" style="540"/>
    <col min="6401" max="6401" width="22.7109375" style="540" customWidth="1"/>
    <col min="6402" max="6402" width="15.42578125" style="540" customWidth="1"/>
    <col min="6403" max="6403" width="7.28515625" style="540" customWidth="1"/>
    <col min="6404" max="6404" width="11.42578125" style="540"/>
    <col min="6405" max="6405" width="5.7109375" style="540" customWidth="1"/>
    <col min="6406" max="6406" width="0" style="540" hidden="1" customWidth="1"/>
    <col min="6407" max="6407" width="9.5703125" style="540" customWidth="1"/>
    <col min="6408" max="6408" width="14" style="540" customWidth="1"/>
    <col min="6409" max="6409" width="16.28515625" style="540" customWidth="1"/>
    <col min="6410" max="6410" width="15.85546875" style="540" customWidth="1"/>
    <col min="6411" max="6411" width="11.7109375" style="540" customWidth="1"/>
    <col min="6412" max="6412" width="8.28515625" style="540" customWidth="1"/>
    <col min="6413" max="6413" width="16.5703125" style="540" customWidth="1"/>
    <col min="6414" max="6656" width="11.42578125" style="540"/>
    <col min="6657" max="6657" width="22.7109375" style="540" customWidth="1"/>
    <col min="6658" max="6658" width="15.42578125" style="540" customWidth="1"/>
    <col min="6659" max="6659" width="7.28515625" style="540" customWidth="1"/>
    <col min="6660" max="6660" width="11.42578125" style="540"/>
    <col min="6661" max="6661" width="5.7109375" style="540" customWidth="1"/>
    <col min="6662" max="6662" width="0" style="540" hidden="1" customWidth="1"/>
    <col min="6663" max="6663" width="9.5703125" style="540" customWidth="1"/>
    <col min="6664" max="6664" width="14" style="540" customWidth="1"/>
    <col min="6665" max="6665" width="16.28515625" style="540" customWidth="1"/>
    <col min="6666" max="6666" width="15.85546875" style="540" customWidth="1"/>
    <col min="6667" max="6667" width="11.7109375" style="540" customWidth="1"/>
    <col min="6668" max="6668" width="8.28515625" style="540" customWidth="1"/>
    <col min="6669" max="6669" width="16.5703125" style="540" customWidth="1"/>
    <col min="6670" max="6912" width="11.42578125" style="540"/>
    <col min="6913" max="6913" width="22.7109375" style="540" customWidth="1"/>
    <col min="6914" max="6914" width="15.42578125" style="540" customWidth="1"/>
    <col min="6915" max="6915" width="7.28515625" style="540" customWidth="1"/>
    <col min="6916" max="6916" width="11.42578125" style="540"/>
    <col min="6917" max="6917" width="5.7109375" style="540" customWidth="1"/>
    <col min="6918" max="6918" width="0" style="540" hidden="1" customWidth="1"/>
    <col min="6919" max="6919" width="9.5703125" style="540" customWidth="1"/>
    <col min="6920" max="6920" width="14" style="540" customWidth="1"/>
    <col min="6921" max="6921" width="16.28515625" style="540" customWidth="1"/>
    <col min="6922" max="6922" width="15.85546875" style="540" customWidth="1"/>
    <col min="6923" max="6923" width="11.7109375" style="540" customWidth="1"/>
    <col min="6924" max="6924" width="8.28515625" style="540" customWidth="1"/>
    <col min="6925" max="6925" width="16.5703125" style="540" customWidth="1"/>
    <col min="6926" max="7168" width="11.42578125" style="540"/>
    <col min="7169" max="7169" width="22.7109375" style="540" customWidth="1"/>
    <col min="7170" max="7170" width="15.42578125" style="540" customWidth="1"/>
    <col min="7171" max="7171" width="7.28515625" style="540" customWidth="1"/>
    <col min="7172" max="7172" width="11.42578125" style="540"/>
    <col min="7173" max="7173" width="5.7109375" style="540" customWidth="1"/>
    <col min="7174" max="7174" width="0" style="540" hidden="1" customWidth="1"/>
    <col min="7175" max="7175" width="9.5703125" style="540" customWidth="1"/>
    <col min="7176" max="7176" width="14" style="540" customWidth="1"/>
    <col min="7177" max="7177" width="16.28515625" style="540" customWidth="1"/>
    <col min="7178" max="7178" width="15.85546875" style="540" customWidth="1"/>
    <col min="7179" max="7179" width="11.7109375" style="540" customWidth="1"/>
    <col min="7180" max="7180" width="8.28515625" style="540" customWidth="1"/>
    <col min="7181" max="7181" width="16.5703125" style="540" customWidth="1"/>
    <col min="7182" max="7424" width="11.42578125" style="540"/>
    <col min="7425" max="7425" width="22.7109375" style="540" customWidth="1"/>
    <col min="7426" max="7426" width="15.42578125" style="540" customWidth="1"/>
    <col min="7427" max="7427" width="7.28515625" style="540" customWidth="1"/>
    <col min="7428" max="7428" width="11.42578125" style="540"/>
    <col min="7429" max="7429" width="5.7109375" style="540" customWidth="1"/>
    <col min="7430" max="7430" width="0" style="540" hidden="1" customWidth="1"/>
    <col min="7431" max="7431" width="9.5703125" style="540" customWidth="1"/>
    <col min="7432" max="7432" width="14" style="540" customWidth="1"/>
    <col min="7433" max="7433" width="16.28515625" style="540" customWidth="1"/>
    <col min="7434" max="7434" width="15.85546875" style="540" customWidth="1"/>
    <col min="7435" max="7435" width="11.7109375" style="540" customWidth="1"/>
    <col min="7436" max="7436" width="8.28515625" style="540" customWidth="1"/>
    <col min="7437" max="7437" width="16.5703125" style="540" customWidth="1"/>
    <col min="7438" max="7680" width="11.42578125" style="540"/>
    <col min="7681" max="7681" width="22.7109375" style="540" customWidth="1"/>
    <col min="7682" max="7682" width="15.42578125" style="540" customWidth="1"/>
    <col min="7683" max="7683" width="7.28515625" style="540" customWidth="1"/>
    <col min="7684" max="7684" width="11.42578125" style="540"/>
    <col min="7685" max="7685" width="5.7109375" style="540" customWidth="1"/>
    <col min="7686" max="7686" width="0" style="540" hidden="1" customWidth="1"/>
    <col min="7687" max="7687" width="9.5703125" style="540" customWidth="1"/>
    <col min="7688" max="7688" width="14" style="540" customWidth="1"/>
    <col min="7689" max="7689" width="16.28515625" style="540" customWidth="1"/>
    <col min="7690" max="7690" width="15.85546875" style="540" customWidth="1"/>
    <col min="7691" max="7691" width="11.7109375" style="540" customWidth="1"/>
    <col min="7692" max="7692" width="8.28515625" style="540" customWidth="1"/>
    <col min="7693" max="7693" width="16.5703125" style="540" customWidth="1"/>
    <col min="7694" max="7936" width="11.42578125" style="540"/>
    <col min="7937" max="7937" width="22.7109375" style="540" customWidth="1"/>
    <col min="7938" max="7938" width="15.42578125" style="540" customWidth="1"/>
    <col min="7939" max="7939" width="7.28515625" style="540" customWidth="1"/>
    <col min="7940" max="7940" width="11.42578125" style="540"/>
    <col min="7941" max="7941" width="5.7109375" style="540" customWidth="1"/>
    <col min="7942" max="7942" width="0" style="540" hidden="1" customWidth="1"/>
    <col min="7943" max="7943" width="9.5703125" style="540" customWidth="1"/>
    <col min="7944" max="7944" width="14" style="540" customWidth="1"/>
    <col min="7945" max="7945" width="16.28515625" style="540" customWidth="1"/>
    <col min="7946" max="7946" width="15.85546875" style="540" customWidth="1"/>
    <col min="7947" max="7947" width="11.7109375" style="540" customWidth="1"/>
    <col min="7948" max="7948" width="8.28515625" style="540" customWidth="1"/>
    <col min="7949" max="7949" width="16.5703125" style="540" customWidth="1"/>
    <col min="7950" max="8192" width="11.42578125" style="540"/>
    <col min="8193" max="8193" width="22.7109375" style="540" customWidth="1"/>
    <col min="8194" max="8194" width="15.42578125" style="540" customWidth="1"/>
    <col min="8195" max="8195" width="7.28515625" style="540" customWidth="1"/>
    <col min="8196" max="8196" width="11.42578125" style="540"/>
    <col min="8197" max="8197" width="5.7109375" style="540" customWidth="1"/>
    <col min="8198" max="8198" width="0" style="540" hidden="1" customWidth="1"/>
    <col min="8199" max="8199" width="9.5703125" style="540" customWidth="1"/>
    <col min="8200" max="8200" width="14" style="540" customWidth="1"/>
    <col min="8201" max="8201" width="16.28515625" style="540" customWidth="1"/>
    <col min="8202" max="8202" width="15.85546875" style="540" customWidth="1"/>
    <col min="8203" max="8203" width="11.7109375" style="540" customWidth="1"/>
    <col min="8204" max="8204" width="8.28515625" style="540" customWidth="1"/>
    <col min="8205" max="8205" width="16.5703125" style="540" customWidth="1"/>
    <col min="8206" max="8448" width="11.42578125" style="540"/>
    <col min="8449" max="8449" width="22.7109375" style="540" customWidth="1"/>
    <col min="8450" max="8450" width="15.42578125" style="540" customWidth="1"/>
    <col min="8451" max="8451" width="7.28515625" style="540" customWidth="1"/>
    <col min="8452" max="8452" width="11.42578125" style="540"/>
    <col min="8453" max="8453" width="5.7109375" style="540" customWidth="1"/>
    <col min="8454" max="8454" width="0" style="540" hidden="1" customWidth="1"/>
    <col min="8455" max="8455" width="9.5703125" style="540" customWidth="1"/>
    <col min="8456" max="8456" width="14" style="540" customWidth="1"/>
    <col min="8457" max="8457" width="16.28515625" style="540" customWidth="1"/>
    <col min="8458" max="8458" width="15.85546875" style="540" customWidth="1"/>
    <col min="8459" max="8459" width="11.7109375" style="540" customWidth="1"/>
    <col min="8460" max="8460" width="8.28515625" style="540" customWidth="1"/>
    <col min="8461" max="8461" width="16.5703125" style="540" customWidth="1"/>
    <col min="8462" max="8704" width="11.42578125" style="540"/>
    <col min="8705" max="8705" width="22.7109375" style="540" customWidth="1"/>
    <col min="8706" max="8706" width="15.42578125" style="540" customWidth="1"/>
    <col min="8707" max="8707" width="7.28515625" style="540" customWidth="1"/>
    <col min="8708" max="8708" width="11.42578125" style="540"/>
    <col min="8709" max="8709" width="5.7109375" style="540" customWidth="1"/>
    <col min="8710" max="8710" width="0" style="540" hidden="1" customWidth="1"/>
    <col min="8711" max="8711" width="9.5703125" style="540" customWidth="1"/>
    <col min="8712" max="8712" width="14" style="540" customWidth="1"/>
    <col min="8713" max="8713" width="16.28515625" style="540" customWidth="1"/>
    <col min="8714" max="8714" width="15.85546875" style="540" customWidth="1"/>
    <col min="8715" max="8715" width="11.7109375" style="540" customWidth="1"/>
    <col min="8716" max="8716" width="8.28515625" style="540" customWidth="1"/>
    <col min="8717" max="8717" width="16.5703125" style="540" customWidth="1"/>
    <col min="8718" max="8960" width="11.42578125" style="540"/>
    <col min="8961" max="8961" width="22.7109375" style="540" customWidth="1"/>
    <col min="8962" max="8962" width="15.42578125" style="540" customWidth="1"/>
    <col min="8963" max="8963" width="7.28515625" style="540" customWidth="1"/>
    <col min="8964" max="8964" width="11.42578125" style="540"/>
    <col min="8965" max="8965" width="5.7109375" style="540" customWidth="1"/>
    <col min="8966" max="8966" width="0" style="540" hidden="1" customWidth="1"/>
    <col min="8967" max="8967" width="9.5703125" style="540" customWidth="1"/>
    <col min="8968" max="8968" width="14" style="540" customWidth="1"/>
    <col min="8969" max="8969" width="16.28515625" style="540" customWidth="1"/>
    <col min="8970" max="8970" width="15.85546875" style="540" customWidth="1"/>
    <col min="8971" max="8971" width="11.7109375" style="540" customWidth="1"/>
    <col min="8972" max="8972" width="8.28515625" style="540" customWidth="1"/>
    <col min="8973" max="8973" width="16.5703125" style="540" customWidth="1"/>
    <col min="8974" max="9216" width="11.42578125" style="540"/>
    <col min="9217" max="9217" width="22.7109375" style="540" customWidth="1"/>
    <col min="9218" max="9218" width="15.42578125" style="540" customWidth="1"/>
    <col min="9219" max="9219" width="7.28515625" style="540" customWidth="1"/>
    <col min="9220" max="9220" width="11.42578125" style="540"/>
    <col min="9221" max="9221" width="5.7109375" style="540" customWidth="1"/>
    <col min="9222" max="9222" width="0" style="540" hidden="1" customWidth="1"/>
    <col min="9223" max="9223" width="9.5703125" style="540" customWidth="1"/>
    <col min="9224" max="9224" width="14" style="540" customWidth="1"/>
    <col min="9225" max="9225" width="16.28515625" style="540" customWidth="1"/>
    <col min="9226" max="9226" width="15.85546875" style="540" customWidth="1"/>
    <col min="9227" max="9227" width="11.7109375" style="540" customWidth="1"/>
    <col min="9228" max="9228" width="8.28515625" style="540" customWidth="1"/>
    <col min="9229" max="9229" width="16.5703125" style="540" customWidth="1"/>
    <col min="9230" max="9472" width="11.42578125" style="540"/>
    <col min="9473" max="9473" width="22.7109375" style="540" customWidth="1"/>
    <col min="9474" max="9474" width="15.42578125" style="540" customWidth="1"/>
    <col min="9475" max="9475" width="7.28515625" style="540" customWidth="1"/>
    <col min="9476" max="9476" width="11.42578125" style="540"/>
    <col min="9477" max="9477" width="5.7109375" style="540" customWidth="1"/>
    <col min="9478" max="9478" width="0" style="540" hidden="1" customWidth="1"/>
    <col min="9479" max="9479" width="9.5703125" style="540" customWidth="1"/>
    <col min="9480" max="9480" width="14" style="540" customWidth="1"/>
    <col min="9481" max="9481" width="16.28515625" style="540" customWidth="1"/>
    <col min="9482" max="9482" width="15.85546875" style="540" customWidth="1"/>
    <col min="9483" max="9483" width="11.7109375" style="540" customWidth="1"/>
    <col min="9484" max="9484" width="8.28515625" style="540" customWidth="1"/>
    <col min="9485" max="9485" width="16.5703125" style="540" customWidth="1"/>
    <col min="9486" max="9728" width="11.42578125" style="540"/>
    <col min="9729" max="9729" width="22.7109375" style="540" customWidth="1"/>
    <col min="9730" max="9730" width="15.42578125" style="540" customWidth="1"/>
    <col min="9731" max="9731" width="7.28515625" style="540" customWidth="1"/>
    <col min="9732" max="9732" width="11.42578125" style="540"/>
    <col min="9733" max="9733" width="5.7109375" style="540" customWidth="1"/>
    <col min="9734" max="9734" width="0" style="540" hidden="1" customWidth="1"/>
    <col min="9735" max="9735" width="9.5703125" style="540" customWidth="1"/>
    <col min="9736" max="9736" width="14" style="540" customWidth="1"/>
    <col min="9737" max="9737" width="16.28515625" style="540" customWidth="1"/>
    <col min="9738" max="9738" width="15.85546875" style="540" customWidth="1"/>
    <col min="9739" max="9739" width="11.7109375" style="540" customWidth="1"/>
    <col min="9740" max="9740" width="8.28515625" style="540" customWidth="1"/>
    <col min="9741" max="9741" width="16.5703125" style="540" customWidth="1"/>
    <col min="9742" max="9984" width="11.42578125" style="540"/>
    <col min="9985" max="9985" width="22.7109375" style="540" customWidth="1"/>
    <col min="9986" max="9986" width="15.42578125" style="540" customWidth="1"/>
    <col min="9987" max="9987" width="7.28515625" style="540" customWidth="1"/>
    <col min="9988" max="9988" width="11.42578125" style="540"/>
    <col min="9989" max="9989" width="5.7109375" style="540" customWidth="1"/>
    <col min="9990" max="9990" width="0" style="540" hidden="1" customWidth="1"/>
    <col min="9991" max="9991" width="9.5703125" style="540" customWidth="1"/>
    <col min="9992" max="9992" width="14" style="540" customWidth="1"/>
    <col min="9993" max="9993" width="16.28515625" style="540" customWidth="1"/>
    <col min="9994" max="9994" width="15.85546875" style="540" customWidth="1"/>
    <col min="9995" max="9995" width="11.7109375" style="540" customWidth="1"/>
    <col min="9996" max="9996" width="8.28515625" style="540" customWidth="1"/>
    <col min="9997" max="9997" width="16.5703125" style="540" customWidth="1"/>
    <col min="9998" max="10240" width="11.42578125" style="540"/>
    <col min="10241" max="10241" width="22.7109375" style="540" customWidth="1"/>
    <col min="10242" max="10242" width="15.42578125" style="540" customWidth="1"/>
    <col min="10243" max="10243" width="7.28515625" style="540" customWidth="1"/>
    <col min="10244" max="10244" width="11.42578125" style="540"/>
    <col min="10245" max="10245" width="5.7109375" style="540" customWidth="1"/>
    <col min="10246" max="10246" width="0" style="540" hidden="1" customWidth="1"/>
    <col min="10247" max="10247" width="9.5703125" style="540" customWidth="1"/>
    <col min="10248" max="10248" width="14" style="540" customWidth="1"/>
    <col min="10249" max="10249" width="16.28515625" style="540" customWidth="1"/>
    <col min="10250" max="10250" width="15.85546875" style="540" customWidth="1"/>
    <col min="10251" max="10251" width="11.7109375" style="540" customWidth="1"/>
    <col min="10252" max="10252" width="8.28515625" style="540" customWidth="1"/>
    <col min="10253" max="10253" width="16.5703125" style="540" customWidth="1"/>
    <col min="10254" max="10496" width="11.42578125" style="540"/>
    <col min="10497" max="10497" width="22.7109375" style="540" customWidth="1"/>
    <col min="10498" max="10498" width="15.42578125" style="540" customWidth="1"/>
    <col min="10499" max="10499" width="7.28515625" style="540" customWidth="1"/>
    <col min="10500" max="10500" width="11.42578125" style="540"/>
    <col min="10501" max="10501" width="5.7109375" style="540" customWidth="1"/>
    <col min="10502" max="10502" width="0" style="540" hidden="1" customWidth="1"/>
    <col min="10503" max="10503" width="9.5703125" style="540" customWidth="1"/>
    <col min="10504" max="10504" width="14" style="540" customWidth="1"/>
    <col min="10505" max="10505" width="16.28515625" style="540" customWidth="1"/>
    <col min="10506" max="10506" width="15.85546875" style="540" customWidth="1"/>
    <col min="10507" max="10507" width="11.7109375" style="540" customWidth="1"/>
    <col min="10508" max="10508" width="8.28515625" style="540" customWidth="1"/>
    <col min="10509" max="10509" width="16.5703125" style="540" customWidth="1"/>
    <col min="10510" max="10752" width="11.42578125" style="540"/>
    <col min="10753" max="10753" width="22.7109375" style="540" customWidth="1"/>
    <col min="10754" max="10754" width="15.42578125" style="540" customWidth="1"/>
    <col min="10755" max="10755" width="7.28515625" style="540" customWidth="1"/>
    <col min="10756" max="10756" width="11.42578125" style="540"/>
    <col min="10757" max="10757" width="5.7109375" style="540" customWidth="1"/>
    <col min="10758" max="10758" width="0" style="540" hidden="1" customWidth="1"/>
    <col min="10759" max="10759" width="9.5703125" style="540" customWidth="1"/>
    <col min="10760" max="10760" width="14" style="540" customWidth="1"/>
    <col min="10761" max="10761" width="16.28515625" style="540" customWidth="1"/>
    <col min="10762" max="10762" width="15.85546875" style="540" customWidth="1"/>
    <col min="10763" max="10763" width="11.7109375" style="540" customWidth="1"/>
    <col min="10764" max="10764" width="8.28515625" style="540" customWidth="1"/>
    <col min="10765" max="10765" width="16.5703125" style="540" customWidth="1"/>
    <col min="10766" max="11008" width="11.42578125" style="540"/>
    <col min="11009" max="11009" width="22.7109375" style="540" customWidth="1"/>
    <col min="11010" max="11010" width="15.42578125" style="540" customWidth="1"/>
    <col min="11011" max="11011" width="7.28515625" style="540" customWidth="1"/>
    <col min="11012" max="11012" width="11.42578125" style="540"/>
    <col min="11013" max="11013" width="5.7109375" style="540" customWidth="1"/>
    <col min="11014" max="11014" width="0" style="540" hidden="1" customWidth="1"/>
    <col min="11015" max="11015" width="9.5703125" style="540" customWidth="1"/>
    <col min="11016" max="11016" width="14" style="540" customWidth="1"/>
    <col min="11017" max="11017" width="16.28515625" style="540" customWidth="1"/>
    <col min="11018" max="11018" width="15.85546875" style="540" customWidth="1"/>
    <col min="11019" max="11019" width="11.7109375" style="540" customWidth="1"/>
    <col min="11020" max="11020" width="8.28515625" style="540" customWidth="1"/>
    <col min="11021" max="11021" width="16.5703125" style="540" customWidth="1"/>
    <col min="11022" max="11264" width="11.42578125" style="540"/>
    <col min="11265" max="11265" width="22.7109375" style="540" customWidth="1"/>
    <col min="11266" max="11266" width="15.42578125" style="540" customWidth="1"/>
    <col min="11267" max="11267" width="7.28515625" style="540" customWidth="1"/>
    <col min="11268" max="11268" width="11.42578125" style="540"/>
    <col min="11269" max="11269" width="5.7109375" style="540" customWidth="1"/>
    <col min="11270" max="11270" width="0" style="540" hidden="1" customWidth="1"/>
    <col min="11271" max="11271" width="9.5703125" style="540" customWidth="1"/>
    <col min="11272" max="11272" width="14" style="540" customWidth="1"/>
    <col min="11273" max="11273" width="16.28515625" style="540" customWidth="1"/>
    <col min="11274" max="11274" width="15.85546875" style="540" customWidth="1"/>
    <col min="11275" max="11275" width="11.7109375" style="540" customWidth="1"/>
    <col min="11276" max="11276" width="8.28515625" style="540" customWidth="1"/>
    <col min="11277" max="11277" width="16.5703125" style="540" customWidth="1"/>
    <col min="11278" max="11520" width="11.42578125" style="540"/>
    <col min="11521" max="11521" width="22.7109375" style="540" customWidth="1"/>
    <col min="11522" max="11522" width="15.42578125" style="540" customWidth="1"/>
    <col min="11523" max="11523" width="7.28515625" style="540" customWidth="1"/>
    <col min="11524" max="11524" width="11.42578125" style="540"/>
    <col min="11525" max="11525" width="5.7109375" style="540" customWidth="1"/>
    <col min="11526" max="11526" width="0" style="540" hidden="1" customWidth="1"/>
    <col min="11527" max="11527" width="9.5703125" style="540" customWidth="1"/>
    <col min="11528" max="11528" width="14" style="540" customWidth="1"/>
    <col min="11529" max="11529" width="16.28515625" style="540" customWidth="1"/>
    <col min="11530" max="11530" width="15.85546875" style="540" customWidth="1"/>
    <col min="11531" max="11531" width="11.7109375" style="540" customWidth="1"/>
    <col min="11532" max="11532" width="8.28515625" style="540" customWidth="1"/>
    <col min="11533" max="11533" width="16.5703125" style="540" customWidth="1"/>
    <col min="11534" max="11776" width="11.42578125" style="540"/>
    <col min="11777" max="11777" width="22.7109375" style="540" customWidth="1"/>
    <col min="11778" max="11778" width="15.42578125" style="540" customWidth="1"/>
    <col min="11779" max="11779" width="7.28515625" style="540" customWidth="1"/>
    <col min="11780" max="11780" width="11.42578125" style="540"/>
    <col min="11781" max="11781" width="5.7109375" style="540" customWidth="1"/>
    <col min="11782" max="11782" width="0" style="540" hidden="1" customWidth="1"/>
    <col min="11783" max="11783" width="9.5703125" style="540" customWidth="1"/>
    <col min="11784" max="11784" width="14" style="540" customWidth="1"/>
    <col min="11785" max="11785" width="16.28515625" style="540" customWidth="1"/>
    <col min="11786" max="11786" width="15.85546875" style="540" customWidth="1"/>
    <col min="11787" max="11787" width="11.7109375" style="540" customWidth="1"/>
    <col min="11788" max="11788" width="8.28515625" style="540" customWidth="1"/>
    <col min="11789" max="11789" width="16.5703125" style="540" customWidth="1"/>
    <col min="11790" max="12032" width="11.42578125" style="540"/>
    <col min="12033" max="12033" width="22.7109375" style="540" customWidth="1"/>
    <col min="12034" max="12034" width="15.42578125" style="540" customWidth="1"/>
    <col min="12035" max="12035" width="7.28515625" style="540" customWidth="1"/>
    <col min="12036" max="12036" width="11.42578125" style="540"/>
    <col min="12037" max="12037" width="5.7109375" style="540" customWidth="1"/>
    <col min="12038" max="12038" width="0" style="540" hidden="1" customWidth="1"/>
    <col min="12039" max="12039" width="9.5703125" style="540" customWidth="1"/>
    <col min="12040" max="12040" width="14" style="540" customWidth="1"/>
    <col min="12041" max="12041" width="16.28515625" style="540" customWidth="1"/>
    <col min="12042" max="12042" width="15.85546875" style="540" customWidth="1"/>
    <col min="12043" max="12043" width="11.7109375" style="540" customWidth="1"/>
    <col min="12044" max="12044" width="8.28515625" style="540" customWidth="1"/>
    <col min="12045" max="12045" width="16.5703125" style="540" customWidth="1"/>
    <col min="12046" max="12288" width="11.42578125" style="540"/>
    <col min="12289" max="12289" width="22.7109375" style="540" customWidth="1"/>
    <col min="12290" max="12290" width="15.42578125" style="540" customWidth="1"/>
    <col min="12291" max="12291" width="7.28515625" style="540" customWidth="1"/>
    <col min="12292" max="12292" width="11.42578125" style="540"/>
    <col min="12293" max="12293" width="5.7109375" style="540" customWidth="1"/>
    <col min="12294" max="12294" width="0" style="540" hidden="1" customWidth="1"/>
    <col min="12295" max="12295" width="9.5703125" style="540" customWidth="1"/>
    <col min="12296" max="12296" width="14" style="540" customWidth="1"/>
    <col min="12297" max="12297" width="16.28515625" style="540" customWidth="1"/>
    <col min="12298" max="12298" width="15.85546875" style="540" customWidth="1"/>
    <col min="12299" max="12299" width="11.7109375" style="540" customWidth="1"/>
    <col min="12300" max="12300" width="8.28515625" style="540" customWidth="1"/>
    <col min="12301" max="12301" width="16.5703125" style="540" customWidth="1"/>
    <col min="12302" max="12544" width="11.42578125" style="540"/>
    <col min="12545" max="12545" width="22.7109375" style="540" customWidth="1"/>
    <col min="12546" max="12546" width="15.42578125" style="540" customWidth="1"/>
    <col min="12547" max="12547" width="7.28515625" style="540" customWidth="1"/>
    <col min="12548" max="12548" width="11.42578125" style="540"/>
    <col min="12549" max="12549" width="5.7109375" style="540" customWidth="1"/>
    <col min="12550" max="12550" width="0" style="540" hidden="1" customWidth="1"/>
    <col min="12551" max="12551" width="9.5703125" style="540" customWidth="1"/>
    <col min="12552" max="12552" width="14" style="540" customWidth="1"/>
    <col min="12553" max="12553" width="16.28515625" style="540" customWidth="1"/>
    <col min="12554" max="12554" width="15.85546875" style="540" customWidth="1"/>
    <col min="12555" max="12555" width="11.7109375" style="540" customWidth="1"/>
    <col min="12556" max="12556" width="8.28515625" style="540" customWidth="1"/>
    <col min="12557" max="12557" width="16.5703125" style="540" customWidth="1"/>
    <col min="12558" max="12800" width="11.42578125" style="540"/>
    <col min="12801" max="12801" width="22.7109375" style="540" customWidth="1"/>
    <col min="12802" max="12802" width="15.42578125" style="540" customWidth="1"/>
    <col min="12803" max="12803" width="7.28515625" style="540" customWidth="1"/>
    <col min="12804" max="12804" width="11.42578125" style="540"/>
    <col min="12805" max="12805" width="5.7109375" style="540" customWidth="1"/>
    <col min="12806" max="12806" width="0" style="540" hidden="1" customWidth="1"/>
    <col min="12807" max="12807" width="9.5703125" style="540" customWidth="1"/>
    <col min="12808" max="12808" width="14" style="540" customWidth="1"/>
    <col min="12809" max="12809" width="16.28515625" style="540" customWidth="1"/>
    <col min="12810" max="12810" width="15.85546875" style="540" customWidth="1"/>
    <col min="12811" max="12811" width="11.7109375" style="540" customWidth="1"/>
    <col min="12812" max="12812" width="8.28515625" style="540" customWidth="1"/>
    <col min="12813" max="12813" width="16.5703125" style="540" customWidth="1"/>
    <col min="12814" max="13056" width="11.42578125" style="540"/>
    <col min="13057" max="13057" width="22.7109375" style="540" customWidth="1"/>
    <col min="13058" max="13058" width="15.42578125" style="540" customWidth="1"/>
    <col min="13059" max="13059" width="7.28515625" style="540" customWidth="1"/>
    <col min="13060" max="13060" width="11.42578125" style="540"/>
    <col min="13061" max="13061" width="5.7109375" style="540" customWidth="1"/>
    <col min="13062" max="13062" width="0" style="540" hidden="1" customWidth="1"/>
    <col min="13063" max="13063" width="9.5703125" style="540" customWidth="1"/>
    <col min="13064" max="13064" width="14" style="540" customWidth="1"/>
    <col min="13065" max="13065" width="16.28515625" style="540" customWidth="1"/>
    <col min="13066" max="13066" width="15.85546875" style="540" customWidth="1"/>
    <col min="13067" max="13067" width="11.7109375" style="540" customWidth="1"/>
    <col min="13068" max="13068" width="8.28515625" style="540" customWidth="1"/>
    <col min="13069" max="13069" width="16.5703125" style="540" customWidth="1"/>
    <col min="13070" max="13312" width="11.42578125" style="540"/>
    <col min="13313" max="13313" width="22.7109375" style="540" customWidth="1"/>
    <col min="13314" max="13314" width="15.42578125" style="540" customWidth="1"/>
    <col min="13315" max="13315" width="7.28515625" style="540" customWidth="1"/>
    <col min="13316" max="13316" width="11.42578125" style="540"/>
    <col min="13317" max="13317" width="5.7109375" style="540" customWidth="1"/>
    <col min="13318" max="13318" width="0" style="540" hidden="1" customWidth="1"/>
    <col min="13319" max="13319" width="9.5703125" style="540" customWidth="1"/>
    <col min="13320" max="13320" width="14" style="540" customWidth="1"/>
    <col min="13321" max="13321" width="16.28515625" style="540" customWidth="1"/>
    <col min="13322" max="13322" width="15.85546875" style="540" customWidth="1"/>
    <col min="13323" max="13323" width="11.7109375" style="540" customWidth="1"/>
    <col min="13324" max="13324" width="8.28515625" style="540" customWidth="1"/>
    <col min="13325" max="13325" width="16.5703125" style="540" customWidth="1"/>
    <col min="13326" max="13568" width="11.42578125" style="540"/>
    <col min="13569" max="13569" width="22.7109375" style="540" customWidth="1"/>
    <col min="13570" max="13570" width="15.42578125" style="540" customWidth="1"/>
    <col min="13571" max="13571" width="7.28515625" style="540" customWidth="1"/>
    <col min="13572" max="13572" width="11.42578125" style="540"/>
    <col min="13573" max="13573" width="5.7109375" style="540" customWidth="1"/>
    <col min="13574" max="13574" width="0" style="540" hidden="1" customWidth="1"/>
    <col min="13575" max="13575" width="9.5703125" style="540" customWidth="1"/>
    <col min="13576" max="13576" width="14" style="540" customWidth="1"/>
    <col min="13577" max="13577" width="16.28515625" style="540" customWidth="1"/>
    <col min="13578" max="13578" width="15.85546875" style="540" customWidth="1"/>
    <col min="13579" max="13579" width="11.7109375" style="540" customWidth="1"/>
    <col min="13580" max="13580" width="8.28515625" style="540" customWidth="1"/>
    <col min="13581" max="13581" width="16.5703125" style="540" customWidth="1"/>
    <col min="13582" max="13824" width="11.42578125" style="540"/>
    <col min="13825" max="13825" width="22.7109375" style="540" customWidth="1"/>
    <col min="13826" max="13826" width="15.42578125" style="540" customWidth="1"/>
    <col min="13827" max="13827" width="7.28515625" style="540" customWidth="1"/>
    <col min="13828" max="13828" width="11.42578125" style="540"/>
    <col min="13829" max="13829" width="5.7109375" style="540" customWidth="1"/>
    <col min="13830" max="13830" width="0" style="540" hidden="1" customWidth="1"/>
    <col min="13831" max="13831" width="9.5703125" style="540" customWidth="1"/>
    <col min="13832" max="13832" width="14" style="540" customWidth="1"/>
    <col min="13833" max="13833" width="16.28515625" style="540" customWidth="1"/>
    <col min="13834" max="13834" width="15.85546875" style="540" customWidth="1"/>
    <col min="13835" max="13835" width="11.7109375" style="540" customWidth="1"/>
    <col min="13836" max="13836" width="8.28515625" style="540" customWidth="1"/>
    <col min="13837" max="13837" width="16.5703125" style="540" customWidth="1"/>
    <col min="13838" max="14080" width="11.42578125" style="540"/>
    <col min="14081" max="14081" width="22.7109375" style="540" customWidth="1"/>
    <col min="14082" max="14082" width="15.42578125" style="540" customWidth="1"/>
    <col min="14083" max="14083" width="7.28515625" style="540" customWidth="1"/>
    <col min="14084" max="14084" width="11.42578125" style="540"/>
    <col min="14085" max="14085" width="5.7109375" style="540" customWidth="1"/>
    <col min="14086" max="14086" width="0" style="540" hidden="1" customWidth="1"/>
    <col min="14087" max="14087" width="9.5703125" style="540" customWidth="1"/>
    <col min="14088" max="14088" width="14" style="540" customWidth="1"/>
    <col min="14089" max="14089" width="16.28515625" style="540" customWidth="1"/>
    <col min="14090" max="14090" width="15.85546875" style="540" customWidth="1"/>
    <col min="14091" max="14091" width="11.7109375" style="540" customWidth="1"/>
    <col min="14092" max="14092" width="8.28515625" style="540" customWidth="1"/>
    <col min="14093" max="14093" width="16.5703125" style="540" customWidth="1"/>
    <col min="14094" max="14336" width="11.42578125" style="540"/>
    <col min="14337" max="14337" width="22.7109375" style="540" customWidth="1"/>
    <col min="14338" max="14338" width="15.42578125" style="540" customWidth="1"/>
    <col min="14339" max="14339" width="7.28515625" style="540" customWidth="1"/>
    <col min="14340" max="14340" width="11.42578125" style="540"/>
    <col min="14341" max="14341" width="5.7109375" style="540" customWidth="1"/>
    <col min="14342" max="14342" width="0" style="540" hidden="1" customWidth="1"/>
    <col min="14343" max="14343" width="9.5703125" style="540" customWidth="1"/>
    <col min="14344" max="14344" width="14" style="540" customWidth="1"/>
    <col min="14345" max="14345" width="16.28515625" style="540" customWidth="1"/>
    <col min="14346" max="14346" width="15.85546875" style="540" customWidth="1"/>
    <col min="14347" max="14347" width="11.7109375" style="540" customWidth="1"/>
    <col min="14348" max="14348" width="8.28515625" style="540" customWidth="1"/>
    <col min="14349" max="14349" width="16.5703125" style="540" customWidth="1"/>
    <col min="14350" max="14592" width="11.42578125" style="540"/>
    <col min="14593" max="14593" width="22.7109375" style="540" customWidth="1"/>
    <col min="14594" max="14594" width="15.42578125" style="540" customWidth="1"/>
    <col min="14595" max="14595" width="7.28515625" style="540" customWidth="1"/>
    <col min="14596" max="14596" width="11.42578125" style="540"/>
    <col min="14597" max="14597" width="5.7109375" style="540" customWidth="1"/>
    <col min="14598" max="14598" width="0" style="540" hidden="1" customWidth="1"/>
    <col min="14599" max="14599" width="9.5703125" style="540" customWidth="1"/>
    <col min="14600" max="14600" width="14" style="540" customWidth="1"/>
    <col min="14601" max="14601" width="16.28515625" style="540" customWidth="1"/>
    <col min="14602" max="14602" width="15.85546875" style="540" customWidth="1"/>
    <col min="14603" max="14603" width="11.7109375" style="540" customWidth="1"/>
    <col min="14604" max="14604" width="8.28515625" style="540" customWidth="1"/>
    <col min="14605" max="14605" width="16.5703125" style="540" customWidth="1"/>
    <col min="14606" max="14848" width="11.42578125" style="540"/>
    <col min="14849" max="14849" width="22.7109375" style="540" customWidth="1"/>
    <col min="14850" max="14850" width="15.42578125" style="540" customWidth="1"/>
    <col min="14851" max="14851" width="7.28515625" style="540" customWidth="1"/>
    <col min="14852" max="14852" width="11.42578125" style="540"/>
    <col min="14853" max="14853" width="5.7109375" style="540" customWidth="1"/>
    <col min="14854" max="14854" width="0" style="540" hidden="1" customWidth="1"/>
    <col min="14855" max="14855" width="9.5703125" style="540" customWidth="1"/>
    <col min="14856" max="14856" width="14" style="540" customWidth="1"/>
    <col min="14857" max="14857" width="16.28515625" style="540" customWidth="1"/>
    <col min="14858" max="14858" width="15.85546875" style="540" customWidth="1"/>
    <col min="14859" max="14859" width="11.7109375" style="540" customWidth="1"/>
    <col min="14860" max="14860" width="8.28515625" style="540" customWidth="1"/>
    <col min="14861" max="14861" width="16.5703125" style="540" customWidth="1"/>
    <col min="14862" max="15104" width="11.42578125" style="540"/>
    <col min="15105" max="15105" width="22.7109375" style="540" customWidth="1"/>
    <col min="15106" max="15106" width="15.42578125" style="540" customWidth="1"/>
    <col min="15107" max="15107" width="7.28515625" style="540" customWidth="1"/>
    <col min="15108" max="15108" width="11.42578125" style="540"/>
    <col min="15109" max="15109" width="5.7109375" style="540" customWidth="1"/>
    <col min="15110" max="15110" width="0" style="540" hidden="1" customWidth="1"/>
    <col min="15111" max="15111" width="9.5703125" style="540" customWidth="1"/>
    <col min="15112" max="15112" width="14" style="540" customWidth="1"/>
    <col min="15113" max="15113" width="16.28515625" style="540" customWidth="1"/>
    <col min="15114" max="15114" width="15.85546875" style="540" customWidth="1"/>
    <col min="15115" max="15115" width="11.7109375" style="540" customWidth="1"/>
    <col min="15116" max="15116" width="8.28515625" style="540" customWidth="1"/>
    <col min="15117" max="15117" width="16.5703125" style="540" customWidth="1"/>
    <col min="15118" max="15360" width="11.42578125" style="540"/>
    <col min="15361" max="15361" width="22.7109375" style="540" customWidth="1"/>
    <col min="15362" max="15362" width="15.42578125" style="540" customWidth="1"/>
    <col min="15363" max="15363" width="7.28515625" style="540" customWidth="1"/>
    <col min="15364" max="15364" width="11.42578125" style="540"/>
    <col min="15365" max="15365" width="5.7109375" style="540" customWidth="1"/>
    <col min="15366" max="15366" width="0" style="540" hidden="1" customWidth="1"/>
    <col min="15367" max="15367" width="9.5703125" style="540" customWidth="1"/>
    <col min="15368" max="15368" width="14" style="540" customWidth="1"/>
    <col min="15369" max="15369" width="16.28515625" style="540" customWidth="1"/>
    <col min="15370" max="15370" width="15.85546875" style="540" customWidth="1"/>
    <col min="15371" max="15371" width="11.7109375" style="540" customWidth="1"/>
    <col min="15372" max="15372" width="8.28515625" style="540" customWidth="1"/>
    <col min="15373" max="15373" width="16.5703125" style="540" customWidth="1"/>
    <col min="15374" max="15616" width="11.42578125" style="540"/>
    <col min="15617" max="15617" width="22.7109375" style="540" customWidth="1"/>
    <col min="15618" max="15618" width="15.42578125" style="540" customWidth="1"/>
    <col min="15619" max="15619" width="7.28515625" style="540" customWidth="1"/>
    <col min="15620" max="15620" width="11.42578125" style="540"/>
    <col min="15621" max="15621" width="5.7109375" style="540" customWidth="1"/>
    <col min="15622" max="15622" width="0" style="540" hidden="1" customWidth="1"/>
    <col min="15623" max="15623" width="9.5703125" style="540" customWidth="1"/>
    <col min="15624" max="15624" width="14" style="540" customWidth="1"/>
    <col min="15625" max="15625" width="16.28515625" style="540" customWidth="1"/>
    <col min="15626" max="15626" width="15.85546875" style="540" customWidth="1"/>
    <col min="15627" max="15627" width="11.7109375" style="540" customWidth="1"/>
    <col min="15628" max="15628" width="8.28515625" style="540" customWidth="1"/>
    <col min="15629" max="15629" width="16.5703125" style="540" customWidth="1"/>
    <col min="15630" max="15872" width="11.42578125" style="540"/>
    <col min="15873" max="15873" width="22.7109375" style="540" customWidth="1"/>
    <col min="15874" max="15874" width="15.42578125" style="540" customWidth="1"/>
    <col min="15875" max="15875" width="7.28515625" style="540" customWidth="1"/>
    <col min="15876" max="15876" width="11.42578125" style="540"/>
    <col min="15877" max="15877" width="5.7109375" style="540" customWidth="1"/>
    <col min="15878" max="15878" width="0" style="540" hidden="1" customWidth="1"/>
    <col min="15879" max="15879" width="9.5703125" style="540" customWidth="1"/>
    <col min="15880" max="15880" width="14" style="540" customWidth="1"/>
    <col min="15881" max="15881" width="16.28515625" style="540" customWidth="1"/>
    <col min="15882" max="15882" width="15.85546875" style="540" customWidth="1"/>
    <col min="15883" max="15883" width="11.7109375" style="540" customWidth="1"/>
    <col min="15884" max="15884" width="8.28515625" style="540" customWidth="1"/>
    <col min="15885" max="15885" width="16.5703125" style="540" customWidth="1"/>
    <col min="15886" max="16128" width="11.42578125" style="540"/>
    <col min="16129" max="16129" width="22.7109375" style="540" customWidth="1"/>
    <col min="16130" max="16130" width="15.42578125" style="540" customWidth="1"/>
    <col min="16131" max="16131" width="7.28515625" style="540" customWidth="1"/>
    <col min="16132" max="16132" width="11.42578125" style="540"/>
    <col min="16133" max="16133" width="5.7109375" style="540" customWidth="1"/>
    <col min="16134" max="16134" width="0" style="540" hidden="1" customWidth="1"/>
    <col min="16135" max="16135" width="9.5703125" style="540" customWidth="1"/>
    <col min="16136" max="16136" width="14" style="540" customWidth="1"/>
    <col min="16137" max="16137" width="16.28515625" style="540" customWidth="1"/>
    <col min="16138" max="16138" width="15.85546875" style="540" customWidth="1"/>
    <col min="16139" max="16139" width="11.7109375" style="540" customWidth="1"/>
    <col min="16140" max="16140" width="8.28515625" style="540" customWidth="1"/>
    <col min="16141" max="16141" width="16.5703125" style="540" customWidth="1"/>
    <col min="16142" max="16384" width="11.42578125" style="540"/>
  </cols>
  <sheetData>
    <row r="1" spans="1:13" s="497" customFormat="1">
      <c r="A1" s="696"/>
      <c r="B1" s="699"/>
      <c r="C1" s="700"/>
      <c r="D1" s="700"/>
      <c r="E1" s="700"/>
      <c r="F1" s="700"/>
      <c r="G1" s="700"/>
      <c r="H1" s="700"/>
      <c r="I1" s="701"/>
      <c r="J1" s="708" t="s">
        <v>1017</v>
      </c>
      <c r="K1" s="715" t="s">
        <v>2304</v>
      </c>
      <c r="L1" s="716"/>
      <c r="M1" s="717"/>
    </row>
    <row r="2" spans="1:13" s="497" customFormat="1">
      <c r="A2" s="697"/>
      <c r="B2" s="721" t="s">
        <v>1018</v>
      </c>
      <c r="C2" s="722"/>
      <c r="D2" s="722"/>
      <c r="E2" s="722"/>
      <c r="F2" s="722"/>
      <c r="G2" s="722"/>
      <c r="H2" s="722"/>
      <c r="I2" s="723"/>
      <c r="J2" s="709"/>
      <c r="K2" s="718"/>
      <c r="L2" s="719"/>
      <c r="M2" s="720"/>
    </row>
    <row r="3" spans="1:13" s="497" customFormat="1">
      <c r="A3" s="697"/>
      <c r="B3" s="702" t="s">
        <v>2305</v>
      </c>
      <c r="C3" s="703"/>
      <c r="D3" s="703"/>
      <c r="E3" s="703"/>
      <c r="F3" s="703"/>
      <c r="G3" s="703"/>
      <c r="H3" s="703"/>
      <c r="I3" s="704"/>
      <c r="J3" s="713" t="s">
        <v>1019</v>
      </c>
      <c r="K3" s="725">
        <v>1</v>
      </c>
      <c r="L3" s="726"/>
      <c r="M3" s="727"/>
    </row>
    <row r="4" spans="1:13" s="497" customFormat="1">
      <c r="A4" s="697"/>
      <c r="B4" s="702" t="s">
        <v>2306</v>
      </c>
      <c r="C4" s="703"/>
      <c r="D4" s="703"/>
      <c r="E4" s="703"/>
      <c r="F4" s="703"/>
      <c r="G4" s="703"/>
      <c r="H4" s="703"/>
      <c r="I4" s="704"/>
      <c r="J4" s="724"/>
      <c r="K4" s="728"/>
      <c r="L4" s="729"/>
      <c r="M4" s="730"/>
    </row>
    <row r="5" spans="1:13" s="497" customFormat="1">
      <c r="A5" s="697"/>
      <c r="B5" s="710" t="s">
        <v>2307</v>
      </c>
      <c r="C5" s="711"/>
      <c r="D5" s="711"/>
      <c r="E5" s="711"/>
      <c r="F5" s="711"/>
      <c r="G5" s="711"/>
      <c r="H5" s="711"/>
      <c r="I5" s="712"/>
      <c r="J5" s="713" t="s">
        <v>1020</v>
      </c>
      <c r="K5" s="731"/>
      <c r="L5" s="731" t="s">
        <v>1021</v>
      </c>
      <c r="M5" s="733"/>
    </row>
    <row r="6" spans="1:13" s="497" customFormat="1" ht="13.5" customHeight="1" thickBot="1">
      <c r="A6" s="698"/>
      <c r="B6" s="705"/>
      <c r="C6" s="706"/>
      <c r="D6" s="706"/>
      <c r="E6" s="706"/>
      <c r="F6" s="706"/>
      <c r="G6" s="706"/>
      <c r="H6" s="706"/>
      <c r="I6" s="707"/>
      <c r="J6" s="714"/>
      <c r="K6" s="732"/>
      <c r="L6" s="732"/>
      <c r="M6" s="734"/>
    </row>
    <row r="7" spans="1:13" s="502" customFormat="1" ht="9" thickBot="1">
      <c r="A7" s="498"/>
      <c r="B7" s="499"/>
      <c r="C7" s="499"/>
      <c r="D7" s="499"/>
      <c r="E7" s="499"/>
      <c r="F7" s="499"/>
      <c r="G7" s="499"/>
      <c r="H7" s="499"/>
      <c r="I7" s="499"/>
      <c r="J7" s="499"/>
      <c r="K7" s="500"/>
      <c r="L7" s="500"/>
      <c r="M7" s="501"/>
    </row>
    <row r="8" spans="1:13" s="497" customFormat="1" ht="21.95" customHeight="1">
      <c r="A8" s="503"/>
      <c r="B8" s="504"/>
      <c r="C8" s="504"/>
      <c r="D8" s="504"/>
      <c r="E8" s="504"/>
      <c r="F8" s="504"/>
      <c r="G8" s="505"/>
      <c r="H8" s="504"/>
      <c r="I8" s="504"/>
      <c r="J8" s="506" t="s">
        <v>1022</v>
      </c>
      <c r="K8" s="507"/>
      <c r="L8" s="507"/>
      <c r="M8" s="508"/>
    </row>
    <row r="9" spans="1:13" s="515" customFormat="1" ht="11.25">
      <c r="A9" s="509"/>
      <c r="B9" s="510"/>
      <c r="C9" s="510"/>
      <c r="D9" s="510"/>
      <c r="E9" s="510"/>
      <c r="F9" s="510"/>
      <c r="G9" s="511"/>
      <c r="H9" s="510"/>
      <c r="I9" s="510"/>
      <c r="J9" s="512"/>
      <c r="K9" s="513" t="s">
        <v>2308</v>
      </c>
      <c r="L9" s="513" t="s">
        <v>2309</v>
      </c>
      <c r="M9" s="514" t="s">
        <v>2310</v>
      </c>
    </row>
    <row r="10" spans="1:13" s="497" customFormat="1" ht="27.75" customHeight="1">
      <c r="A10" s="693" t="s">
        <v>2311</v>
      </c>
      <c r="B10" s="694"/>
      <c r="C10" s="694"/>
      <c r="D10" s="694"/>
      <c r="E10" s="516" t="s">
        <v>2312</v>
      </c>
      <c r="F10" s="517"/>
      <c r="H10" s="695" t="s">
        <v>2313</v>
      </c>
      <c r="I10" s="695"/>
      <c r="J10" s="518" t="s">
        <v>2312</v>
      </c>
      <c r="K10" s="519"/>
      <c r="L10" s="519"/>
      <c r="M10" s="520"/>
    </row>
    <row r="11" spans="1:13" s="497" customFormat="1" ht="24" customHeight="1">
      <c r="A11" s="521" t="s">
        <v>1023</v>
      </c>
      <c r="B11" s="522"/>
      <c r="C11" s="692"/>
      <c r="D11" s="692"/>
      <c r="E11" s="523"/>
      <c r="F11" s="523"/>
      <c r="G11" s="524"/>
      <c r="I11" s="525" t="s">
        <v>1024</v>
      </c>
      <c r="J11" s="522"/>
      <c r="K11" s="526"/>
      <c r="L11" s="526"/>
      <c r="M11" s="527"/>
    </row>
    <row r="12" spans="1:13" s="497" customFormat="1" ht="13.5" thickBot="1">
      <c r="A12" s="528"/>
      <c r="B12" s="529"/>
      <c r="C12" s="530"/>
      <c r="D12" s="530"/>
      <c r="E12" s="530"/>
      <c r="F12" s="530"/>
      <c r="G12" s="529"/>
      <c r="H12" s="530"/>
      <c r="I12" s="529"/>
      <c r="J12" s="530"/>
      <c r="K12" s="735"/>
      <c r="L12" s="735"/>
      <c r="M12" s="736"/>
    </row>
    <row r="13" spans="1:13" s="497" customFormat="1">
      <c r="A13" s="531"/>
      <c r="B13" s="532"/>
      <c r="C13" s="532"/>
      <c r="D13" s="532"/>
      <c r="E13" s="532"/>
      <c r="F13" s="532"/>
      <c r="G13" s="532"/>
      <c r="H13" s="532"/>
      <c r="I13" s="532"/>
      <c r="J13" s="532"/>
      <c r="K13" s="532"/>
      <c r="L13" s="532"/>
      <c r="M13" s="533"/>
    </row>
    <row r="14" spans="1:13">
      <c r="A14" s="534" t="s">
        <v>1025</v>
      </c>
      <c r="B14" s="535"/>
      <c r="C14" s="536" t="s">
        <v>1021</v>
      </c>
      <c r="D14" s="537"/>
      <c r="E14" s="497"/>
      <c r="F14" s="497"/>
      <c r="G14" s="538"/>
      <c r="H14" s="538"/>
      <c r="I14" s="538"/>
      <c r="J14" s="538"/>
      <c r="K14" s="538"/>
      <c r="L14" s="538"/>
      <c r="M14" s="539"/>
    </row>
    <row r="15" spans="1:13" ht="19.5" customHeight="1">
      <c r="A15" s="541" t="s">
        <v>2314</v>
      </c>
      <c r="B15" s="542"/>
      <c r="C15" s="543"/>
      <c r="D15" s="543"/>
      <c r="E15" s="543"/>
      <c r="F15" s="543"/>
      <c r="G15" s="543"/>
      <c r="H15" s="543"/>
      <c r="I15" s="543"/>
      <c r="J15" s="543"/>
      <c r="K15" s="543"/>
      <c r="L15" s="543"/>
      <c r="M15" s="539"/>
    </row>
    <row r="16" spans="1:13" ht="18" customHeight="1">
      <c r="A16" s="541"/>
      <c r="B16" s="544"/>
      <c r="C16" s="545"/>
      <c r="D16" s="543"/>
      <c r="E16" s="543"/>
      <c r="F16" s="543"/>
      <c r="G16" s="543"/>
      <c r="H16" s="543"/>
      <c r="I16" s="543"/>
      <c r="J16" s="543"/>
      <c r="K16" s="543"/>
      <c r="L16" s="543"/>
      <c r="M16" s="539"/>
    </row>
    <row r="17" spans="1:13" ht="6" customHeight="1">
      <c r="A17" s="541"/>
      <c r="B17" s="546"/>
      <c r="C17" s="547"/>
      <c r="D17" s="547"/>
      <c r="E17" s="547"/>
      <c r="F17" s="547"/>
      <c r="G17" s="547"/>
      <c r="H17" s="547"/>
      <c r="I17" s="547"/>
      <c r="J17" s="547"/>
      <c r="K17" s="547"/>
      <c r="L17" s="547"/>
      <c r="M17" s="548"/>
    </row>
    <row r="18" spans="1:13" ht="18" customHeight="1">
      <c r="A18" s="541" t="s">
        <v>2315</v>
      </c>
      <c r="B18" s="544"/>
      <c r="C18" s="543"/>
      <c r="D18" s="543"/>
      <c r="E18" s="543"/>
      <c r="F18" s="543"/>
      <c r="G18" s="543"/>
      <c r="H18" s="549"/>
      <c r="I18" s="536" t="s">
        <v>2316</v>
      </c>
      <c r="J18" s="543"/>
      <c r="K18" s="543"/>
      <c r="L18" s="543"/>
      <c r="M18" s="550"/>
    </row>
    <row r="19" spans="1:13" ht="4.5" customHeight="1">
      <c r="A19" s="541"/>
      <c r="B19" s="546"/>
      <c r="C19" s="547"/>
      <c r="D19" s="547"/>
      <c r="E19" s="547"/>
      <c r="F19" s="547"/>
      <c r="G19" s="547"/>
      <c r="H19" s="547"/>
      <c r="I19" s="547"/>
      <c r="J19" s="547"/>
      <c r="K19" s="547"/>
      <c r="L19" s="547"/>
      <c r="M19" s="548"/>
    </row>
    <row r="20" spans="1:13" ht="18.75" customHeight="1">
      <c r="A20" s="541" t="s">
        <v>2317</v>
      </c>
      <c r="B20" s="544"/>
      <c r="C20" s="526"/>
      <c r="D20" s="526"/>
      <c r="E20" s="526"/>
      <c r="F20" s="526"/>
      <c r="G20" s="526"/>
      <c r="H20" s="526"/>
      <c r="I20" s="526"/>
      <c r="J20" s="526"/>
      <c r="K20" s="526"/>
      <c r="L20" s="526"/>
      <c r="M20" s="551"/>
    </row>
    <row r="21" spans="1:13" ht="3.75" customHeight="1">
      <c r="A21" s="541"/>
      <c r="B21" s="546"/>
      <c r="C21" s="523"/>
      <c r="D21" s="523"/>
      <c r="E21" s="523"/>
      <c r="F21" s="523"/>
      <c r="G21" s="523"/>
      <c r="H21" s="523"/>
      <c r="I21" s="523"/>
      <c r="J21" s="523"/>
      <c r="K21" s="523"/>
      <c r="L21" s="523"/>
      <c r="M21" s="527"/>
    </row>
    <row r="22" spans="1:13" ht="18" customHeight="1">
      <c r="A22" s="541" t="s">
        <v>2318</v>
      </c>
      <c r="B22" s="544"/>
      <c r="C22" s="526"/>
      <c r="D22" s="526"/>
      <c r="E22" s="526"/>
      <c r="F22" s="526"/>
      <c r="G22" s="526"/>
      <c r="H22" s="526"/>
      <c r="I22" s="526"/>
      <c r="J22" s="552" t="s">
        <v>2319</v>
      </c>
      <c r="K22" s="553"/>
      <c r="L22" s="552" t="s">
        <v>1021</v>
      </c>
      <c r="M22" s="554"/>
    </row>
    <row r="23" spans="1:13" ht="3.75" customHeight="1">
      <c r="A23" s="541"/>
      <c r="B23" s="546"/>
      <c r="C23" s="523"/>
      <c r="D23" s="523"/>
      <c r="E23" s="523"/>
      <c r="F23" s="523"/>
      <c r="G23" s="523"/>
      <c r="H23" s="523"/>
      <c r="I23" s="523"/>
      <c r="J23" s="523"/>
      <c r="K23" s="523"/>
      <c r="L23" s="523"/>
      <c r="M23" s="527"/>
    </row>
    <row r="24" spans="1:13" ht="19.5" customHeight="1">
      <c r="A24" s="541" t="s">
        <v>2320</v>
      </c>
      <c r="B24" s="546"/>
      <c r="C24" s="523"/>
      <c r="D24" s="523"/>
      <c r="E24" s="555"/>
      <c r="F24" s="555"/>
      <c r="G24" s="549"/>
      <c r="H24" s="526"/>
      <c r="I24" s="526"/>
      <c r="J24" s="497"/>
      <c r="K24" s="523"/>
      <c r="L24" s="523"/>
      <c r="M24" s="527"/>
    </row>
    <row r="25" spans="1:13" s="561" customFormat="1" ht="11.25">
      <c r="A25" s="556"/>
      <c r="B25" s="557"/>
      <c r="C25" s="558"/>
      <c r="D25" s="558"/>
      <c r="E25" s="737" t="s">
        <v>2308</v>
      </c>
      <c r="F25" s="737"/>
      <c r="G25" s="737"/>
      <c r="H25" s="558" t="s">
        <v>2309</v>
      </c>
      <c r="I25" s="558" t="s">
        <v>2310</v>
      </c>
      <c r="J25" s="559"/>
      <c r="K25" s="558"/>
      <c r="L25" s="558"/>
      <c r="M25" s="560"/>
    </row>
    <row r="26" spans="1:13" ht="12.75" customHeight="1">
      <c r="A26" s="562"/>
      <c r="B26" s="538"/>
      <c r="C26" s="538"/>
      <c r="D26" s="538"/>
      <c r="E26" s="538"/>
      <c r="F26" s="538"/>
      <c r="G26" s="538"/>
      <c r="H26" s="538"/>
      <c r="I26" s="538"/>
      <c r="J26" s="538"/>
      <c r="K26" s="538"/>
      <c r="L26" s="538"/>
      <c r="M26" s="539"/>
    </row>
    <row r="27" spans="1:13" ht="15">
      <c r="A27" s="738" t="s">
        <v>1026</v>
      </c>
      <c r="B27" s="739"/>
      <c r="C27" s="739"/>
      <c r="D27" s="739"/>
      <c r="E27" s="739"/>
      <c r="F27" s="739"/>
      <c r="G27" s="739"/>
      <c r="H27" s="739"/>
      <c r="I27" s="739"/>
      <c r="J27" s="739"/>
      <c r="K27" s="739"/>
      <c r="L27" s="739"/>
      <c r="M27" s="740"/>
    </row>
    <row r="28" spans="1:13" ht="13.5" thickBot="1">
      <c r="A28" s="563"/>
      <c r="B28" s="564"/>
      <c r="C28" s="564"/>
      <c r="D28" s="564"/>
      <c r="E28" s="564"/>
      <c r="F28" s="564"/>
      <c r="G28" s="564"/>
      <c r="H28" s="564"/>
      <c r="I28" s="564"/>
      <c r="J28" s="564"/>
      <c r="K28" s="564"/>
      <c r="L28" s="564"/>
      <c r="M28" s="565"/>
    </row>
    <row r="29" spans="1:13" ht="25.5">
      <c r="A29" s="566" t="s">
        <v>1027</v>
      </c>
      <c r="B29" s="741" t="s">
        <v>1028</v>
      </c>
      <c r="C29" s="742"/>
      <c r="D29" s="742"/>
      <c r="E29" s="742"/>
      <c r="F29" s="742"/>
      <c r="G29" s="742"/>
      <c r="H29" s="742"/>
      <c r="I29" s="743"/>
      <c r="J29" s="567" t="s">
        <v>2321</v>
      </c>
      <c r="K29" s="744" t="s">
        <v>1029</v>
      </c>
      <c r="L29" s="745"/>
      <c r="M29" s="566" t="s">
        <v>1030</v>
      </c>
    </row>
    <row r="30" spans="1:13" ht="13.5" thickBot="1">
      <c r="A30" s="568"/>
      <c r="B30" s="569"/>
      <c r="C30" s="570"/>
      <c r="D30" s="570"/>
      <c r="E30" s="570"/>
      <c r="F30" s="570"/>
      <c r="G30" s="570"/>
      <c r="H30" s="570"/>
      <c r="I30" s="570"/>
      <c r="J30" s="571"/>
      <c r="K30" s="746"/>
      <c r="L30" s="747"/>
      <c r="M30" s="572"/>
    </row>
    <row r="31" spans="1:13">
      <c r="A31" s="563"/>
      <c r="B31" s="564"/>
      <c r="C31" s="564"/>
      <c r="D31" s="564"/>
      <c r="E31" s="564"/>
      <c r="F31" s="564"/>
      <c r="G31" s="564"/>
      <c r="H31" s="564"/>
      <c r="I31" s="564"/>
      <c r="J31" s="564"/>
      <c r="K31" s="564"/>
      <c r="L31" s="564"/>
      <c r="M31" s="565"/>
    </row>
    <row r="32" spans="1:13">
      <c r="A32" s="573" t="s">
        <v>1031</v>
      </c>
      <c r="B32" s="574"/>
      <c r="C32" s="574"/>
      <c r="D32" s="574"/>
      <c r="E32" s="574"/>
      <c r="F32" s="574"/>
      <c r="G32" s="574"/>
      <c r="H32" s="574"/>
      <c r="I32" s="574"/>
      <c r="J32" s="574"/>
      <c r="K32" s="574"/>
      <c r="L32" s="574"/>
      <c r="M32" s="575"/>
    </row>
    <row r="33" spans="1:13" s="578" customFormat="1" ht="3.75" customHeight="1" thickBot="1">
      <c r="A33" s="576"/>
      <c r="B33" s="564"/>
      <c r="C33" s="564"/>
      <c r="D33" s="564"/>
      <c r="E33" s="564"/>
      <c r="F33" s="564"/>
      <c r="G33" s="564"/>
      <c r="H33" s="577"/>
      <c r="I33" s="577"/>
      <c r="J33" s="564"/>
      <c r="K33" s="564"/>
      <c r="L33" s="564"/>
      <c r="M33" s="565"/>
    </row>
    <row r="34" spans="1:13" s="581" customFormat="1" ht="12">
      <c r="A34" s="748" t="s">
        <v>1028</v>
      </c>
      <c r="B34" s="749"/>
      <c r="C34" s="749"/>
      <c r="D34" s="749"/>
      <c r="E34" s="749"/>
      <c r="F34" s="749"/>
      <c r="G34" s="750"/>
      <c r="H34" s="751" t="s">
        <v>1032</v>
      </c>
      <c r="I34" s="752"/>
      <c r="J34" s="579" t="s">
        <v>1033</v>
      </c>
      <c r="K34" s="753" t="s">
        <v>1034</v>
      </c>
      <c r="L34" s="750"/>
      <c r="M34" s="580" t="s">
        <v>1035</v>
      </c>
    </row>
    <row r="35" spans="1:13" s="581" customFormat="1" ht="12">
      <c r="A35" s="754"/>
      <c r="B35" s="755"/>
      <c r="C35" s="755"/>
      <c r="D35" s="755"/>
      <c r="E35" s="755"/>
      <c r="F35" s="755"/>
      <c r="G35" s="756"/>
      <c r="H35" s="757"/>
      <c r="I35" s="758"/>
      <c r="J35" s="582"/>
      <c r="K35" s="759"/>
      <c r="L35" s="756"/>
      <c r="M35" s="583"/>
    </row>
    <row r="36" spans="1:13" s="581" customFormat="1" thickBot="1">
      <c r="A36" s="760"/>
      <c r="B36" s="761"/>
      <c r="C36" s="761"/>
      <c r="D36" s="761"/>
      <c r="E36" s="761"/>
      <c r="F36" s="761"/>
      <c r="G36" s="762"/>
      <c r="H36" s="763"/>
      <c r="I36" s="764"/>
      <c r="J36" s="584"/>
      <c r="K36" s="765"/>
      <c r="L36" s="762"/>
      <c r="M36" s="585"/>
    </row>
    <row r="37" spans="1:13" s="581" customFormat="1" thickBot="1">
      <c r="A37" s="766" t="s">
        <v>1037</v>
      </c>
      <c r="B37" s="767"/>
      <c r="C37" s="767"/>
      <c r="D37" s="767"/>
      <c r="E37" s="767"/>
      <c r="F37" s="767"/>
      <c r="G37" s="767"/>
      <c r="H37" s="767"/>
      <c r="I37" s="767"/>
      <c r="J37" s="767"/>
      <c r="K37" s="767"/>
      <c r="L37" s="768"/>
      <c r="M37" s="586">
        <v>0</v>
      </c>
    </row>
    <row r="38" spans="1:13" s="581" customFormat="1" ht="12">
      <c r="A38" s="587"/>
      <c r="B38" s="588"/>
      <c r="C38" s="588"/>
      <c r="D38" s="588"/>
      <c r="E38" s="588"/>
      <c r="F38" s="588"/>
      <c r="G38" s="588"/>
      <c r="H38" s="588"/>
      <c r="I38" s="588"/>
      <c r="J38" s="588"/>
      <c r="K38" s="588"/>
      <c r="L38" s="588"/>
      <c r="M38" s="589"/>
    </row>
    <row r="39" spans="1:13">
      <c r="A39" s="590" t="s">
        <v>1038</v>
      </c>
      <c r="B39" s="591"/>
      <c r="C39" s="591"/>
      <c r="D39" s="591"/>
      <c r="E39" s="591"/>
      <c r="F39" s="591"/>
      <c r="G39" s="591"/>
      <c r="H39" s="591"/>
      <c r="I39" s="591"/>
      <c r="J39" s="591"/>
      <c r="K39" s="591"/>
      <c r="L39" s="591"/>
      <c r="M39" s="592"/>
    </row>
    <row r="40" spans="1:13" s="581" customFormat="1" ht="3.75" customHeight="1" thickBot="1">
      <c r="A40" s="593"/>
      <c r="B40" s="594"/>
      <c r="C40" s="594"/>
      <c r="D40" s="594"/>
      <c r="E40" s="594"/>
      <c r="F40" s="594"/>
      <c r="G40" s="594"/>
      <c r="H40" s="594"/>
      <c r="I40" s="588"/>
      <c r="J40" s="588"/>
      <c r="K40" s="588"/>
      <c r="L40" s="588"/>
      <c r="M40" s="589"/>
    </row>
    <row r="41" spans="1:13" s="581" customFormat="1" ht="12">
      <c r="A41" s="748" t="s">
        <v>1028</v>
      </c>
      <c r="B41" s="749"/>
      <c r="C41" s="749"/>
      <c r="D41" s="749"/>
      <c r="E41" s="749"/>
      <c r="F41" s="749"/>
      <c r="G41" s="749"/>
      <c r="H41" s="750"/>
      <c r="I41" s="595" t="s">
        <v>1029</v>
      </c>
      <c r="J41" s="579" t="s">
        <v>1030</v>
      </c>
      <c r="K41" s="753" t="s">
        <v>1039</v>
      </c>
      <c r="L41" s="750"/>
      <c r="M41" s="580" t="s">
        <v>1035</v>
      </c>
    </row>
    <row r="42" spans="1:13" s="581" customFormat="1" ht="12">
      <c r="A42" s="769"/>
      <c r="B42" s="770"/>
      <c r="C42" s="770"/>
      <c r="D42" s="770"/>
      <c r="E42" s="770"/>
      <c r="F42" s="770"/>
      <c r="G42" s="770"/>
      <c r="H42" s="758"/>
      <c r="I42" s="596"/>
      <c r="J42" s="582"/>
      <c r="K42" s="759"/>
      <c r="L42" s="756"/>
      <c r="M42" s="583"/>
    </row>
    <row r="43" spans="1:13" s="581" customFormat="1" thickBot="1">
      <c r="A43" s="771"/>
      <c r="B43" s="772"/>
      <c r="C43" s="772"/>
      <c r="D43" s="772"/>
      <c r="E43" s="772"/>
      <c r="F43" s="772"/>
      <c r="G43" s="772"/>
      <c r="H43" s="764"/>
      <c r="I43" s="597"/>
      <c r="J43" s="598"/>
      <c r="K43" s="765"/>
      <c r="L43" s="762"/>
      <c r="M43" s="599"/>
    </row>
    <row r="44" spans="1:13" s="581" customFormat="1" thickBot="1">
      <c r="A44" s="766" t="s">
        <v>1037</v>
      </c>
      <c r="B44" s="767"/>
      <c r="C44" s="767"/>
      <c r="D44" s="767"/>
      <c r="E44" s="767"/>
      <c r="F44" s="767"/>
      <c r="G44" s="767"/>
      <c r="H44" s="767"/>
      <c r="I44" s="767"/>
      <c r="J44" s="767"/>
      <c r="K44" s="767"/>
      <c r="L44" s="768"/>
      <c r="M44" s="586">
        <v>0</v>
      </c>
    </row>
    <row r="45" spans="1:13" s="581" customFormat="1" ht="12">
      <c r="A45" s="600"/>
      <c r="B45" s="588"/>
      <c r="C45" s="588"/>
      <c r="D45" s="588"/>
      <c r="E45" s="588"/>
      <c r="F45" s="588"/>
      <c r="G45" s="588"/>
      <c r="H45" s="588"/>
      <c r="I45" s="588"/>
      <c r="J45" s="588"/>
      <c r="K45" s="588"/>
      <c r="L45" s="588"/>
      <c r="M45" s="589"/>
    </row>
    <row r="46" spans="1:13" s="581" customFormat="1">
      <c r="A46" s="590" t="s">
        <v>1040</v>
      </c>
      <c r="B46" s="596"/>
      <c r="C46" s="596"/>
      <c r="D46" s="596"/>
      <c r="E46" s="596"/>
      <c r="F46" s="596"/>
      <c r="G46" s="596"/>
      <c r="H46" s="596"/>
      <c r="I46" s="596"/>
      <c r="J46" s="596"/>
      <c r="K46" s="596"/>
      <c r="L46" s="596"/>
      <c r="M46" s="601"/>
    </row>
    <row r="47" spans="1:13" s="581" customFormat="1" ht="3.75" customHeight="1" thickBot="1">
      <c r="A47" s="600"/>
      <c r="B47" s="588"/>
      <c r="C47" s="588"/>
      <c r="D47" s="588"/>
      <c r="E47" s="588"/>
      <c r="F47" s="588"/>
      <c r="G47" s="588"/>
      <c r="H47" s="588"/>
      <c r="I47" s="588"/>
      <c r="J47" s="588"/>
      <c r="K47" s="588"/>
      <c r="L47" s="588"/>
      <c r="M47" s="589"/>
    </row>
    <row r="48" spans="1:13" s="581" customFormat="1" ht="36" customHeight="1">
      <c r="A48" s="773" t="s">
        <v>1041</v>
      </c>
      <c r="B48" s="774"/>
      <c r="C48" s="774"/>
      <c r="D48" s="774"/>
      <c r="E48" s="775"/>
      <c r="F48" s="602"/>
      <c r="G48" s="603" t="s">
        <v>1029</v>
      </c>
      <c r="H48" s="604" t="s">
        <v>1042</v>
      </c>
      <c r="I48" s="605" t="s">
        <v>2339</v>
      </c>
      <c r="J48" s="604" t="s">
        <v>2340</v>
      </c>
      <c r="K48" s="776" t="s">
        <v>1045</v>
      </c>
      <c r="L48" s="775"/>
      <c r="M48" s="606" t="s">
        <v>1035</v>
      </c>
    </row>
    <row r="49" spans="1:13" s="581" customFormat="1" ht="12">
      <c r="A49" s="607"/>
      <c r="B49" s="608"/>
      <c r="C49" s="608"/>
      <c r="D49" s="608"/>
      <c r="E49" s="608"/>
      <c r="F49" s="608"/>
      <c r="G49" s="609"/>
      <c r="H49" s="582"/>
      <c r="I49" s="596"/>
      <c r="J49" s="582"/>
      <c r="K49" s="759"/>
      <c r="L49" s="756"/>
      <c r="M49" s="583"/>
    </row>
    <row r="50" spans="1:13" s="581" customFormat="1" thickBot="1">
      <c r="A50" s="610"/>
      <c r="B50" s="611"/>
      <c r="C50" s="611"/>
      <c r="D50" s="611"/>
      <c r="E50" s="611"/>
      <c r="F50" s="611"/>
      <c r="G50" s="612"/>
      <c r="H50" s="584"/>
      <c r="I50" s="594"/>
      <c r="J50" s="584"/>
      <c r="K50" s="765"/>
      <c r="L50" s="762"/>
      <c r="M50" s="585"/>
    </row>
    <row r="51" spans="1:13" s="581" customFormat="1" thickBot="1">
      <c r="A51" s="777" t="s">
        <v>1037</v>
      </c>
      <c r="B51" s="778"/>
      <c r="C51" s="778"/>
      <c r="D51" s="778"/>
      <c r="E51" s="778"/>
      <c r="F51" s="778"/>
      <c r="G51" s="778"/>
      <c r="H51" s="778"/>
      <c r="I51" s="778"/>
      <c r="J51" s="778"/>
      <c r="K51" s="778"/>
      <c r="L51" s="779"/>
      <c r="M51" s="613">
        <v>0</v>
      </c>
    </row>
    <row r="52" spans="1:13" s="581" customFormat="1" ht="12">
      <c r="A52" s="600"/>
      <c r="B52" s="588"/>
      <c r="C52" s="588"/>
      <c r="D52" s="588"/>
      <c r="E52" s="588"/>
      <c r="F52" s="588"/>
      <c r="G52" s="588"/>
      <c r="H52" s="588"/>
      <c r="I52" s="588"/>
      <c r="J52" s="588"/>
      <c r="K52" s="588"/>
      <c r="L52" s="588"/>
      <c r="M52" s="589"/>
    </row>
    <row r="53" spans="1:13">
      <c r="A53" s="590" t="s">
        <v>1046</v>
      </c>
      <c r="B53" s="591"/>
      <c r="C53" s="591"/>
      <c r="D53" s="591"/>
      <c r="E53" s="591"/>
      <c r="F53" s="591"/>
      <c r="G53" s="591"/>
      <c r="H53" s="591"/>
      <c r="I53" s="591"/>
      <c r="J53" s="591"/>
      <c r="K53" s="591"/>
      <c r="L53" s="591"/>
      <c r="M53" s="592"/>
    </row>
    <row r="54" spans="1:13" s="581" customFormat="1" ht="3.75" customHeight="1" thickBot="1">
      <c r="A54" s="600"/>
      <c r="B54" s="588"/>
      <c r="C54" s="588"/>
      <c r="D54" s="588"/>
      <c r="E54" s="588"/>
      <c r="F54" s="588"/>
      <c r="G54" s="588"/>
      <c r="H54" s="588"/>
      <c r="I54" s="588"/>
      <c r="J54" s="588"/>
      <c r="K54" s="588"/>
      <c r="L54" s="588"/>
      <c r="M54" s="589"/>
    </row>
    <row r="55" spans="1:13" s="581" customFormat="1" ht="25.5" customHeight="1">
      <c r="A55" s="773" t="s">
        <v>1028</v>
      </c>
      <c r="B55" s="774"/>
      <c r="C55" s="774"/>
      <c r="D55" s="774"/>
      <c r="E55" s="774"/>
      <c r="F55" s="774"/>
      <c r="G55" s="775"/>
      <c r="H55" s="603" t="s">
        <v>1048</v>
      </c>
      <c r="I55" s="605" t="s">
        <v>1049</v>
      </c>
      <c r="J55" s="604" t="s">
        <v>1050</v>
      </c>
      <c r="K55" s="780" t="s">
        <v>1034</v>
      </c>
      <c r="L55" s="781"/>
      <c r="M55" s="614" t="s">
        <v>1035</v>
      </c>
    </row>
    <row r="56" spans="1:13" s="581" customFormat="1" ht="12">
      <c r="A56" s="769"/>
      <c r="B56" s="770"/>
      <c r="C56" s="770"/>
      <c r="D56" s="770"/>
      <c r="E56" s="770"/>
      <c r="F56" s="770"/>
      <c r="G56" s="770"/>
      <c r="H56" s="582"/>
      <c r="I56" s="596"/>
      <c r="J56" s="582"/>
      <c r="K56" s="759"/>
      <c r="L56" s="756"/>
      <c r="M56" s="583"/>
    </row>
    <row r="57" spans="1:13" s="581" customFormat="1" thickBot="1">
      <c r="A57" s="771"/>
      <c r="B57" s="772"/>
      <c r="C57" s="772"/>
      <c r="D57" s="772"/>
      <c r="E57" s="772"/>
      <c r="F57" s="772"/>
      <c r="G57" s="772"/>
      <c r="H57" s="584"/>
      <c r="I57" s="594"/>
      <c r="J57" s="584"/>
      <c r="K57" s="765"/>
      <c r="L57" s="762"/>
      <c r="M57" s="585"/>
    </row>
    <row r="58" spans="1:13" s="581" customFormat="1" thickBot="1">
      <c r="A58" s="766" t="s">
        <v>1037</v>
      </c>
      <c r="B58" s="767"/>
      <c r="C58" s="767"/>
      <c r="D58" s="767"/>
      <c r="E58" s="767"/>
      <c r="F58" s="767"/>
      <c r="G58" s="767"/>
      <c r="H58" s="767"/>
      <c r="I58" s="767"/>
      <c r="J58" s="767"/>
      <c r="K58" s="767"/>
      <c r="L58" s="768"/>
      <c r="M58" s="586">
        <v>0</v>
      </c>
    </row>
    <row r="59" spans="1:13" s="581" customFormat="1" ht="8.25" customHeight="1" thickBot="1">
      <c r="A59" s="600"/>
      <c r="B59" s="588"/>
      <c r="C59" s="588"/>
      <c r="D59" s="588"/>
      <c r="E59" s="588"/>
      <c r="F59" s="588"/>
      <c r="G59" s="588"/>
      <c r="H59" s="588"/>
      <c r="I59" s="588"/>
      <c r="J59" s="588"/>
      <c r="K59" s="588"/>
      <c r="L59" s="588"/>
      <c r="M59" s="589"/>
    </row>
    <row r="60" spans="1:13" s="581" customFormat="1" thickBot="1">
      <c r="A60" s="766" t="s">
        <v>1051</v>
      </c>
      <c r="B60" s="767"/>
      <c r="C60" s="767"/>
      <c r="D60" s="767"/>
      <c r="E60" s="767"/>
      <c r="F60" s="767"/>
      <c r="G60" s="767"/>
      <c r="H60" s="767"/>
      <c r="I60" s="767"/>
      <c r="J60" s="767"/>
      <c r="K60" s="767"/>
      <c r="L60" s="768"/>
      <c r="M60" s="586">
        <v>0</v>
      </c>
    </row>
    <row r="61" spans="1:13" s="581" customFormat="1" ht="9" customHeight="1">
      <c r="A61" s="600"/>
      <c r="B61" s="588"/>
      <c r="C61" s="588"/>
      <c r="D61" s="588"/>
      <c r="E61" s="588"/>
      <c r="F61" s="588"/>
      <c r="G61" s="588"/>
      <c r="H61" s="588"/>
      <c r="I61" s="588"/>
      <c r="J61" s="588"/>
      <c r="K61" s="588"/>
      <c r="L61" s="588"/>
      <c r="M61" s="589"/>
    </row>
    <row r="62" spans="1:13">
      <c r="A62" s="590" t="s">
        <v>1052</v>
      </c>
      <c r="B62" s="591"/>
      <c r="C62" s="591"/>
      <c r="D62" s="591"/>
      <c r="E62" s="591"/>
      <c r="F62" s="591"/>
      <c r="G62" s="591"/>
      <c r="H62" s="591"/>
      <c r="I62" s="591"/>
      <c r="J62" s="591"/>
      <c r="K62" s="591"/>
      <c r="L62" s="591"/>
      <c r="M62" s="592"/>
    </row>
    <row r="63" spans="1:13" s="581" customFormat="1" ht="3.75" customHeight="1" thickBot="1">
      <c r="A63" s="600"/>
      <c r="B63" s="588"/>
      <c r="C63" s="588"/>
      <c r="D63" s="588"/>
      <c r="E63" s="588"/>
      <c r="F63" s="588"/>
      <c r="G63" s="588"/>
      <c r="H63" s="588"/>
      <c r="I63" s="588"/>
      <c r="J63" s="588"/>
      <c r="K63" s="588"/>
      <c r="L63" s="588"/>
      <c r="M63" s="589"/>
    </row>
    <row r="64" spans="1:13" s="581" customFormat="1" ht="12">
      <c r="A64" s="748" t="s">
        <v>1028</v>
      </c>
      <c r="B64" s="749"/>
      <c r="C64" s="749"/>
      <c r="D64" s="749"/>
      <c r="E64" s="749"/>
      <c r="F64" s="749"/>
      <c r="G64" s="749"/>
      <c r="H64" s="615"/>
      <c r="I64" s="616"/>
      <c r="J64" s="617" t="s">
        <v>1054</v>
      </c>
      <c r="K64" s="782" t="s">
        <v>1055</v>
      </c>
      <c r="L64" s="783"/>
      <c r="M64" s="618"/>
    </row>
    <row r="65" spans="1:13" s="581" customFormat="1" ht="12">
      <c r="A65" s="769" t="s">
        <v>2341</v>
      </c>
      <c r="B65" s="770"/>
      <c r="C65" s="770"/>
      <c r="D65" s="770"/>
      <c r="E65" s="770"/>
      <c r="F65" s="770"/>
      <c r="G65" s="770"/>
      <c r="H65" s="619"/>
      <c r="I65" s="620"/>
      <c r="J65" s="621"/>
      <c r="K65" s="794"/>
      <c r="L65" s="795"/>
      <c r="M65" s="622"/>
    </row>
    <row r="66" spans="1:13" s="581" customFormat="1" ht="12">
      <c r="A66" s="623" t="s">
        <v>1057</v>
      </c>
      <c r="B66" s="624"/>
      <c r="C66" s="624"/>
      <c r="D66" s="624"/>
      <c r="E66" s="624"/>
      <c r="F66" s="624"/>
      <c r="G66" s="624"/>
      <c r="H66" s="619"/>
      <c r="I66" s="620"/>
      <c r="J66" s="621"/>
      <c r="K66" s="794"/>
      <c r="L66" s="795"/>
      <c r="M66" s="622"/>
    </row>
    <row r="67" spans="1:13" s="581" customFormat="1" thickBot="1">
      <c r="A67" s="610" t="s">
        <v>1058</v>
      </c>
      <c r="B67" s="611"/>
      <c r="C67" s="611"/>
      <c r="D67" s="611"/>
      <c r="E67" s="611"/>
      <c r="F67" s="611"/>
      <c r="G67" s="611"/>
      <c r="H67" s="625"/>
      <c r="I67" s="626"/>
      <c r="J67" s="621"/>
      <c r="K67" s="796"/>
      <c r="L67" s="797"/>
      <c r="M67" s="622"/>
    </row>
    <row r="68" spans="1:13" s="581" customFormat="1" thickBot="1">
      <c r="A68" s="766" t="s">
        <v>1037</v>
      </c>
      <c r="B68" s="767"/>
      <c r="C68" s="767"/>
      <c r="D68" s="767"/>
      <c r="E68" s="767"/>
      <c r="F68" s="767"/>
      <c r="G68" s="767"/>
      <c r="H68" s="767"/>
      <c r="I68" s="767"/>
      <c r="J68" s="767"/>
      <c r="K68" s="767"/>
      <c r="L68" s="768"/>
      <c r="M68" s="586">
        <v>0</v>
      </c>
    </row>
    <row r="69" spans="1:13" s="581" customFormat="1" ht="7.5" customHeight="1" thickBot="1">
      <c r="A69" s="600"/>
      <c r="B69" s="588"/>
      <c r="C69" s="588"/>
      <c r="D69" s="588"/>
      <c r="E69" s="588"/>
      <c r="F69" s="588"/>
      <c r="G69" s="588"/>
      <c r="H69" s="588"/>
      <c r="I69" s="588"/>
      <c r="J69" s="588"/>
      <c r="K69" s="588"/>
      <c r="L69" s="588"/>
      <c r="M69" s="589"/>
    </row>
    <row r="70" spans="1:13" s="581" customFormat="1" thickBot="1">
      <c r="A70" s="766" t="s">
        <v>2342</v>
      </c>
      <c r="B70" s="767"/>
      <c r="C70" s="767"/>
      <c r="D70" s="767"/>
      <c r="E70" s="767"/>
      <c r="F70" s="767"/>
      <c r="G70" s="767"/>
      <c r="H70" s="767"/>
      <c r="I70" s="767"/>
      <c r="J70" s="767"/>
      <c r="K70" s="767"/>
      <c r="L70" s="768"/>
      <c r="M70" s="586">
        <f>ROUND(M60+M68,0)</f>
        <v>0</v>
      </c>
    </row>
    <row r="71" spans="1:13">
      <c r="A71" s="531"/>
      <c r="B71" s="532"/>
      <c r="C71" s="532"/>
      <c r="D71" s="532"/>
      <c r="E71" s="532"/>
      <c r="F71" s="532"/>
      <c r="G71" s="532"/>
      <c r="H71" s="532"/>
      <c r="I71" s="532"/>
      <c r="J71" s="532"/>
      <c r="K71" s="532"/>
      <c r="L71" s="532"/>
      <c r="M71" s="533"/>
    </row>
    <row r="72" spans="1:13">
      <c r="A72" s="562"/>
      <c r="B72" s="497"/>
      <c r="C72" s="497"/>
      <c r="D72" s="497"/>
      <c r="E72" s="497"/>
      <c r="F72" s="497"/>
      <c r="G72" s="497"/>
      <c r="H72" s="497"/>
      <c r="I72" s="497"/>
      <c r="J72" s="497"/>
      <c r="K72" s="497"/>
      <c r="L72" s="497"/>
      <c r="M72" s="539"/>
    </row>
    <row r="73" spans="1:13">
      <c r="A73" s="562"/>
      <c r="B73" s="497"/>
      <c r="C73" s="497"/>
      <c r="D73" s="497"/>
      <c r="E73" s="497"/>
      <c r="F73" s="497"/>
      <c r="G73" s="497"/>
      <c r="H73" s="497"/>
      <c r="I73" s="497"/>
      <c r="J73" s="497"/>
      <c r="K73" s="497"/>
      <c r="L73" s="497"/>
      <c r="M73" s="539"/>
    </row>
    <row r="74" spans="1:13">
      <c r="A74" s="562"/>
      <c r="B74" s="497"/>
      <c r="C74" s="497"/>
      <c r="D74" s="497"/>
      <c r="E74" s="497"/>
      <c r="F74" s="497"/>
      <c r="G74" s="497"/>
      <c r="H74" s="497"/>
      <c r="I74" s="497"/>
      <c r="J74" s="497"/>
      <c r="K74" s="497"/>
      <c r="L74" s="497"/>
      <c r="M74" s="539"/>
    </row>
    <row r="75" spans="1:13" s="581" customFormat="1" ht="12">
      <c r="A75" s="627"/>
      <c r="B75" s="628"/>
      <c r="C75" s="628"/>
      <c r="D75" s="629" t="s">
        <v>1060</v>
      </c>
      <c r="E75" s="629"/>
      <c r="F75" s="629"/>
      <c r="G75" s="629"/>
      <c r="H75" s="629"/>
      <c r="I75" s="629"/>
      <c r="J75" s="628"/>
      <c r="K75" s="628"/>
      <c r="L75" s="628"/>
      <c r="M75" s="630"/>
    </row>
    <row r="76" spans="1:13" s="581" customFormat="1" ht="12">
      <c r="A76" s="627"/>
      <c r="B76" s="628"/>
      <c r="C76" s="628"/>
      <c r="D76" s="628" t="s">
        <v>1061</v>
      </c>
      <c r="E76" s="628"/>
      <c r="F76" s="628"/>
      <c r="G76" s="628"/>
      <c r="H76" s="628"/>
      <c r="I76" s="628"/>
      <c r="J76" s="628"/>
      <c r="K76" s="628"/>
      <c r="L76" s="628"/>
      <c r="M76" s="630"/>
    </row>
    <row r="77" spans="1:13">
      <c r="A77" s="562"/>
      <c r="B77" s="497"/>
      <c r="C77" s="497"/>
      <c r="D77" s="497" t="s">
        <v>1062</v>
      </c>
      <c r="E77" s="497"/>
      <c r="F77" s="497"/>
      <c r="G77" s="497"/>
      <c r="H77" s="497"/>
      <c r="I77" s="497"/>
      <c r="J77" s="497"/>
      <c r="K77" s="497"/>
      <c r="L77" s="497"/>
      <c r="M77" s="539"/>
    </row>
    <row r="78" spans="1:13">
      <c r="A78" s="562"/>
      <c r="B78" s="497"/>
      <c r="C78" s="497"/>
      <c r="D78" s="497" t="s">
        <v>1063</v>
      </c>
      <c r="E78" s="497"/>
      <c r="F78" s="497"/>
      <c r="G78" s="497"/>
      <c r="H78" s="497"/>
      <c r="I78" s="497"/>
      <c r="J78" s="497"/>
      <c r="K78" s="497"/>
      <c r="L78" s="497"/>
      <c r="M78" s="539"/>
    </row>
    <row r="79" spans="1:13" ht="13.5" thickBot="1">
      <c r="A79" s="562"/>
      <c r="B79" s="497"/>
      <c r="C79" s="497"/>
      <c r="D79" s="497"/>
      <c r="E79" s="497" t="s">
        <v>1064</v>
      </c>
      <c r="F79" s="497"/>
      <c r="G79" s="497"/>
      <c r="H79" s="497"/>
      <c r="I79" s="497"/>
      <c r="J79" s="497"/>
      <c r="K79" s="497"/>
      <c r="L79" s="497"/>
      <c r="M79" s="539"/>
    </row>
    <row r="80" spans="1:13">
      <c r="A80" s="631" t="s">
        <v>2322</v>
      </c>
      <c r="B80" s="632"/>
      <c r="C80" s="632"/>
      <c r="D80" s="632"/>
      <c r="E80" s="632"/>
      <c r="F80" s="632"/>
      <c r="G80" s="632"/>
      <c r="H80" s="632"/>
      <c r="I80" s="632"/>
      <c r="J80" s="632"/>
      <c r="K80" s="632"/>
      <c r="L80" s="632"/>
      <c r="M80" s="633"/>
    </row>
    <row r="81" spans="1:13">
      <c r="A81" s="634"/>
      <c r="B81" s="635"/>
      <c r="C81" s="635"/>
      <c r="D81" s="635"/>
      <c r="E81" s="635"/>
      <c r="F81" s="635"/>
      <c r="G81" s="635"/>
      <c r="H81" s="635"/>
      <c r="I81" s="635"/>
      <c r="J81" s="635"/>
      <c r="K81" s="635"/>
      <c r="L81" s="635"/>
      <c r="M81" s="636"/>
    </row>
    <row r="82" spans="1:13">
      <c r="A82" s="634"/>
      <c r="B82" s="635"/>
      <c r="C82" s="635"/>
      <c r="D82" s="635"/>
      <c r="E82" s="635"/>
      <c r="F82" s="635"/>
      <c r="G82" s="635"/>
      <c r="H82" s="635"/>
      <c r="I82" s="635"/>
      <c r="J82" s="635"/>
      <c r="K82" s="635"/>
      <c r="L82" s="635"/>
      <c r="M82" s="636"/>
    </row>
    <row r="83" spans="1:13">
      <c r="A83" s="634"/>
      <c r="B83" s="635"/>
      <c r="C83" s="635"/>
      <c r="D83" s="635"/>
      <c r="E83" s="635"/>
      <c r="F83" s="635"/>
      <c r="G83" s="635"/>
      <c r="H83" s="635"/>
      <c r="I83" s="635"/>
      <c r="J83" s="635"/>
      <c r="K83" s="635"/>
      <c r="L83" s="635"/>
      <c r="M83" s="636"/>
    </row>
    <row r="84" spans="1:13" ht="13.5" thickBot="1">
      <c r="A84" s="637"/>
      <c r="B84" s="638"/>
      <c r="C84" s="638"/>
      <c r="D84" s="638"/>
      <c r="E84" s="638"/>
      <c r="F84" s="638"/>
      <c r="G84" s="638"/>
      <c r="H84" s="638"/>
      <c r="I84" s="638"/>
      <c r="J84" s="638"/>
      <c r="K84" s="638"/>
      <c r="L84" s="638"/>
      <c r="M84" s="639"/>
    </row>
    <row r="85" spans="1:13">
      <c r="A85" s="640"/>
      <c r="B85" s="641"/>
      <c r="C85" s="641"/>
      <c r="D85" s="641"/>
      <c r="E85" s="641"/>
      <c r="F85" s="641"/>
      <c r="G85" s="641"/>
      <c r="H85" s="641"/>
      <c r="I85" s="641"/>
      <c r="J85" s="641"/>
      <c r="K85" s="641"/>
      <c r="L85" s="641"/>
      <c r="M85" s="642"/>
    </row>
    <row r="86" spans="1:13">
      <c r="A86" s="521" t="s">
        <v>2323</v>
      </c>
      <c r="B86" s="523"/>
      <c r="C86" s="523"/>
      <c r="D86" s="523"/>
      <c r="E86" s="523"/>
      <c r="F86" s="523"/>
      <c r="G86" s="523"/>
      <c r="H86" s="523"/>
      <c r="I86" s="523"/>
      <c r="J86" s="523"/>
      <c r="K86" s="523"/>
      <c r="L86" s="523"/>
      <c r="M86" s="527"/>
    </row>
    <row r="87" spans="1:13" ht="17.25" customHeight="1">
      <c r="A87" s="784" t="s">
        <v>2324</v>
      </c>
      <c r="B87" s="785"/>
      <c r="C87" s="785"/>
      <c r="D87" s="785"/>
      <c r="E87" s="785"/>
      <c r="F87" s="785"/>
      <c r="G87" s="785"/>
      <c r="H87" s="785"/>
      <c r="I87" s="785"/>
      <c r="J87" s="785"/>
      <c r="K87" s="785"/>
      <c r="L87" s="785"/>
      <c r="M87" s="786"/>
    </row>
    <row r="88" spans="1:13" ht="17.25" customHeight="1">
      <c r="A88" s="784"/>
      <c r="B88" s="785"/>
      <c r="C88" s="785"/>
      <c r="D88" s="785"/>
      <c r="E88" s="785"/>
      <c r="F88" s="785"/>
      <c r="G88" s="785"/>
      <c r="H88" s="785"/>
      <c r="I88" s="785"/>
      <c r="J88" s="785"/>
      <c r="K88" s="785"/>
      <c r="L88" s="785"/>
      <c r="M88" s="786"/>
    </row>
    <row r="89" spans="1:13" ht="18.75" customHeight="1">
      <c r="A89" s="787" t="s">
        <v>2325</v>
      </c>
      <c r="B89" s="788"/>
      <c r="C89" s="788"/>
      <c r="D89" s="788"/>
      <c r="E89" s="788"/>
      <c r="F89" s="788"/>
      <c r="G89" s="788"/>
      <c r="H89" s="788"/>
      <c r="I89" s="788"/>
      <c r="J89" s="788"/>
      <c r="K89" s="788"/>
      <c r="L89" s="788"/>
      <c r="M89" s="789"/>
    </row>
    <row r="90" spans="1:13" ht="21.75" customHeight="1">
      <c r="A90" s="787"/>
      <c r="B90" s="788"/>
      <c r="C90" s="788"/>
      <c r="D90" s="788"/>
      <c r="E90" s="788"/>
      <c r="F90" s="788"/>
      <c r="G90" s="788"/>
      <c r="H90" s="788"/>
      <c r="I90" s="788"/>
      <c r="J90" s="788"/>
      <c r="K90" s="788"/>
      <c r="L90" s="788"/>
      <c r="M90" s="789"/>
    </row>
    <row r="91" spans="1:13">
      <c r="A91" s="643"/>
      <c r="B91" s="644"/>
      <c r="C91" s="644"/>
      <c r="D91" s="644"/>
      <c r="E91" s="644"/>
      <c r="F91" s="644"/>
      <c r="G91" s="644"/>
      <c r="H91" s="644"/>
      <c r="I91" s="644"/>
      <c r="J91" s="644"/>
      <c r="K91" s="644"/>
      <c r="L91" s="644"/>
      <c r="M91" s="645"/>
    </row>
    <row r="92" spans="1:13">
      <c r="A92" s="643"/>
      <c r="B92" s="644"/>
      <c r="C92" s="644"/>
      <c r="D92" s="644"/>
      <c r="E92" s="644"/>
      <c r="F92" s="644"/>
      <c r="G92" s="644"/>
      <c r="H92" s="644"/>
      <c r="I92" s="644"/>
      <c r="J92" s="644"/>
      <c r="K92" s="644"/>
      <c r="L92" s="644"/>
      <c r="M92" s="645"/>
    </row>
    <row r="93" spans="1:13">
      <c r="A93" s="643"/>
      <c r="B93" s="644"/>
      <c r="C93" s="644"/>
      <c r="D93" s="644"/>
      <c r="E93" s="644"/>
      <c r="F93" s="644"/>
      <c r="G93" s="644"/>
      <c r="H93" s="644"/>
      <c r="I93" s="644"/>
      <c r="J93" s="644"/>
      <c r="K93" s="644"/>
      <c r="L93" s="644"/>
      <c r="M93" s="645"/>
    </row>
    <row r="94" spans="1:13">
      <c r="A94" s="521"/>
      <c r="B94" s="523"/>
      <c r="C94" s="523"/>
      <c r="D94" s="523"/>
      <c r="E94" s="523"/>
      <c r="F94" s="523"/>
      <c r="G94" s="523"/>
      <c r="H94" s="523"/>
      <c r="I94" s="523"/>
      <c r="J94" s="523"/>
      <c r="K94" s="523"/>
      <c r="L94" s="523"/>
      <c r="M94" s="527"/>
    </row>
    <row r="95" spans="1:13" s="581" customFormat="1" ht="12">
      <c r="A95" s="627"/>
      <c r="B95" s="628"/>
      <c r="C95" s="628"/>
      <c r="D95" s="628" t="s">
        <v>1060</v>
      </c>
      <c r="E95" s="629"/>
      <c r="F95" s="628"/>
      <c r="G95" s="628"/>
      <c r="H95" s="628"/>
      <c r="I95" s="628"/>
      <c r="J95" s="628"/>
      <c r="K95" s="628"/>
      <c r="L95" s="628"/>
      <c r="M95" s="630"/>
    </row>
    <row r="96" spans="1:13" s="581" customFormat="1" ht="12">
      <c r="A96" s="627"/>
      <c r="B96" s="628"/>
      <c r="C96" s="628"/>
      <c r="D96" s="646" t="s">
        <v>1061</v>
      </c>
      <c r="E96" s="628"/>
      <c r="F96" s="628"/>
      <c r="G96" s="646"/>
      <c r="H96" s="646"/>
      <c r="I96" s="646"/>
      <c r="J96" s="628"/>
      <c r="K96" s="628"/>
      <c r="L96" s="628"/>
      <c r="M96" s="630"/>
    </row>
    <row r="97" spans="1:13">
      <c r="A97" s="562"/>
      <c r="B97" s="497"/>
      <c r="C97" s="497"/>
      <c r="D97" s="647" t="s">
        <v>1065</v>
      </c>
      <c r="E97" s="497"/>
      <c r="F97" s="497"/>
      <c r="G97" s="647"/>
      <c r="H97" s="647"/>
      <c r="I97" s="647"/>
      <c r="J97" s="497"/>
      <c r="K97" s="497"/>
      <c r="L97" s="497"/>
      <c r="M97" s="539"/>
    </row>
    <row r="98" spans="1:13">
      <c r="A98" s="648"/>
      <c r="B98" s="523"/>
      <c r="C98" s="523"/>
      <c r="D98" s="497" t="s">
        <v>1063</v>
      </c>
      <c r="E98" s="497"/>
      <c r="F98" s="497"/>
      <c r="G98" s="497"/>
      <c r="H98" s="497"/>
      <c r="I98" s="497"/>
      <c r="J98" s="523"/>
      <c r="K98" s="523"/>
      <c r="L98" s="523"/>
      <c r="M98" s="527"/>
    </row>
    <row r="99" spans="1:13" ht="13.5" customHeight="1">
      <c r="A99" s="648"/>
      <c r="B99" s="523"/>
      <c r="C99" s="523"/>
      <c r="D99" s="523"/>
      <c r="E99" s="497"/>
      <c r="F99" s="497"/>
      <c r="G99" s="497"/>
      <c r="H99" s="497"/>
      <c r="I99" s="497"/>
      <c r="J99" s="523"/>
      <c r="K99" s="523"/>
      <c r="L99" s="523"/>
      <c r="M99" s="527"/>
    </row>
    <row r="100" spans="1:13">
      <c r="A100" s="649" t="s">
        <v>2326</v>
      </c>
      <c r="B100" s="650"/>
      <c r="C100" s="650"/>
      <c r="D100" s="497"/>
      <c r="E100" s="497"/>
      <c r="F100" s="497"/>
      <c r="G100" s="497"/>
      <c r="H100" s="497"/>
      <c r="I100" s="790"/>
      <c r="J100" s="790"/>
      <c r="K100" s="790"/>
      <c r="L100" s="790"/>
      <c r="M100" s="791"/>
    </row>
    <row r="101" spans="1:13" ht="13.5" thickBot="1">
      <c r="A101" s="651" t="s">
        <v>2327</v>
      </c>
      <c r="B101" s="652"/>
      <c r="C101" s="652"/>
      <c r="D101" s="653"/>
      <c r="E101" s="653"/>
      <c r="F101" s="653"/>
      <c r="G101" s="653"/>
      <c r="H101" s="653"/>
      <c r="I101" s="792"/>
      <c r="J101" s="792"/>
      <c r="K101" s="792"/>
      <c r="L101" s="792"/>
      <c r="M101" s="793"/>
    </row>
  </sheetData>
  <mergeCells count="65">
    <mergeCell ref="A87:M88"/>
    <mergeCell ref="A89:M90"/>
    <mergeCell ref="I100:M101"/>
    <mergeCell ref="A65:G65"/>
    <mergeCell ref="K65:L65"/>
    <mergeCell ref="K66:L66"/>
    <mergeCell ref="K67:L67"/>
    <mergeCell ref="A68:L68"/>
    <mergeCell ref="A70:L70"/>
    <mergeCell ref="A57:G57"/>
    <mergeCell ref="K57:L57"/>
    <mergeCell ref="A58:L58"/>
    <mergeCell ref="A60:L60"/>
    <mergeCell ref="A64:G64"/>
    <mergeCell ref="K64:L64"/>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36:G36"/>
    <mergeCell ref="H36:I36"/>
    <mergeCell ref="K36:L36"/>
    <mergeCell ref="A37:L37"/>
    <mergeCell ref="A41:H41"/>
    <mergeCell ref="K41:L41"/>
    <mergeCell ref="K30:L30"/>
    <mergeCell ref="A34:G34"/>
    <mergeCell ref="H34:I34"/>
    <mergeCell ref="K34:L34"/>
    <mergeCell ref="A35:G35"/>
    <mergeCell ref="H35:I35"/>
    <mergeCell ref="K35:L35"/>
    <mergeCell ref="K12:M12"/>
    <mergeCell ref="E25:G25"/>
    <mergeCell ref="A27:M27"/>
    <mergeCell ref="B29:I29"/>
    <mergeCell ref="K29:L29"/>
    <mergeCell ref="J1:J2"/>
    <mergeCell ref="B5:I5"/>
    <mergeCell ref="J5:J6"/>
    <mergeCell ref="K1:M2"/>
    <mergeCell ref="B2:I2"/>
    <mergeCell ref="B3:I3"/>
    <mergeCell ref="J3:J4"/>
    <mergeCell ref="K3:M4"/>
    <mergeCell ref="K5:K6"/>
    <mergeCell ref="L5:L6"/>
    <mergeCell ref="M5:M6"/>
    <mergeCell ref="C11:D11"/>
    <mergeCell ref="A10:D10"/>
    <mergeCell ref="H10:I10"/>
    <mergeCell ref="A1:A6"/>
    <mergeCell ref="B1:I1"/>
    <mergeCell ref="B4:I4"/>
    <mergeCell ref="B6:I6"/>
  </mergeCells>
  <printOptions horizontalCentered="1"/>
  <pageMargins left="0.39370078740157483" right="0.39370078740157483" top="0.19685039370078741" bottom="0.19685039370078741" header="0" footer="0"/>
  <pageSetup scale="51"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1"/>
      <c r="C1" s="843"/>
      <c r="D1" s="844"/>
      <c r="E1" s="844"/>
      <c r="F1" s="844"/>
      <c r="G1" s="844"/>
      <c r="H1" s="844"/>
      <c r="I1" s="844"/>
      <c r="J1" s="845"/>
      <c r="K1" s="846" t="s">
        <v>1017</v>
      </c>
      <c r="L1" s="848" t="s">
        <v>2304</v>
      </c>
      <c r="M1" s="849"/>
      <c r="N1" s="850"/>
    </row>
    <row r="2" spans="2:14">
      <c r="B2" s="832"/>
      <c r="C2" s="809" t="s">
        <v>1018</v>
      </c>
      <c r="D2" s="810"/>
      <c r="E2" s="810"/>
      <c r="F2" s="810"/>
      <c r="G2" s="810"/>
      <c r="H2" s="810"/>
      <c r="I2" s="810"/>
      <c r="J2" s="811"/>
      <c r="K2" s="847"/>
      <c r="L2" s="851"/>
      <c r="M2" s="852"/>
      <c r="N2" s="853"/>
    </row>
    <row r="3" spans="2:14">
      <c r="B3" s="832"/>
      <c r="C3" s="809" t="s">
        <v>2305</v>
      </c>
      <c r="D3" s="810"/>
      <c r="E3" s="810"/>
      <c r="F3" s="810"/>
      <c r="G3" s="810"/>
      <c r="H3" s="810"/>
      <c r="I3" s="810"/>
      <c r="J3" s="811"/>
      <c r="K3" s="834" t="s">
        <v>1019</v>
      </c>
      <c r="L3" s="803">
        <v>1</v>
      </c>
      <c r="M3" s="804"/>
      <c r="N3" s="805"/>
    </row>
    <row r="4" spans="2:14">
      <c r="B4" s="832"/>
      <c r="C4" s="809" t="s">
        <v>2306</v>
      </c>
      <c r="D4" s="810"/>
      <c r="E4" s="810"/>
      <c r="F4" s="810"/>
      <c r="G4" s="810"/>
      <c r="H4" s="810"/>
      <c r="I4" s="810"/>
      <c r="J4" s="811"/>
      <c r="K4" s="854"/>
      <c r="L4" s="806"/>
      <c r="M4" s="807"/>
      <c r="N4" s="808"/>
    </row>
    <row r="5" spans="2:14">
      <c r="B5" s="832"/>
      <c r="C5" s="809" t="s">
        <v>2307</v>
      </c>
      <c r="D5" s="810"/>
      <c r="E5" s="810"/>
      <c r="F5" s="810"/>
      <c r="G5" s="810"/>
      <c r="H5" s="810"/>
      <c r="I5" s="810"/>
      <c r="J5" s="811"/>
      <c r="K5" s="834" t="s">
        <v>1020</v>
      </c>
      <c r="L5" s="836"/>
      <c r="M5" s="836" t="s">
        <v>1021</v>
      </c>
      <c r="N5" s="838"/>
    </row>
    <row r="6" spans="2:14" ht="15.75" thickBot="1">
      <c r="B6" s="833"/>
      <c r="C6" s="840"/>
      <c r="D6" s="841"/>
      <c r="E6" s="841"/>
      <c r="F6" s="841"/>
      <c r="G6" s="841"/>
      <c r="H6" s="841"/>
      <c r="I6" s="841"/>
      <c r="J6" s="842"/>
      <c r="K6" s="835"/>
      <c r="L6" s="837"/>
      <c r="M6" s="837"/>
      <c r="N6" s="839"/>
    </row>
    <row r="7" spans="2:14" ht="15.75" thickBot="1">
      <c r="B7" s="353"/>
      <c r="C7" s="354"/>
      <c r="D7" s="354"/>
      <c r="E7" s="354"/>
      <c r="F7" s="354"/>
      <c r="G7" s="354"/>
      <c r="H7" s="354"/>
      <c r="I7" s="354"/>
      <c r="J7" s="354"/>
      <c r="K7" s="354"/>
      <c r="L7" s="355"/>
      <c r="M7" s="355"/>
      <c r="N7" s="356"/>
    </row>
    <row r="8" spans="2:14" ht="17.25" customHeight="1">
      <c r="B8" s="357"/>
      <c r="C8" s="83"/>
      <c r="D8" s="83"/>
      <c r="E8" s="83"/>
      <c r="F8" s="83"/>
      <c r="G8" s="83"/>
      <c r="H8" s="84"/>
      <c r="I8" s="83"/>
      <c r="J8" s="83"/>
      <c r="K8" s="358" t="s">
        <v>1022</v>
      </c>
      <c r="L8" s="359"/>
      <c r="M8" s="359"/>
      <c r="N8" s="360"/>
    </row>
    <row r="9" spans="2:14">
      <c r="B9" s="361"/>
      <c r="C9" s="85"/>
      <c r="D9" s="85"/>
      <c r="E9" s="85"/>
      <c r="F9" s="85"/>
      <c r="G9" s="85"/>
      <c r="H9" s="362"/>
      <c r="I9" s="85"/>
      <c r="J9" s="85"/>
      <c r="K9" s="363"/>
      <c r="L9" s="364" t="s">
        <v>2308</v>
      </c>
      <c r="M9" s="364" t="s">
        <v>2309</v>
      </c>
      <c r="N9" s="365" t="s">
        <v>2310</v>
      </c>
    </row>
    <row r="10" spans="2:14" ht="35.25">
      <c r="B10" s="812" t="s">
        <v>2311</v>
      </c>
      <c r="C10" s="813"/>
      <c r="D10" s="813"/>
      <c r="E10" s="813"/>
      <c r="F10" s="366" t="s">
        <v>2312</v>
      </c>
      <c r="G10" s="85"/>
      <c r="H10" s="367"/>
      <c r="I10" s="814" t="s">
        <v>2313</v>
      </c>
      <c r="J10" s="814"/>
      <c r="K10" s="368" t="s">
        <v>2312</v>
      </c>
      <c r="L10" s="364"/>
      <c r="M10" s="364"/>
      <c r="N10" s="365"/>
    </row>
    <row r="11" spans="2:14">
      <c r="B11" s="369" t="s">
        <v>1023</v>
      </c>
      <c r="C11" s="370"/>
      <c r="D11" s="800"/>
      <c r="E11" s="800"/>
      <c r="F11" s="371"/>
      <c r="G11" s="372"/>
      <c r="H11" s="370"/>
      <c r="I11" s="367"/>
      <c r="J11" s="373" t="s">
        <v>1024</v>
      </c>
      <c r="K11" s="374"/>
      <c r="L11" s="371"/>
      <c r="M11" s="371"/>
      <c r="N11" s="375"/>
    </row>
    <row r="12" spans="2:14" ht="15.75" thickBot="1">
      <c r="B12" s="376"/>
      <c r="C12" s="377"/>
      <c r="D12" s="378"/>
      <c r="E12" s="378"/>
      <c r="F12" s="378"/>
      <c r="G12" s="378"/>
      <c r="H12" s="377"/>
      <c r="I12" s="378"/>
      <c r="J12" s="377"/>
      <c r="K12" s="378"/>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34"/>
      <c r="E25" s="334"/>
      <c r="F25" s="815" t="s">
        <v>2328</v>
      </c>
      <c r="G25" s="816"/>
      <c r="H25" s="816"/>
      <c r="I25" s="334" t="s">
        <v>2309</v>
      </c>
      <c r="J25" s="334" t="s">
        <v>2310</v>
      </c>
      <c r="K25" s="272"/>
      <c r="L25" s="334"/>
      <c r="M25" s="334"/>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182" t="s">
        <v>1067</v>
      </c>
      <c r="C31" s="87" t="s">
        <v>1304</v>
      </c>
      <c r="D31" s="88"/>
      <c r="E31" s="88"/>
      <c r="F31" s="88"/>
      <c r="G31" s="88"/>
      <c r="H31" s="88"/>
      <c r="I31" s="88"/>
      <c r="J31" s="89"/>
      <c r="K31" s="316"/>
      <c r="L31" s="314" t="s">
        <v>1068</v>
      </c>
      <c r="M31" s="211"/>
      <c r="N31" s="90"/>
    </row>
    <row r="32" spans="1:14" ht="5.25" customHeight="1">
      <c r="B32" s="18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t="s">
        <v>129</v>
      </c>
      <c r="B36" s="871" t="str">
        <f>VLOOKUP(A36,EQUIPOS!A6:D154,3,FALSE)</f>
        <v xml:space="preserve">Buldozer, Potencia al volante de 140 HP, motor de 2200 RPM, longitud de hoja 4,80m. </v>
      </c>
      <c r="C36" s="872"/>
      <c r="D36" s="872"/>
      <c r="E36" s="872"/>
      <c r="F36" s="872"/>
      <c r="G36" s="872"/>
      <c r="H36" s="873"/>
      <c r="I36" s="275"/>
      <c r="J36" s="276"/>
      <c r="K36" s="277">
        <f>VLOOKUP(A36,EQUIPOS!A6:D161,4,FALSE)</f>
        <v>224583.33333333334</v>
      </c>
      <c r="L36" s="278"/>
      <c r="M36" s="279">
        <v>0.15</v>
      </c>
      <c r="N36" s="280">
        <f>K36/M36</f>
        <v>1497222.2222222222</v>
      </c>
    </row>
    <row r="37" spans="1:14">
      <c r="A37" t="s">
        <v>150</v>
      </c>
      <c r="B37" s="871" t="str">
        <f>VLOOKUP(A37,EQUIPOS!A7:D154,3,FALSE)</f>
        <v>Cargador : Potencia en el volante 125 hp, Clasificación de RPM del motor 2300.</v>
      </c>
      <c r="C37" s="872"/>
      <c r="D37" s="872"/>
      <c r="E37" s="872"/>
      <c r="F37" s="872"/>
      <c r="G37" s="872"/>
      <c r="H37" s="873"/>
      <c r="I37" s="275"/>
      <c r="J37" s="276"/>
      <c r="K37" s="277">
        <f>VLOOKUP(A37,EQUIPOS!A7:D162,4,FALSE)</f>
        <v>172220</v>
      </c>
      <c r="L37" s="278"/>
      <c r="M37" s="279">
        <v>0.15</v>
      </c>
      <c r="N37" s="280">
        <f>K37/M37</f>
        <v>1148133.3333333335</v>
      </c>
    </row>
    <row r="38" spans="1:14">
      <c r="A38" t="s">
        <v>273</v>
      </c>
      <c r="B38" s="871" t="str">
        <f>VLOOKUP(A38,EQUIPOS!A8:D154,3,FALSE)</f>
        <v>Motosierra, 93.6 cm3 - 7.1 HP, 45-90 cm - 7.9 kg</v>
      </c>
      <c r="C38" s="872"/>
      <c r="D38" s="872"/>
      <c r="E38" s="872"/>
      <c r="F38" s="872"/>
      <c r="G38" s="872"/>
      <c r="H38" s="873"/>
      <c r="I38" s="275"/>
      <c r="J38" s="276"/>
      <c r="K38" s="277">
        <f>VLOOKUP(A38,EQUIPOS!A8:D163,4,FALSE)</f>
        <v>18900</v>
      </c>
      <c r="L38" s="278"/>
      <c r="M38" s="279">
        <v>0.15</v>
      </c>
      <c r="N38" s="281">
        <f>K38/M38</f>
        <v>126000</v>
      </c>
    </row>
    <row r="39" spans="1:14">
      <c r="B39" s="871"/>
      <c r="C39" s="872"/>
      <c r="D39" s="872"/>
      <c r="E39" s="872"/>
      <c r="F39" s="872"/>
      <c r="G39" s="872"/>
      <c r="H39" s="873"/>
      <c r="I39" s="874"/>
      <c r="J39" s="875"/>
      <c r="K39" s="282"/>
      <c r="L39" s="876"/>
      <c r="M39" s="877"/>
      <c r="N39" s="283"/>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285"/>
      <c r="N41" s="352"/>
    </row>
    <row r="42" spans="1:14" ht="15.75" thickBot="1">
      <c r="B42" s="871" t="s">
        <v>1036</v>
      </c>
      <c r="C42" s="872"/>
      <c r="D42" s="872"/>
      <c r="E42" s="872"/>
      <c r="F42" s="872"/>
      <c r="G42" s="872"/>
      <c r="H42" s="873"/>
      <c r="I42" s="881"/>
      <c r="J42" s="882"/>
      <c r="K42" s="47"/>
      <c r="L42" s="883">
        <v>0.05</v>
      </c>
      <c r="M42" s="884"/>
      <c r="N42" s="111">
        <f>N76*L42</f>
        <v>8511.2008676833339</v>
      </c>
    </row>
    <row r="43" spans="1:14" ht="15.75" thickBot="1">
      <c r="B43" s="822" t="s">
        <v>1037</v>
      </c>
      <c r="C43" s="823"/>
      <c r="D43" s="823"/>
      <c r="E43" s="823"/>
      <c r="F43" s="823"/>
      <c r="G43" s="823"/>
      <c r="H43" s="823"/>
      <c r="I43" s="823"/>
      <c r="J43" s="823"/>
      <c r="K43" s="823"/>
      <c r="L43" s="823"/>
      <c r="M43" s="824"/>
      <c r="N43" s="105">
        <f>SUM(N36:N42)</f>
        <v>2779866.7564232391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885" t="s">
        <v>1041</v>
      </c>
      <c r="C58" s="886"/>
      <c r="D58" s="886"/>
      <c r="E58" s="886"/>
      <c r="F58" s="886"/>
      <c r="G58" s="887"/>
      <c r="H58" s="79" t="s">
        <v>1029</v>
      </c>
      <c r="I58" s="80" t="s">
        <v>1042</v>
      </c>
      <c r="J58" s="81" t="s">
        <v>1043</v>
      </c>
      <c r="K58" s="79" t="s">
        <v>1044</v>
      </c>
      <c r="L58" s="908" t="s">
        <v>1045</v>
      </c>
      <c r="M58" s="887"/>
      <c r="N58" s="82" t="s">
        <v>1035</v>
      </c>
    </row>
    <row r="59" spans="1:14">
      <c r="A59" t="s">
        <v>1305</v>
      </c>
      <c r="B59" s="52" t="str">
        <f>VLOOKUP(A59,TRANSPORTE!A5:D94,3,FALSE)</f>
        <v>Transporte de material desmontado</v>
      </c>
      <c r="C59" s="325"/>
      <c r="D59" s="325"/>
      <c r="E59" s="325"/>
      <c r="F59" s="325"/>
      <c r="G59" s="325"/>
      <c r="H59" s="319" t="str">
        <f>VLOOKUP(A59,TRANSPORTE!A6:D117,2,FALSE)</f>
        <v>tkm</v>
      </c>
      <c r="I59" s="287">
        <v>35</v>
      </c>
      <c r="J59" s="294">
        <v>1</v>
      </c>
      <c r="K59" s="287">
        <f>I59*J59</f>
        <v>35</v>
      </c>
      <c r="L59" s="909">
        <v>983.54</v>
      </c>
      <c r="M59" s="910"/>
      <c r="N59" s="295">
        <f>K59*L59</f>
        <v>34423.9</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54"/>
      <c r="J64" s="54"/>
      <c r="K64" s="54"/>
      <c r="L64" s="900"/>
      <c r="M64" s="901"/>
      <c r="N64" s="304"/>
    </row>
    <row r="65" spans="1:15" ht="15.75" thickBot="1">
      <c r="B65" s="911" t="s">
        <v>1037</v>
      </c>
      <c r="C65" s="865"/>
      <c r="D65" s="865"/>
      <c r="E65" s="865"/>
      <c r="F65" s="865"/>
      <c r="G65" s="865"/>
      <c r="H65" s="865"/>
      <c r="I65" s="865"/>
      <c r="J65" s="865"/>
      <c r="K65" s="865"/>
      <c r="L65" s="865"/>
      <c r="M65" s="866"/>
      <c r="N65" s="309">
        <f>N59+N60+N61+N62+N63</f>
        <v>34423.9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1.2</v>
      </c>
      <c r="N70" s="304">
        <f>K70/M70</f>
        <v>170224.01735366668</v>
      </c>
      <c r="O70" s="112"/>
    </row>
    <row r="71" spans="1:15">
      <c r="B71" s="55"/>
      <c r="C71" s="53"/>
      <c r="D71" s="53"/>
      <c r="E71" s="53"/>
      <c r="F71" s="53"/>
      <c r="G71" s="53"/>
      <c r="H71" s="53"/>
      <c r="I71" s="287"/>
      <c r="J71" s="305"/>
      <c r="K71" s="306"/>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54"/>
      <c r="J75" s="54"/>
      <c r="K75" s="54"/>
      <c r="L75" s="900"/>
      <c r="M75" s="901"/>
      <c r="N75" s="304"/>
    </row>
    <row r="76" spans="1:15" ht="15.75" thickBot="1">
      <c r="B76" s="822" t="s">
        <v>1037</v>
      </c>
      <c r="C76" s="823"/>
      <c r="D76" s="823"/>
      <c r="E76" s="823"/>
      <c r="F76" s="823"/>
      <c r="G76" s="823"/>
      <c r="H76" s="823"/>
      <c r="I76" s="865"/>
      <c r="J76" s="865"/>
      <c r="K76" s="865"/>
      <c r="L76" s="865"/>
      <c r="M76" s="866"/>
      <c r="N76" s="309">
        <f>N70+N71+N72+N73+N74</f>
        <v>170224.01735366668</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2984514.6737769055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596902.93475538108</v>
      </c>
      <c r="M83" s="858"/>
      <c r="N83" s="57"/>
    </row>
    <row r="84" spans="1:14">
      <c r="B84" s="95" t="s">
        <v>1057</v>
      </c>
      <c r="C84" s="96"/>
      <c r="D84" s="96"/>
      <c r="E84" s="96"/>
      <c r="F84" s="96"/>
      <c r="G84" s="96"/>
      <c r="H84" s="96"/>
      <c r="I84" s="93"/>
      <c r="J84" s="94"/>
      <c r="K84" s="312">
        <v>0.05</v>
      </c>
      <c r="L84" s="857">
        <f>N78*K84</f>
        <v>149225.73368884527</v>
      </c>
      <c r="M84" s="858"/>
      <c r="N84" s="57"/>
    </row>
    <row r="85" spans="1:14" ht="15.75" thickBot="1">
      <c r="B85" s="97" t="s">
        <v>1058</v>
      </c>
      <c r="C85" s="98"/>
      <c r="D85" s="98"/>
      <c r="E85" s="98"/>
      <c r="F85" s="98"/>
      <c r="G85" s="98"/>
      <c r="H85" s="98"/>
      <c r="I85" s="99"/>
      <c r="J85" s="100"/>
      <c r="K85" s="313">
        <v>0.05</v>
      </c>
      <c r="L85" s="859">
        <f>N78*K85</f>
        <v>149225.73368884527</v>
      </c>
      <c r="M85" s="860"/>
      <c r="N85" s="57"/>
    </row>
    <row r="86" spans="1:14" ht="15.75" thickBot="1">
      <c r="B86" s="822" t="s">
        <v>1037</v>
      </c>
      <c r="C86" s="823"/>
      <c r="D86" s="823"/>
      <c r="E86" s="823"/>
      <c r="F86" s="823"/>
      <c r="G86" s="823"/>
      <c r="H86" s="823"/>
      <c r="I86" s="823"/>
      <c r="J86" s="823"/>
      <c r="K86" s="823"/>
      <c r="L86" s="823"/>
      <c r="M86" s="824"/>
      <c r="N86" s="58">
        <f>L83+L84+L85</f>
        <v>895354.40213307168</v>
      </c>
    </row>
    <row r="87" spans="1:14" ht="15.75" thickBot="1">
      <c r="B87" s="39"/>
      <c r="C87" s="40"/>
      <c r="D87" s="40"/>
      <c r="E87" s="40"/>
      <c r="F87" s="40"/>
      <c r="G87" s="40"/>
      <c r="H87" s="40"/>
      <c r="I87" s="40"/>
      <c r="J87" s="40"/>
      <c r="K87" s="40"/>
      <c r="L87" s="40"/>
      <c r="M87" s="40"/>
      <c r="N87" s="41"/>
    </row>
    <row r="88" spans="1:14" ht="15.75" thickBot="1">
      <c r="A88" t="s">
        <v>2121</v>
      </c>
      <c r="B88" s="822" t="s">
        <v>1059</v>
      </c>
      <c r="C88" s="823"/>
      <c r="D88" s="823"/>
      <c r="E88" s="823"/>
      <c r="F88" s="823"/>
      <c r="G88" s="823"/>
      <c r="H88" s="823"/>
      <c r="I88" s="823"/>
      <c r="J88" s="823"/>
      <c r="K88" s="823"/>
      <c r="L88" s="823"/>
      <c r="M88" s="824"/>
      <c r="N88" s="196">
        <f>N78+N86</f>
        <v>3879869.0759099773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24"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7">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29:M29"/>
    <mergeCell ref="D11:E11"/>
    <mergeCell ref="C29:I29"/>
    <mergeCell ref="L3:N4"/>
    <mergeCell ref="C4:J4"/>
    <mergeCell ref="B10:E10"/>
    <mergeCell ref="I10:J10"/>
    <mergeCell ref="F25:H25"/>
    <mergeCell ref="L12:N12"/>
    <mergeCell ref="B27:N2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1"/>
      <c r="C1" s="843"/>
      <c r="D1" s="844"/>
      <c r="E1" s="844"/>
      <c r="F1" s="844"/>
      <c r="G1" s="844"/>
      <c r="H1" s="844"/>
      <c r="I1" s="844"/>
      <c r="J1" s="845"/>
      <c r="K1" s="846" t="s">
        <v>1017</v>
      </c>
      <c r="L1" s="848" t="s">
        <v>2304</v>
      </c>
      <c r="M1" s="849"/>
      <c r="N1" s="850"/>
    </row>
    <row r="2" spans="2:14">
      <c r="B2" s="832"/>
      <c r="C2" s="809" t="s">
        <v>1018</v>
      </c>
      <c r="D2" s="810"/>
      <c r="E2" s="810"/>
      <c r="F2" s="810"/>
      <c r="G2" s="810"/>
      <c r="H2" s="810"/>
      <c r="I2" s="810"/>
      <c r="J2" s="811"/>
      <c r="K2" s="847"/>
      <c r="L2" s="851"/>
      <c r="M2" s="852"/>
      <c r="N2" s="853"/>
    </row>
    <row r="3" spans="2:14">
      <c r="B3" s="832"/>
      <c r="C3" s="809" t="s">
        <v>2305</v>
      </c>
      <c r="D3" s="810"/>
      <c r="E3" s="810"/>
      <c r="F3" s="810"/>
      <c r="G3" s="810"/>
      <c r="H3" s="810"/>
      <c r="I3" s="810"/>
      <c r="J3" s="811"/>
      <c r="K3" s="834" t="s">
        <v>1019</v>
      </c>
      <c r="L3" s="803">
        <v>1</v>
      </c>
      <c r="M3" s="804"/>
      <c r="N3" s="805"/>
    </row>
    <row r="4" spans="2:14">
      <c r="B4" s="832"/>
      <c r="C4" s="809" t="s">
        <v>2306</v>
      </c>
      <c r="D4" s="810"/>
      <c r="E4" s="810"/>
      <c r="F4" s="810"/>
      <c r="G4" s="810"/>
      <c r="H4" s="810"/>
      <c r="I4" s="810"/>
      <c r="J4" s="811"/>
      <c r="K4" s="854"/>
      <c r="L4" s="806"/>
      <c r="M4" s="807"/>
      <c r="N4" s="808"/>
    </row>
    <row r="5" spans="2:14">
      <c r="B5" s="832"/>
      <c r="C5" s="809" t="s">
        <v>2307</v>
      </c>
      <c r="D5" s="810"/>
      <c r="E5" s="810"/>
      <c r="F5" s="810"/>
      <c r="G5" s="810"/>
      <c r="H5" s="810"/>
      <c r="I5" s="810"/>
      <c r="J5" s="811"/>
      <c r="K5" s="834" t="s">
        <v>1020</v>
      </c>
      <c r="L5" s="836"/>
      <c r="M5" s="836" t="s">
        <v>1021</v>
      </c>
      <c r="N5" s="838"/>
    </row>
    <row r="6" spans="2:14" ht="15.75" thickBot="1">
      <c r="B6" s="833"/>
      <c r="C6" s="840"/>
      <c r="D6" s="841"/>
      <c r="E6" s="841"/>
      <c r="F6" s="841"/>
      <c r="G6" s="841"/>
      <c r="H6" s="841"/>
      <c r="I6" s="841"/>
      <c r="J6" s="842"/>
      <c r="K6" s="835"/>
      <c r="L6" s="837"/>
      <c r="M6" s="837"/>
      <c r="N6" s="839"/>
    </row>
    <row r="7" spans="2:14" ht="15.75" thickBot="1">
      <c r="B7" s="353"/>
      <c r="C7" s="354"/>
      <c r="D7" s="354"/>
      <c r="E7" s="354"/>
      <c r="F7" s="354"/>
      <c r="G7" s="354"/>
      <c r="H7" s="354"/>
      <c r="I7" s="354"/>
      <c r="J7" s="354"/>
      <c r="K7" s="354"/>
      <c r="L7" s="355"/>
      <c r="M7" s="355"/>
      <c r="N7" s="356"/>
    </row>
    <row r="8" spans="2:14" ht="18.75" customHeight="1">
      <c r="B8" s="357"/>
      <c r="C8" s="83"/>
      <c r="D8" s="83"/>
      <c r="E8" s="83"/>
      <c r="F8" s="83"/>
      <c r="G8" s="83"/>
      <c r="H8" s="84"/>
      <c r="I8" s="83"/>
      <c r="J8" s="83"/>
      <c r="K8" s="358" t="s">
        <v>1022</v>
      </c>
      <c r="L8" s="359"/>
      <c r="M8" s="359"/>
      <c r="N8" s="360"/>
    </row>
    <row r="9" spans="2:14">
      <c r="B9" s="361"/>
      <c r="C9" s="85"/>
      <c r="D9" s="85"/>
      <c r="E9" s="85"/>
      <c r="F9" s="85"/>
      <c r="G9" s="85"/>
      <c r="H9" s="362"/>
      <c r="I9" s="85"/>
      <c r="J9" s="85"/>
      <c r="K9" s="363"/>
      <c r="L9" s="364" t="s">
        <v>2308</v>
      </c>
      <c r="M9" s="364" t="s">
        <v>2309</v>
      </c>
      <c r="N9" s="365" t="s">
        <v>2310</v>
      </c>
    </row>
    <row r="10" spans="2:14" ht="36">
      <c r="B10" s="812" t="s">
        <v>2311</v>
      </c>
      <c r="C10" s="813"/>
      <c r="D10" s="813"/>
      <c r="E10" s="813"/>
      <c r="F10" s="399" t="s">
        <v>2312</v>
      </c>
      <c r="G10" s="85"/>
      <c r="H10" s="367"/>
      <c r="I10" s="814" t="s">
        <v>2313</v>
      </c>
      <c r="J10" s="814"/>
      <c r="K10" s="400" t="s">
        <v>2312</v>
      </c>
      <c r="L10" s="364"/>
      <c r="M10" s="364"/>
      <c r="N10" s="36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1069</v>
      </c>
      <c r="C31" s="87" t="s">
        <v>1253</v>
      </c>
      <c r="D31" s="88"/>
      <c r="E31" s="88"/>
      <c r="F31" s="88"/>
      <c r="G31" s="88"/>
      <c r="H31" s="88"/>
      <c r="I31" s="88"/>
      <c r="J31" s="89"/>
      <c r="K31" s="316"/>
      <c r="L31" s="314" t="s">
        <v>1068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t="s">
        <v>249</v>
      </c>
      <c r="B36" s="871" t="str">
        <f>VLOOKUP(A36,EQUIPOS!A6:D154,3,FALSE)</f>
        <v>Guadañadora, Cilindraje 41.5 cm3, Longitud del mango 1450 mm, Peso 7.4 kg</v>
      </c>
      <c r="C36" s="872"/>
      <c r="D36" s="872"/>
      <c r="E36" s="872"/>
      <c r="F36" s="872"/>
      <c r="G36" s="872"/>
      <c r="H36" s="873"/>
      <c r="I36" s="275"/>
      <c r="J36" s="276"/>
      <c r="K36" s="277">
        <f>VLOOKUP(A36,EQUIPOS!A6:D161,4,FALSE)</f>
        <v>14180</v>
      </c>
      <c r="L36" s="278"/>
      <c r="M36" s="279">
        <v>0.36</v>
      </c>
      <c r="N36" s="280">
        <f>K36/M36</f>
        <v>39388.888888888891</v>
      </c>
    </row>
    <row r="37" spans="1:14">
      <c r="A37" t="s">
        <v>273</v>
      </c>
      <c r="B37" s="871" t="str">
        <f>VLOOKUP(A37,EQUIPOS!A7:D154,3,FALSE)</f>
        <v>Motosierra, 93.6 cm3 - 7.1 HP, 45-90 cm - 7.9 kg</v>
      </c>
      <c r="C37" s="872"/>
      <c r="D37" s="872"/>
      <c r="E37" s="872"/>
      <c r="F37" s="872"/>
      <c r="G37" s="872"/>
      <c r="H37" s="873"/>
      <c r="I37" s="275"/>
      <c r="J37" s="276"/>
      <c r="K37" s="277">
        <f>VLOOKUP(A37,EQUIPOS!A7:D162,4,FALSE)</f>
        <v>18900</v>
      </c>
      <c r="L37" s="278"/>
      <c r="M37" s="279">
        <v>0.10299999999999999</v>
      </c>
      <c r="N37" s="280">
        <f>K37/M37</f>
        <v>183495.14563106798</v>
      </c>
    </row>
    <row r="38" spans="1:14">
      <c r="B38" s="871"/>
      <c r="C38" s="872"/>
      <c r="D38" s="872"/>
      <c r="E38" s="872"/>
      <c r="F38" s="872"/>
      <c r="G38" s="872"/>
      <c r="H38" s="873"/>
      <c r="I38" s="275"/>
      <c r="J38" s="276"/>
      <c r="K38" s="277"/>
      <c r="L38" s="278"/>
      <c r="M38" s="279"/>
      <c r="N38" s="281"/>
    </row>
    <row r="39" spans="1:14">
      <c r="B39" s="871"/>
      <c r="C39" s="872"/>
      <c r="D39" s="872"/>
      <c r="E39" s="872"/>
      <c r="F39" s="872"/>
      <c r="G39" s="872"/>
      <c r="H39" s="873"/>
      <c r="I39" s="874"/>
      <c r="J39" s="875"/>
      <c r="K39" s="282"/>
      <c r="L39" s="876"/>
      <c r="M39" s="877"/>
      <c r="N39" s="283"/>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285"/>
      <c r="N41" s="352"/>
    </row>
    <row r="42" spans="1:14" ht="15.75" thickBot="1">
      <c r="B42" s="871" t="s">
        <v>1036</v>
      </c>
      <c r="C42" s="872"/>
      <c r="D42" s="872"/>
      <c r="E42" s="872"/>
      <c r="F42" s="872"/>
      <c r="G42" s="872"/>
      <c r="H42" s="873"/>
      <c r="I42" s="881"/>
      <c r="J42" s="882"/>
      <c r="K42" s="47"/>
      <c r="L42" s="883">
        <v>0.05</v>
      </c>
      <c r="M42" s="884"/>
      <c r="N42" s="111">
        <f>N76*L42</f>
        <v>1773.1668474340277</v>
      </c>
    </row>
    <row r="43" spans="1:14" ht="15.75" thickBot="1">
      <c r="B43" s="822" t="s">
        <v>1037</v>
      </c>
      <c r="C43" s="823"/>
      <c r="D43" s="823"/>
      <c r="E43" s="823"/>
      <c r="F43" s="823"/>
      <c r="G43" s="823"/>
      <c r="H43" s="823"/>
      <c r="I43" s="823"/>
      <c r="J43" s="823"/>
      <c r="K43" s="823"/>
      <c r="L43" s="823"/>
      <c r="M43" s="824"/>
      <c r="N43" s="105">
        <f>SUM(N36:N42)</f>
        <v>224657.2013673909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A59" t="s">
        <v>1305</v>
      </c>
      <c r="B59" s="52" t="str">
        <f>VLOOKUP(A59,TRANSPORTE!A5:D94,3,FALSE)</f>
        <v>Transporte de material desmontado</v>
      </c>
      <c r="C59" s="325"/>
      <c r="D59" s="325"/>
      <c r="E59" s="325"/>
      <c r="F59" s="325"/>
      <c r="G59" s="325"/>
      <c r="H59" s="319" t="str">
        <f>VLOOKUP(A59,TRANSPORTE!A6:D117,2,FALSE)</f>
        <v>tkm</v>
      </c>
      <c r="I59" s="287">
        <v>50</v>
      </c>
      <c r="J59" s="294">
        <v>1</v>
      </c>
      <c r="K59" s="287">
        <f>I59*J59</f>
        <v>50</v>
      </c>
      <c r="L59" s="909">
        <f>'900.2'!N78</f>
        <v>1065.6565656565656</v>
      </c>
      <c r="M59" s="910"/>
      <c r="N59" s="295">
        <f>K59*L59</f>
        <v>53282.828282828283</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51"/>
    </row>
    <row r="65" spans="1:15" ht="15.75" thickBot="1">
      <c r="B65" s="911" t="s">
        <v>1037</v>
      </c>
      <c r="C65" s="865"/>
      <c r="D65" s="865"/>
      <c r="E65" s="865"/>
      <c r="F65" s="865"/>
      <c r="G65" s="865"/>
      <c r="H65" s="865"/>
      <c r="I65" s="865"/>
      <c r="J65" s="865"/>
      <c r="K65" s="865"/>
      <c r="L65" s="865"/>
      <c r="M65" s="866"/>
      <c r="N65" s="110">
        <f>N59+N60+N61+N62+N63</f>
        <v>53282.828282828283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2.88</v>
      </c>
      <c r="N70" s="304">
        <f>K70/M70</f>
        <v>35463.336948680553</v>
      </c>
      <c r="O70" s="112"/>
    </row>
    <row r="71" spans="1:15">
      <c r="B71" s="55"/>
      <c r="C71" s="53"/>
      <c r="D71" s="53"/>
      <c r="E71" s="53"/>
      <c r="F71" s="53"/>
      <c r="G71" s="53"/>
      <c r="H71" s="53"/>
      <c r="I71" s="287"/>
      <c r="J71" s="305"/>
      <c r="K71" s="306"/>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911" t="s">
        <v>1037</v>
      </c>
      <c r="C76" s="865"/>
      <c r="D76" s="865"/>
      <c r="E76" s="865"/>
      <c r="F76" s="865"/>
      <c r="G76" s="865"/>
      <c r="H76" s="865"/>
      <c r="I76" s="865"/>
      <c r="J76" s="865"/>
      <c r="K76" s="865"/>
      <c r="L76" s="865"/>
      <c r="M76" s="866"/>
      <c r="N76" s="309">
        <f>N70+N71+N72+N73+N74</f>
        <v>35463.336948680553</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313403.36659889977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62680.673319779955</v>
      </c>
      <c r="M83" s="858"/>
      <c r="N83" s="57"/>
    </row>
    <row r="84" spans="1:14">
      <c r="B84" s="95" t="s">
        <v>1057</v>
      </c>
      <c r="C84" s="96"/>
      <c r="D84" s="96"/>
      <c r="E84" s="96"/>
      <c r="F84" s="96"/>
      <c r="G84" s="96"/>
      <c r="H84" s="96"/>
      <c r="I84" s="93"/>
      <c r="J84" s="94"/>
      <c r="K84" s="312">
        <v>0.05</v>
      </c>
      <c r="L84" s="857">
        <f>N78*K84</f>
        <v>15670.168329944989</v>
      </c>
      <c r="M84" s="858"/>
      <c r="N84" s="57"/>
    </row>
    <row r="85" spans="1:14" ht="15.75" thickBot="1">
      <c r="B85" s="97" t="s">
        <v>1058</v>
      </c>
      <c r="C85" s="98"/>
      <c r="D85" s="98"/>
      <c r="E85" s="98"/>
      <c r="F85" s="98"/>
      <c r="G85" s="98"/>
      <c r="H85" s="98"/>
      <c r="I85" s="99"/>
      <c r="J85" s="100"/>
      <c r="K85" s="313">
        <v>0.05</v>
      </c>
      <c r="L85" s="859">
        <f>N78*K85</f>
        <v>15670.168329944989</v>
      </c>
      <c r="M85" s="860"/>
      <c r="N85" s="57"/>
    </row>
    <row r="86" spans="1:14" ht="15.75" thickBot="1">
      <c r="B86" s="822" t="s">
        <v>1037</v>
      </c>
      <c r="C86" s="823"/>
      <c r="D86" s="823"/>
      <c r="E86" s="823"/>
      <c r="F86" s="823"/>
      <c r="G86" s="823"/>
      <c r="H86" s="823"/>
      <c r="I86" s="823"/>
      <c r="J86" s="823"/>
      <c r="K86" s="823"/>
      <c r="L86" s="823"/>
      <c r="M86" s="824"/>
      <c r="N86" s="58">
        <f>L83+L84+L85</f>
        <v>94021.009979669936</v>
      </c>
    </row>
    <row r="87" spans="1:14" ht="15.75" thickBot="1">
      <c r="B87" s="39"/>
      <c r="C87" s="40"/>
      <c r="D87" s="40"/>
      <c r="E87" s="40"/>
      <c r="F87" s="40"/>
      <c r="G87" s="40"/>
      <c r="H87" s="40"/>
      <c r="I87" s="40"/>
      <c r="J87" s="40"/>
      <c r="K87" s="40"/>
      <c r="L87" s="40"/>
      <c r="M87" s="40"/>
      <c r="N87" s="41"/>
    </row>
    <row r="88" spans="1:14" ht="15.75" thickBot="1">
      <c r="A88" t="s">
        <v>2121</v>
      </c>
      <c r="B88" s="822" t="s">
        <v>1059</v>
      </c>
      <c r="C88" s="823"/>
      <c r="D88" s="823"/>
      <c r="E88" s="823"/>
      <c r="F88" s="823"/>
      <c r="G88" s="823"/>
      <c r="H88" s="823"/>
      <c r="I88" s="823"/>
      <c r="J88" s="823"/>
      <c r="K88" s="823"/>
      <c r="L88" s="823"/>
      <c r="M88" s="824"/>
      <c r="N88" s="196">
        <f>N78+N86</f>
        <v>407424.3765785697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28.5"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9.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1070</v>
      </c>
      <c r="C31" s="87" t="s">
        <v>1254</v>
      </c>
      <c r="D31" s="88"/>
      <c r="E31" s="88"/>
      <c r="F31" s="88"/>
      <c r="G31" s="88"/>
      <c r="H31" s="88"/>
      <c r="I31" s="88"/>
      <c r="J31" s="89"/>
      <c r="K31" s="316"/>
      <c r="L31" s="314" t="s">
        <v>1071</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t="s">
        <v>150</v>
      </c>
      <c r="B36" s="871" t="str">
        <f>VLOOKUP(A36,EQUIPOS!A6:D154,3,FALSE)</f>
        <v>Cargador : Potencia en el volante 125 hp, Clasificación de RPM del motor 2300.</v>
      </c>
      <c r="C36" s="872"/>
      <c r="D36" s="872"/>
      <c r="E36" s="872"/>
      <c r="F36" s="872"/>
      <c r="G36" s="872"/>
      <c r="H36" s="873"/>
      <c r="I36" s="275"/>
      <c r="J36" s="276"/>
      <c r="K36" s="277">
        <f>VLOOKUP(A36,EQUIPOS!A6:D161,4,FALSE)</f>
        <v>172220</v>
      </c>
      <c r="L36" s="278"/>
      <c r="M36" s="279">
        <v>2.375</v>
      </c>
      <c r="N36" s="280">
        <f>K36/M36</f>
        <v>72513.68421052632</v>
      </c>
    </row>
    <row r="37" spans="1:14">
      <c r="A37" t="s">
        <v>180</v>
      </c>
      <c r="B37" s="871" t="str">
        <f>VLOOKUP(A37,EQUIPOS!A7:D154,3,FALSE)</f>
        <v>Compresor 120 HP, con martillo.</v>
      </c>
      <c r="C37" s="872"/>
      <c r="D37" s="872"/>
      <c r="E37" s="872"/>
      <c r="F37" s="872"/>
      <c r="G37" s="872"/>
      <c r="H37" s="873"/>
      <c r="I37" s="275"/>
      <c r="J37" s="276"/>
      <c r="K37" s="277">
        <f>VLOOKUP(A37,EQUIPOS!A7:D162,4,FALSE)</f>
        <v>89833.333333333328</v>
      </c>
      <c r="L37" s="278"/>
      <c r="M37" s="279">
        <v>2.375</v>
      </c>
      <c r="N37" s="280">
        <f>K37/M37</f>
        <v>37824.561403508771</v>
      </c>
    </row>
    <row r="38" spans="1:14">
      <c r="A38" t="s">
        <v>195</v>
      </c>
      <c r="B38" s="871" t="str">
        <f>VLOOKUP(A38,EQUIPOS!A7:D154,3,FALSE)</f>
        <v xml:space="preserve">Equipo de oxicorte, Capacidad de corte: hasta 6´´ (152mm) </v>
      </c>
      <c r="C38" s="872"/>
      <c r="D38" s="872"/>
      <c r="E38" s="872"/>
      <c r="F38" s="872"/>
      <c r="G38" s="872"/>
      <c r="H38" s="873"/>
      <c r="I38" s="275"/>
      <c r="J38" s="276"/>
      <c r="K38" s="277">
        <f>VLOOKUP(A38,EQUIPOS!A7:D162,4,FALSE)</f>
        <v>4356.666666666667</v>
      </c>
      <c r="L38" s="278"/>
      <c r="M38" s="279">
        <v>2.375</v>
      </c>
      <c r="N38" s="281">
        <f>K38/M38</f>
        <v>1834.3859649122808</v>
      </c>
    </row>
    <row r="39" spans="1:14">
      <c r="B39" s="871"/>
      <c r="C39" s="872"/>
      <c r="D39" s="872"/>
      <c r="E39" s="872"/>
      <c r="F39" s="872"/>
      <c r="G39" s="872"/>
      <c r="H39" s="873"/>
      <c r="I39" s="874"/>
      <c r="J39" s="875"/>
      <c r="K39" s="282"/>
      <c r="L39" s="876"/>
      <c r="M39" s="877"/>
      <c r="N39" s="283"/>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285"/>
      <c r="N41" s="352"/>
    </row>
    <row r="42" spans="1:14" ht="15.75" thickBot="1">
      <c r="B42" s="871" t="s">
        <v>1036</v>
      </c>
      <c r="C42" s="872"/>
      <c r="D42" s="872"/>
      <c r="E42" s="872"/>
      <c r="F42" s="872"/>
      <c r="G42" s="872"/>
      <c r="H42" s="873"/>
      <c r="I42" s="881"/>
      <c r="J42" s="882"/>
      <c r="K42" s="47"/>
      <c r="L42" s="883">
        <v>0.1</v>
      </c>
      <c r="M42" s="884"/>
      <c r="N42" s="111">
        <f>N76*L42</f>
        <v>1343.873821213158</v>
      </c>
    </row>
    <row r="43" spans="1:14" ht="15.75" thickBot="1">
      <c r="B43" s="822" t="s">
        <v>1037</v>
      </c>
      <c r="C43" s="823"/>
      <c r="D43" s="823"/>
      <c r="E43" s="823"/>
      <c r="F43" s="823"/>
      <c r="G43" s="823"/>
      <c r="H43" s="823"/>
      <c r="I43" s="823"/>
      <c r="J43" s="823"/>
      <c r="K43" s="823"/>
      <c r="L43" s="823"/>
      <c r="M43" s="824"/>
      <c r="N43" s="105">
        <f>SUM(N36:N42)</f>
        <v>113516.50540016052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A59" t="s">
        <v>1351</v>
      </c>
      <c r="B59" s="52" t="str">
        <f>VLOOKUP(A59,TRANSPORTE!A5:D94,3,FALSE)</f>
        <v>Transporte de material de demolición</v>
      </c>
      <c r="C59" s="325"/>
      <c r="D59" s="325"/>
      <c r="E59" s="325"/>
      <c r="F59" s="325"/>
      <c r="G59" s="325"/>
      <c r="H59" s="319" t="str">
        <f>VLOOKUP(A59,TRANSPORTE!A6:D117,2,FALSE)</f>
        <v>m3k</v>
      </c>
      <c r="I59" s="287">
        <v>1</v>
      </c>
      <c r="J59" s="294">
        <v>1</v>
      </c>
      <c r="K59" s="287">
        <f>I59*J59</f>
        <v>1</v>
      </c>
      <c r="L59" s="909">
        <f>'900.2'!N78</f>
        <v>1065.6565656565656</v>
      </c>
      <c r="M59" s="910"/>
      <c r="N59" s="295">
        <f>K59*L59</f>
        <v>1065.6565656565656</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51"/>
    </row>
    <row r="65" spans="1:15" ht="15.75" thickBot="1">
      <c r="B65" s="911" t="s">
        <v>1037</v>
      </c>
      <c r="C65" s="865"/>
      <c r="D65" s="865"/>
      <c r="E65" s="865"/>
      <c r="F65" s="865"/>
      <c r="G65" s="865"/>
      <c r="H65" s="865"/>
      <c r="I65" s="865"/>
      <c r="J65" s="865"/>
      <c r="K65" s="865"/>
      <c r="L65" s="865"/>
      <c r="M65" s="866"/>
      <c r="N65" s="110">
        <f>N59+N60+N61+N62+N63</f>
        <v>1065.6565656565656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9</v>
      </c>
      <c r="B70" s="55" t="str">
        <f>VLOOKUP(A70,'MANO DE OBRA'!A8:D68,3,FALSE)</f>
        <v>Obrero (3)</v>
      </c>
      <c r="C70" s="53"/>
      <c r="D70" s="53"/>
      <c r="E70" s="53"/>
      <c r="F70" s="53"/>
      <c r="G70" s="53"/>
      <c r="H70" s="53"/>
      <c r="I70" s="300">
        <f>K70/J70*100</f>
        <v>82811.68411799999</v>
      </c>
      <c r="J70" s="301">
        <v>185</v>
      </c>
      <c r="K70" s="302">
        <f>VLOOKUP(A70,'MANO DE OBRA'!A8:D99,4,FALSE)</f>
        <v>153201.61561829998</v>
      </c>
      <c r="L70" s="56"/>
      <c r="M70" s="303">
        <v>19</v>
      </c>
      <c r="N70" s="304">
        <f>K70/M70</f>
        <v>8063.2429272789468</v>
      </c>
      <c r="O70" s="112"/>
    </row>
    <row r="71" spans="1:15">
      <c r="A71" t="s">
        <v>30</v>
      </c>
      <c r="B71" s="55" t="str">
        <f>VLOOKUP(A71,'MANO DE OBRA'!A8:D68,3,FALSE)</f>
        <v>Oficial</v>
      </c>
      <c r="C71" s="53"/>
      <c r="D71" s="53"/>
      <c r="E71" s="53"/>
      <c r="F71" s="53"/>
      <c r="G71" s="53"/>
      <c r="H71" s="53"/>
      <c r="I71" s="300">
        <f>K71/J71*100</f>
        <v>55207.789411999998</v>
      </c>
      <c r="J71" s="301">
        <v>185</v>
      </c>
      <c r="K71" s="306">
        <f>VLOOKUP(A71,'MANO DE OBRA'!A8:D99,4,FALSE)</f>
        <v>102134.4104122</v>
      </c>
      <c r="L71" s="56"/>
      <c r="M71" s="303">
        <v>19</v>
      </c>
      <c r="N71" s="304">
        <f>K71/M71</f>
        <v>5375.4952848526318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911" t="s">
        <v>1037</v>
      </c>
      <c r="C76" s="865"/>
      <c r="D76" s="865"/>
      <c r="E76" s="865"/>
      <c r="F76" s="865"/>
      <c r="G76" s="865"/>
      <c r="H76" s="865"/>
      <c r="I76" s="865"/>
      <c r="J76" s="865"/>
      <c r="K76" s="865"/>
      <c r="L76" s="865"/>
      <c r="M76" s="866"/>
      <c r="N76" s="309">
        <f>N70+N71+N72+N73+N74</f>
        <v>13438.738212131579</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88">
        <f>N43+N54+N65+N76</f>
        <v>128020.90017794866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25604.180035589732</v>
      </c>
      <c r="M83" s="858"/>
      <c r="N83" s="57"/>
    </row>
    <row r="84" spans="1:14">
      <c r="B84" s="95" t="s">
        <v>1057</v>
      </c>
      <c r="C84" s="96"/>
      <c r="D84" s="96"/>
      <c r="E84" s="96"/>
      <c r="F84" s="96"/>
      <c r="G84" s="96"/>
      <c r="H84" s="96"/>
      <c r="I84" s="93"/>
      <c r="J84" s="94"/>
      <c r="K84" s="312">
        <v>0.05</v>
      </c>
      <c r="L84" s="857">
        <f>N78*K84</f>
        <v>6401.045008897433</v>
      </c>
      <c r="M84" s="858"/>
      <c r="N84" s="57"/>
    </row>
    <row r="85" spans="1:14" ht="15.75" thickBot="1">
      <c r="B85" s="97" t="s">
        <v>1058</v>
      </c>
      <c r="C85" s="98"/>
      <c r="D85" s="98"/>
      <c r="E85" s="98"/>
      <c r="F85" s="98"/>
      <c r="G85" s="98"/>
      <c r="H85" s="98"/>
      <c r="I85" s="99"/>
      <c r="J85" s="100"/>
      <c r="K85" s="313">
        <v>0.05</v>
      </c>
      <c r="L85" s="859">
        <f>N78*K85</f>
        <v>6401.045008897433</v>
      </c>
      <c r="M85" s="860"/>
      <c r="N85" s="57"/>
    </row>
    <row r="86" spans="1:14" ht="15.75" thickBot="1">
      <c r="B86" s="822" t="s">
        <v>1037</v>
      </c>
      <c r="C86" s="823"/>
      <c r="D86" s="823"/>
      <c r="E86" s="823"/>
      <c r="F86" s="823"/>
      <c r="G86" s="823"/>
      <c r="H86" s="823"/>
      <c r="I86" s="823"/>
      <c r="J86" s="823"/>
      <c r="K86" s="823"/>
      <c r="L86" s="823"/>
      <c r="M86" s="824"/>
      <c r="N86" s="58">
        <f>L83+L84+L85</f>
        <v>38406.2700533846</v>
      </c>
    </row>
    <row r="87" spans="1:14" ht="15.75" thickBot="1">
      <c r="B87" s="39"/>
      <c r="C87" s="40"/>
      <c r="D87" s="40"/>
      <c r="E87" s="40"/>
      <c r="F87" s="40"/>
      <c r="G87" s="40"/>
      <c r="H87" s="40"/>
      <c r="I87" s="40"/>
      <c r="J87" s="40"/>
      <c r="K87" s="40"/>
      <c r="L87" s="40"/>
      <c r="M87" s="40"/>
      <c r="N87" s="41"/>
    </row>
    <row r="88" spans="1:14" ht="15.75" thickBot="1">
      <c r="A88" t="s">
        <v>2121</v>
      </c>
      <c r="B88" s="822" t="s">
        <v>1059</v>
      </c>
      <c r="C88" s="823"/>
      <c r="D88" s="823"/>
      <c r="E88" s="823"/>
      <c r="F88" s="823"/>
      <c r="G88" s="823"/>
      <c r="H88" s="823"/>
      <c r="I88" s="823"/>
      <c r="J88" s="823"/>
      <c r="K88" s="823"/>
      <c r="L88" s="823"/>
      <c r="M88" s="824"/>
      <c r="N88" s="58">
        <f>N78+N86</f>
        <v>166427.17023133326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c r="B106" s="825"/>
      <c r="C106" s="826"/>
      <c r="D106" s="826"/>
      <c r="E106" s="826"/>
      <c r="F106" s="826"/>
      <c r="G106" s="826"/>
      <c r="H106" s="826"/>
      <c r="I106" s="826"/>
      <c r="J106" s="826"/>
      <c r="K106" s="826"/>
      <c r="L106" s="826"/>
      <c r="M106" s="826"/>
      <c r="N106" s="827"/>
    </row>
    <row r="107" spans="2:14" ht="27.75"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1"/>
      <c r="C1" s="843"/>
      <c r="D1" s="844"/>
      <c r="E1" s="844"/>
      <c r="F1" s="844"/>
      <c r="G1" s="844"/>
      <c r="H1" s="844"/>
      <c r="I1" s="844"/>
      <c r="J1" s="845"/>
      <c r="K1" s="846" t="s">
        <v>1017</v>
      </c>
      <c r="L1" s="848" t="s">
        <v>2304</v>
      </c>
      <c r="M1" s="849"/>
      <c r="N1" s="850"/>
    </row>
    <row r="2" spans="2:14">
      <c r="B2" s="832"/>
      <c r="C2" s="809" t="s">
        <v>1018</v>
      </c>
      <c r="D2" s="810"/>
      <c r="E2" s="810"/>
      <c r="F2" s="810"/>
      <c r="G2" s="810"/>
      <c r="H2" s="810"/>
      <c r="I2" s="810"/>
      <c r="J2" s="811"/>
      <c r="K2" s="847"/>
      <c r="L2" s="851"/>
      <c r="M2" s="852"/>
      <c r="N2" s="853"/>
    </row>
    <row r="3" spans="2:14">
      <c r="B3" s="832"/>
      <c r="C3" s="809" t="s">
        <v>2305</v>
      </c>
      <c r="D3" s="810"/>
      <c r="E3" s="810"/>
      <c r="F3" s="810"/>
      <c r="G3" s="810"/>
      <c r="H3" s="810"/>
      <c r="I3" s="810"/>
      <c r="J3" s="811"/>
      <c r="K3" s="834" t="s">
        <v>1019</v>
      </c>
      <c r="L3" s="803">
        <v>1</v>
      </c>
      <c r="M3" s="804"/>
      <c r="N3" s="805"/>
    </row>
    <row r="4" spans="2:14">
      <c r="B4" s="832"/>
      <c r="C4" s="809" t="s">
        <v>2306</v>
      </c>
      <c r="D4" s="810"/>
      <c r="E4" s="810"/>
      <c r="F4" s="810"/>
      <c r="G4" s="810"/>
      <c r="H4" s="810"/>
      <c r="I4" s="810"/>
      <c r="J4" s="811"/>
      <c r="K4" s="854"/>
      <c r="L4" s="806"/>
      <c r="M4" s="807"/>
      <c r="N4" s="808"/>
    </row>
    <row r="5" spans="2:14">
      <c r="B5" s="832"/>
      <c r="C5" s="809" t="s">
        <v>2307</v>
      </c>
      <c r="D5" s="810"/>
      <c r="E5" s="810"/>
      <c r="F5" s="810"/>
      <c r="G5" s="810"/>
      <c r="H5" s="810"/>
      <c r="I5" s="810"/>
      <c r="J5" s="811"/>
      <c r="K5" s="834" t="s">
        <v>1020</v>
      </c>
      <c r="L5" s="836"/>
      <c r="M5" s="836" t="s">
        <v>1021</v>
      </c>
      <c r="N5" s="838"/>
    </row>
    <row r="6" spans="2:14" ht="15.75" thickBot="1">
      <c r="B6" s="833"/>
      <c r="C6" s="840"/>
      <c r="D6" s="841"/>
      <c r="E6" s="841"/>
      <c r="F6" s="841"/>
      <c r="G6" s="841"/>
      <c r="H6" s="841"/>
      <c r="I6" s="841"/>
      <c r="J6" s="842"/>
      <c r="K6" s="835"/>
      <c r="L6" s="837"/>
      <c r="M6" s="837"/>
      <c r="N6" s="839"/>
    </row>
    <row r="7" spans="2:14" ht="15.75" thickBot="1">
      <c r="B7" s="353"/>
      <c r="C7" s="354"/>
      <c r="D7" s="354"/>
      <c r="E7" s="354"/>
      <c r="F7" s="354"/>
      <c r="G7" s="354"/>
      <c r="H7" s="354"/>
      <c r="I7" s="354"/>
      <c r="J7" s="354"/>
      <c r="K7" s="354"/>
      <c r="L7" s="355"/>
      <c r="M7" s="355"/>
      <c r="N7" s="356"/>
    </row>
    <row r="8" spans="2:14" ht="19.5" customHeight="1">
      <c r="B8" s="357"/>
      <c r="C8" s="83"/>
      <c r="D8" s="83"/>
      <c r="E8" s="83"/>
      <c r="F8" s="83"/>
      <c r="G8" s="83"/>
      <c r="H8" s="84"/>
      <c r="I8" s="83"/>
      <c r="J8" s="83"/>
      <c r="K8" s="358" t="s">
        <v>1022</v>
      </c>
      <c r="L8" s="359"/>
      <c r="M8" s="359"/>
      <c r="N8" s="360"/>
    </row>
    <row r="9" spans="2:14">
      <c r="B9" s="361"/>
      <c r="C9" s="85"/>
      <c r="D9" s="85"/>
      <c r="E9" s="85"/>
      <c r="F9" s="85"/>
      <c r="G9" s="85"/>
      <c r="H9" s="362"/>
      <c r="I9" s="85"/>
      <c r="J9" s="85"/>
      <c r="K9" s="363"/>
      <c r="L9" s="364" t="s">
        <v>2308</v>
      </c>
      <c r="M9" s="364" t="s">
        <v>2309</v>
      </c>
      <c r="N9" s="365" t="s">
        <v>2310</v>
      </c>
    </row>
    <row r="10" spans="2:14" ht="36">
      <c r="B10" s="812" t="s">
        <v>2311</v>
      </c>
      <c r="C10" s="813"/>
      <c r="D10" s="813"/>
      <c r="E10" s="813"/>
      <c r="F10" s="399" t="s">
        <v>2312</v>
      </c>
      <c r="G10" s="85"/>
      <c r="H10" s="367"/>
      <c r="I10" s="814" t="s">
        <v>2313</v>
      </c>
      <c r="J10" s="814"/>
      <c r="K10" s="400" t="s">
        <v>2312</v>
      </c>
      <c r="L10" s="364"/>
      <c r="M10" s="364"/>
      <c r="N10" s="36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1072</v>
      </c>
      <c r="C31" s="87" t="s">
        <v>1255</v>
      </c>
      <c r="D31" s="88"/>
      <c r="E31" s="88"/>
      <c r="F31" s="88"/>
      <c r="G31" s="88"/>
      <c r="H31" s="88"/>
      <c r="I31" s="88"/>
      <c r="J31" s="89"/>
      <c r="K31" s="316"/>
      <c r="L31" s="314" t="s">
        <v>1071</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t="s">
        <v>312</v>
      </c>
      <c r="B36" s="871" t="str">
        <f>VLOOKUP(A36,EQUIPOS!A6:D154,3,FALSE)</f>
        <v>Retroexcavadora sobre oruga, potencia 138 HP, balde de 1,5 m3.</v>
      </c>
      <c r="C36" s="872"/>
      <c r="D36" s="872"/>
      <c r="E36" s="872"/>
      <c r="F36" s="872"/>
      <c r="G36" s="872"/>
      <c r="H36" s="873"/>
      <c r="I36" s="275"/>
      <c r="J36" s="276"/>
      <c r="K36" s="277">
        <f>VLOOKUP(A36,EQUIPOS!A6:D161,4,FALSE)</f>
        <v>216793.33333333334</v>
      </c>
      <c r="L36" s="278"/>
      <c r="M36" s="279">
        <v>2.5</v>
      </c>
      <c r="N36" s="280">
        <f>K36/M36</f>
        <v>86717.333333333343</v>
      </c>
    </row>
    <row r="37" spans="1:14">
      <c r="A37" t="s">
        <v>180</v>
      </c>
      <c r="B37" s="871" t="str">
        <f>VLOOKUP(A37,EQUIPOS!A7:D154,3,FALSE)</f>
        <v>Compresor 120 HP, con martillo.</v>
      </c>
      <c r="C37" s="872"/>
      <c r="D37" s="872"/>
      <c r="E37" s="872"/>
      <c r="F37" s="872"/>
      <c r="G37" s="872"/>
      <c r="H37" s="873"/>
      <c r="I37" s="275"/>
      <c r="J37" s="276"/>
      <c r="K37" s="277">
        <f>VLOOKUP(A37,EQUIPOS!A7:D162,4,FALSE)</f>
        <v>89833.333333333328</v>
      </c>
      <c r="L37" s="278"/>
      <c r="M37" s="279">
        <v>2.5</v>
      </c>
      <c r="N37" s="280">
        <f>K37/M37</f>
        <v>35933.333333333328</v>
      </c>
    </row>
    <row r="38" spans="1:14">
      <c r="A38" t="s">
        <v>195</v>
      </c>
      <c r="B38" s="871" t="str">
        <f>VLOOKUP(A38,EQUIPOS!A8:D154,3,FALSE)</f>
        <v xml:space="preserve">Equipo de oxicorte, Capacidad de corte: hasta 6´´ (152mm) </v>
      </c>
      <c r="C38" s="872"/>
      <c r="D38" s="872"/>
      <c r="E38" s="872"/>
      <c r="F38" s="872"/>
      <c r="G38" s="872"/>
      <c r="H38" s="873"/>
      <c r="I38" s="275"/>
      <c r="J38" s="276"/>
      <c r="K38" s="277">
        <f>VLOOKUP(A38,EQUIPOS!A8:D163,4,FALSE)</f>
        <v>4356.666666666667</v>
      </c>
      <c r="L38" s="278"/>
      <c r="M38" s="279">
        <v>2.5</v>
      </c>
      <c r="N38" s="280">
        <f>K38/M38</f>
        <v>1742.6666666666667</v>
      </c>
    </row>
    <row r="39" spans="1:14">
      <c r="B39" s="871"/>
      <c r="C39" s="872"/>
      <c r="D39" s="872"/>
      <c r="E39" s="872"/>
      <c r="F39" s="872"/>
      <c r="G39" s="872"/>
      <c r="H39" s="873"/>
      <c r="I39" s="874"/>
      <c r="J39" s="875"/>
      <c r="K39" s="282"/>
      <c r="L39" s="876"/>
      <c r="M39" s="877"/>
      <c r="N39" s="283"/>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285"/>
      <c r="N41" s="352"/>
    </row>
    <row r="42" spans="1:14" ht="15.75" thickBot="1">
      <c r="B42" s="871" t="s">
        <v>1036</v>
      </c>
      <c r="C42" s="872"/>
      <c r="D42" s="872"/>
      <c r="E42" s="872"/>
      <c r="F42" s="872"/>
      <c r="G42" s="872"/>
      <c r="H42" s="873"/>
      <c r="I42" s="881"/>
      <c r="J42" s="882"/>
      <c r="K42" s="47"/>
      <c r="L42" s="883">
        <v>0.02</v>
      </c>
      <c r="M42" s="884"/>
      <c r="N42" s="111">
        <f>N76*L42</f>
        <v>255.33602603049999</v>
      </c>
    </row>
    <row r="43" spans="1:14" ht="15.75" thickBot="1">
      <c r="B43" s="822" t="s">
        <v>1037</v>
      </c>
      <c r="C43" s="823"/>
      <c r="D43" s="823"/>
      <c r="E43" s="823"/>
      <c r="F43" s="823"/>
      <c r="G43" s="823"/>
      <c r="H43" s="823"/>
      <c r="I43" s="823"/>
      <c r="J43" s="823"/>
      <c r="K43" s="823"/>
      <c r="L43" s="823"/>
      <c r="M43" s="824"/>
      <c r="N43" s="105">
        <f>SUM(N36:N42)</f>
        <v>124648.66935936385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A59" t="s">
        <v>1351</v>
      </c>
      <c r="B59" s="52" t="str">
        <f>VLOOKUP(A59,TRANSPORTE!A5:D94,3,FALSE)</f>
        <v>Transporte de material de demolición</v>
      </c>
      <c r="C59" s="325"/>
      <c r="D59" s="325"/>
      <c r="E59" s="325"/>
      <c r="F59" s="325"/>
      <c r="G59" s="325"/>
      <c r="H59" s="319" t="str">
        <f>VLOOKUP(A59,TRANSPORTE!A6:D117,2,FALSE)</f>
        <v>m3k</v>
      </c>
      <c r="I59" s="287">
        <v>1</v>
      </c>
      <c r="J59" s="294">
        <v>1</v>
      </c>
      <c r="K59" s="287">
        <f>I59*J59</f>
        <v>1</v>
      </c>
      <c r="L59" s="909">
        <f>'900.2'!N78</f>
        <v>1065.6565656565656</v>
      </c>
      <c r="M59" s="910"/>
      <c r="N59" s="295">
        <f>K59*L59</f>
        <v>1065.6565656565656</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51"/>
    </row>
    <row r="65" spans="1:15" ht="15.75" thickBot="1">
      <c r="B65" s="911" t="s">
        <v>1037</v>
      </c>
      <c r="C65" s="865"/>
      <c r="D65" s="865"/>
      <c r="E65" s="865"/>
      <c r="F65" s="865"/>
      <c r="G65" s="865"/>
      <c r="H65" s="865"/>
      <c r="I65" s="865"/>
      <c r="J65" s="865"/>
      <c r="K65" s="865"/>
      <c r="L65" s="865"/>
      <c r="M65" s="866"/>
      <c r="N65" s="110">
        <f>N59+N60+N61+N62+N63</f>
        <v>1065.6565656565656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9</v>
      </c>
      <c r="B70" s="55" t="str">
        <f>VLOOKUP(A70,'MANO DE OBRA'!A8:D68,3,FALSE)</f>
        <v>Obrero (3)</v>
      </c>
      <c r="C70" s="53"/>
      <c r="D70" s="53"/>
      <c r="E70" s="53"/>
      <c r="F70" s="53"/>
      <c r="G70" s="53"/>
      <c r="H70" s="53"/>
      <c r="I70" s="300">
        <f>K70/J70*100</f>
        <v>82811.68411799999</v>
      </c>
      <c r="J70" s="301">
        <v>185</v>
      </c>
      <c r="K70" s="302">
        <f>VLOOKUP(A70,'MANO DE OBRA'!A8:D99,4,FALSE)</f>
        <v>153201.61561829998</v>
      </c>
      <c r="L70" s="56"/>
      <c r="M70" s="303">
        <v>20</v>
      </c>
      <c r="N70" s="304">
        <f>K70/M70</f>
        <v>7660.0807809149992</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20</v>
      </c>
      <c r="N71" s="304">
        <f>K71/M71</f>
        <v>5106.7205206099998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911" t="s">
        <v>1037</v>
      </c>
      <c r="C76" s="865"/>
      <c r="D76" s="865"/>
      <c r="E76" s="865"/>
      <c r="F76" s="865"/>
      <c r="G76" s="865"/>
      <c r="H76" s="865"/>
      <c r="I76" s="865"/>
      <c r="J76" s="865"/>
      <c r="K76" s="865"/>
      <c r="L76" s="865"/>
      <c r="M76" s="866"/>
      <c r="N76" s="309">
        <f>N70+N71+N72+N73+N74</f>
        <v>12766.801301525</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138481.12722654542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27696.225445309086</v>
      </c>
      <c r="M83" s="858"/>
      <c r="N83" s="57"/>
    </row>
    <row r="84" spans="1:14">
      <c r="B84" s="95" t="s">
        <v>1057</v>
      </c>
      <c r="C84" s="96"/>
      <c r="D84" s="96"/>
      <c r="E84" s="96"/>
      <c r="F84" s="96"/>
      <c r="G84" s="96"/>
      <c r="H84" s="96"/>
      <c r="I84" s="93"/>
      <c r="J84" s="94"/>
      <c r="K84" s="312">
        <v>0.05</v>
      </c>
      <c r="L84" s="857">
        <f>N78*K84</f>
        <v>6924.0563613272716</v>
      </c>
      <c r="M84" s="858"/>
      <c r="N84" s="57"/>
    </row>
    <row r="85" spans="1:14" ht="15.75" thickBot="1">
      <c r="B85" s="97" t="s">
        <v>1058</v>
      </c>
      <c r="C85" s="98"/>
      <c r="D85" s="98"/>
      <c r="E85" s="98"/>
      <c r="F85" s="98"/>
      <c r="G85" s="98"/>
      <c r="H85" s="98"/>
      <c r="I85" s="99"/>
      <c r="J85" s="100"/>
      <c r="K85" s="313">
        <v>0.05</v>
      </c>
      <c r="L85" s="859">
        <f>N78*K85</f>
        <v>6924.0563613272716</v>
      </c>
      <c r="M85" s="860"/>
      <c r="N85" s="57"/>
    </row>
    <row r="86" spans="1:14" ht="15.75" thickBot="1">
      <c r="B86" s="822" t="s">
        <v>1037</v>
      </c>
      <c r="C86" s="823"/>
      <c r="D86" s="823"/>
      <c r="E86" s="823"/>
      <c r="F86" s="823"/>
      <c r="G86" s="823"/>
      <c r="H86" s="823"/>
      <c r="I86" s="823"/>
      <c r="J86" s="823"/>
      <c r="K86" s="823"/>
      <c r="L86" s="823"/>
      <c r="M86" s="824"/>
      <c r="N86" s="58">
        <f>L83+L84+L85</f>
        <v>41544.338167963622</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180025.46539450902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28.5"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1"/>
      <c r="C1" s="843"/>
      <c r="D1" s="844"/>
      <c r="E1" s="844"/>
      <c r="F1" s="844"/>
      <c r="G1" s="844"/>
      <c r="H1" s="844"/>
      <c r="I1" s="844"/>
      <c r="J1" s="845"/>
      <c r="K1" s="846" t="s">
        <v>1017</v>
      </c>
      <c r="L1" s="848" t="s">
        <v>2304</v>
      </c>
      <c r="M1" s="849"/>
      <c r="N1" s="850"/>
    </row>
    <row r="2" spans="2:14">
      <c r="B2" s="832"/>
      <c r="C2" s="809" t="s">
        <v>1018</v>
      </c>
      <c r="D2" s="810"/>
      <c r="E2" s="810"/>
      <c r="F2" s="810"/>
      <c r="G2" s="810"/>
      <c r="H2" s="810"/>
      <c r="I2" s="810"/>
      <c r="J2" s="811"/>
      <c r="K2" s="847"/>
      <c r="L2" s="851"/>
      <c r="M2" s="852"/>
      <c r="N2" s="853"/>
    </row>
    <row r="3" spans="2:14">
      <c r="B3" s="832"/>
      <c r="C3" s="809" t="s">
        <v>2305</v>
      </c>
      <c r="D3" s="810"/>
      <c r="E3" s="810"/>
      <c r="F3" s="810"/>
      <c r="G3" s="810"/>
      <c r="H3" s="810"/>
      <c r="I3" s="810"/>
      <c r="J3" s="811"/>
      <c r="K3" s="834" t="s">
        <v>1019</v>
      </c>
      <c r="L3" s="803">
        <v>1</v>
      </c>
      <c r="M3" s="804"/>
      <c r="N3" s="805"/>
    </row>
    <row r="4" spans="2:14">
      <c r="B4" s="832"/>
      <c r="C4" s="809" t="s">
        <v>2306</v>
      </c>
      <c r="D4" s="810"/>
      <c r="E4" s="810"/>
      <c r="F4" s="810"/>
      <c r="G4" s="810"/>
      <c r="H4" s="810"/>
      <c r="I4" s="810"/>
      <c r="J4" s="811"/>
      <c r="K4" s="854"/>
      <c r="L4" s="806"/>
      <c r="M4" s="807"/>
      <c r="N4" s="808"/>
    </row>
    <row r="5" spans="2:14">
      <c r="B5" s="832"/>
      <c r="C5" s="809" t="s">
        <v>2307</v>
      </c>
      <c r="D5" s="810"/>
      <c r="E5" s="810"/>
      <c r="F5" s="810"/>
      <c r="G5" s="810"/>
      <c r="H5" s="810"/>
      <c r="I5" s="810"/>
      <c r="J5" s="811"/>
      <c r="K5" s="834" t="s">
        <v>1020</v>
      </c>
      <c r="L5" s="836"/>
      <c r="M5" s="836" t="s">
        <v>1021</v>
      </c>
      <c r="N5" s="838"/>
    </row>
    <row r="6" spans="2:14" ht="15.75" thickBot="1">
      <c r="B6" s="833"/>
      <c r="C6" s="840"/>
      <c r="D6" s="841"/>
      <c r="E6" s="841"/>
      <c r="F6" s="841"/>
      <c r="G6" s="841"/>
      <c r="H6" s="841"/>
      <c r="I6" s="841"/>
      <c r="J6" s="842"/>
      <c r="K6" s="835"/>
      <c r="L6" s="837"/>
      <c r="M6" s="837"/>
      <c r="N6" s="839"/>
    </row>
    <row r="7" spans="2:14" ht="15.75" thickBot="1">
      <c r="B7" s="353"/>
      <c r="C7" s="354"/>
      <c r="D7" s="354"/>
      <c r="E7" s="354"/>
      <c r="F7" s="354"/>
      <c r="G7" s="354"/>
      <c r="H7" s="354"/>
      <c r="I7" s="354"/>
      <c r="J7" s="354"/>
      <c r="K7" s="354"/>
      <c r="L7" s="355"/>
      <c r="M7" s="355"/>
      <c r="N7" s="356"/>
    </row>
    <row r="8" spans="2:14" ht="18.75" customHeight="1">
      <c r="B8" s="357"/>
      <c r="C8" s="83"/>
      <c r="D8" s="83"/>
      <c r="E8" s="83"/>
      <c r="F8" s="83"/>
      <c r="G8" s="83"/>
      <c r="H8" s="84"/>
      <c r="I8" s="83"/>
      <c r="J8" s="83"/>
      <c r="K8" s="358" t="s">
        <v>1022</v>
      </c>
      <c r="L8" s="359"/>
      <c r="M8" s="359"/>
      <c r="N8" s="360"/>
    </row>
    <row r="9" spans="2:14">
      <c r="B9" s="361"/>
      <c r="C9" s="85"/>
      <c r="D9" s="85"/>
      <c r="E9" s="85"/>
      <c r="F9" s="85"/>
      <c r="G9" s="85"/>
      <c r="H9" s="362"/>
      <c r="I9" s="85"/>
      <c r="J9" s="85"/>
      <c r="K9" s="363"/>
      <c r="L9" s="364" t="s">
        <v>2308</v>
      </c>
      <c r="M9" s="364" t="s">
        <v>2309</v>
      </c>
      <c r="N9" s="365" t="s">
        <v>2310</v>
      </c>
    </row>
    <row r="10" spans="2:14" ht="36">
      <c r="B10" s="812" t="s">
        <v>2311</v>
      </c>
      <c r="C10" s="813"/>
      <c r="D10" s="813"/>
      <c r="E10" s="813"/>
      <c r="F10" s="399" t="s">
        <v>2312</v>
      </c>
      <c r="G10" s="85"/>
      <c r="H10" s="367"/>
      <c r="I10" s="814" t="s">
        <v>2313</v>
      </c>
      <c r="J10" s="814"/>
      <c r="K10" s="400" t="s">
        <v>2312</v>
      </c>
      <c r="L10" s="364"/>
      <c r="M10" s="364"/>
      <c r="N10" s="36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1073</v>
      </c>
      <c r="C31" s="87" t="s">
        <v>1256</v>
      </c>
      <c r="D31" s="88"/>
      <c r="E31" s="88"/>
      <c r="F31" s="88"/>
      <c r="G31" s="88"/>
      <c r="H31" s="88"/>
      <c r="I31" s="88"/>
      <c r="J31" s="89"/>
      <c r="K31" s="316"/>
      <c r="L31" s="314" t="s">
        <v>1071</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t="s">
        <v>150</v>
      </c>
      <c r="B36" s="871" t="str">
        <f>VLOOKUP(A36,EQUIPOS!A6:D154,3,FALSE)</f>
        <v>Cargador : Potencia en el volante 125 hp, Clasificación de RPM del motor 2300.</v>
      </c>
      <c r="C36" s="872"/>
      <c r="D36" s="872"/>
      <c r="E36" s="872"/>
      <c r="F36" s="872"/>
      <c r="G36" s="872"/>
      <c r="H36" s="873"/>
      <c r="I36" s="275"/>
      <c r="J36" s="276"/>
      <c r="K36" s="277">
        <f>VLOOKUP(A36,EQUIPOS!A6:D161,4,FALSE)</f>
        <v>172220</v>
      </c>
      <c r="L36" s="278"/>
      <c r="M36" s="279">
        <v>9.25</v>
      </c>
      <c r="N36" s="280">
        <f>K36/M36</f>
        <v>18618.37837837838</v>
      </c>
    </row>
    <row r="37" spans="1:14">
      <c r="A37" t="s">
        <v>180</v>
      </c>
      <c r="B37" s="871" t="str">
        <f>VLOOKUP(A37,EQUIPOS!A7:D154,3,FALSE)</f>
        <v>Compresor 120 HP, con martillo.</v>
      </c>
      <c r="C37" s="872"/>
      <c r="D37" s="872"/>
      <c r="E37" s="872"/>
      <c r="F37" s="872"/>
      <c r="G37" s="872"/>
      <c r="H37" s="873"/>
      <c r="I37" s="275"/>
      <c r="J37" s="276"/>
      <c r="K37" s="277">
        <f>VLOOKUP(A37,EQUIPOS!A7:D162,4,FALSE)</f>
        <v>89833.333333333328</v>
      </c>
      <c r="L37" s="278"/>
      <c r="M37" s="279">
        <v>9.25</v>
      </c>
      <c r="N37" s="280">
        <f>K37/M37</f>
        <v>9711.7117117117104</v>
      </c>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82"/>
      <c r="L39" s="876"/>
      <c r="M39" s="877"/>
      <c r="N39" s="283"/>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285"/>
      <c r="N41" s="352"/>
    </row>
    <row r="42" spans="1:14" ht="15.75" thickBot="1">
      <c r="B42" s="871" t="s">
        <v>1036</v>
      </c>
      <c r="C42" s="872"/>
      <c r="D42" s="872"/>
      <c r="E42" s="872"/>
      <c r="F42" s="872"/>
      <c r="G42" s="872"/>
      <c r="H42" s="873"/>
      <c r="I42" s="881"/>
      <c r="J42" s="882"/>
      <c r="K42" s="47"/>
      <c r="L42" s="883">
        <v>0.02</v>
      </c>
      <c r="M42" s="884"/>
      <c r="N42" s="111">
        <f>N76*L42</f>
        <v>55.207789412000004</v>
      </c>
    </row>
    <row r="43" spans="1:14" ht="15.75" thickBot="1">
      <c r="B43" s="822" t="s">
        <v>1037</v>
      </c>
      <c r="C43" s="823"/>
      <c r="D43" s="823"/>
      <c r="E43" s="823"/>
      <c r="F43" s="823"/>
      <c r="G43" s="823"/>
      <c r="H43" s="823"/>
      <c r="I43" s="823"/>
      <c r="J43" s="823"/>
      <c r="K43" s="823"/>
      <c r="L43" s="823"/>
      <c r="M43" s="824"/>
      <c r="N43" s="105">
        <f>SUM(N36:N42)</f>
        <v>28385.29787950209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A59" t="s">
        <v>1351</v>
      </c>
      <c r="B59" s="52" t="str">
        <f>VLOOKUP(A59,TRANSPORTE!A5:D94,3,FALSE)</f>
        <v>Transporte de material de demolición</v>
      </c>
      <c r="C59" s="325"/>
      <c r="D59" s="325"/>
      <c r="E59" s="325"/>
      <c r="F59" s="325"/>
      <c r="G59" s="325"/>
      <c r="H59" s="319" t="str">
        <f>VLOOKUP(A59,TRANSPORTE!A6:D117,2,FALSE)</f>
        <v>m3k</v>
      </c>
      <c r="I59" s="287">
        <v>1</v>
      </c>
      <c r="J59" s="294">
        <v>1</v>
      </c>
      <c r="K59" s="287">
        <f>I59*J59</f>
        <v>1</v>
      </c>
      <c r="L59" s="909">
        <f>'900.2'!N78</f>
        <v>1065.6565656565656</v>
      </c>
      <c r="M59" s="910"/>
      <c r="N59" s="295">
        <f>K59*L59</f>
        <v>1065.6565656565656</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51"/>
    </row>
    <row r="65" spans="1:15" ht="15.75" thickBot="1">
      <c r="B65" s="911" t="s">
        <v>1037</v>
      </c>
      <c r="C65" s="865"/>
      <c r="D65" s="865"/>
      <c r="E65" s="865"/>
      <c r="F65" s="865"/>
      <c r="G65" s="865"/>
      <c r="H65" s="865"/>
      <c r="I65" s="865"/>
      <c r="J65" s="865"/>
      <c r="K65" s="865"/>
      <c r="L65" s="865"/>
      <c r="M65" s="866"/>
      <c r="N65" s="110">
        <f>N59+N60+N61+N62+N63</f>
        <v>1065.6565656565656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74</v>
      </c>
      <c r="N70" s="304">
        <f>K70/M70</f>
        <v>1380.1947353</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74</v>
      </c>
      <c r="N71" s="304">
        <f>K71/M71</f>
        <v>1380.1947353</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911" t="s">
        <v>1037</v>
      </c>
      <c r="C76" s="865"/>
      <c r="D76" s="865"/>
      <c r="E76" s="865"/>
      <c r="F76" s="865"/>
      <c r="G76" s="865"/>
      <c r="H76" s="865"/>
      <c r="I76" s="865"/>
      <c r="J76" s="865"/>
      <c r="K76" s="865"/>
      <c r="L76" s="865"/>
      <c r="M76" s="866"/>
      <c r="N76" s="309">
        <f>N70+N71+N72+N73+N74</f>
        <v>2760.3894706000001</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32211.343915758654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6442.2687831517314</v>
      </c>
      <c r="M83" s="858"/>
      <c r="N83" s="57"/>
    </row>
    <row r="84" spans="1:14">
      <c r="B84" s="95" t="s">
        <v>1057</v>
      </c>
      <c r="C84" s="96"/>
      <c r="D84" s="96"/>
      <c r="E84" s="96"/>
      <c r="F84" s="96"/>
      <c r="G84" s="96"/>
      <c r="H84" s="96"/>
      <c r="I84" s="93"/>
      <c r="J84" s="94"/>
      <c r="K84" s="312">
        <v>0.05</v>
      </c>
      <c r="L84" s="857">
        <f>N78*K84</f>
        <v>1610.5671957879329</v>
      </c>
      <c r="M84" s="858"/>
      <c r="N84" s="57"/>
    </row>
    <row r="85" spans="1:14" ht="15.75" thickBot="1">
      <c r="B85" s="97" t="s">
        <v>1058</v>
      </c>
      <c r="C85" s="98"/>
      <c r="D85" s="98"/>
      <c r="E85" s="98"/>
      <c r="F85" s="98"/>
      <c r="G85" s="98"/>
      <c r="H85" s="98"/>
      <c r="I85" s="99"/>
      <c r="J85" s="100"/>
      <c r="K85" s="313">
        <v>0.05</v>
      </c>
      <c r="L85" s="859">
        <f>N78*K85</f>
        <v>1610.5671957879329</v>
      </c>
      <c r="M85" s="860"/>
      <c r="N85" s="57"/>
    </row>
    <row r="86" spans="1:14" ht="15.75" thickBot="1">
      <c r="B86" s="822" t="s">
        <v>1037</v>
      </c>
      <c r="C86" s="823"/>
      <c r="D86" s="823"/>
      <c r="E86" s="823"/>
      <c r="F86" s="823"/>
      <c r="G86" s="823"/>
      <c r="H86" s="823"/>
      <c r="I86" s="823"/>
      <c r="J86" s="823"/>
      <c r="K86" s="823"/>
      <c r="L86" s="823"/>
      <c r="M86" s="824"/>
      <c r="N86" s="58">
        <f>L83+L84+L85</f>
        <v>9663.4031747275967</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41874.747090486249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22.5"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1074</v>
      </c>
      <c r="C31" s="87" t="s">
        <v>1257</v>
      </c>
      <c r="D31" s="88"/>
      <c r="E31" s="88"/>
      <c r="F31" s="88"/>
      <c r="G31" s="88"/>
      <c r="H31" s="88"/>
      <c r="I31" s="88"/>
      <c r="J31" s="89"/>
      <c r="K31" s="316"/>
      <c r="L31" s="314" t="s">
        <v>1071</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t="s">
        <v>180</v>
      </c>
      <c r="B36" s="871" t="str">
        <f>VLOOKUP(A36,EQUIPOS!A6:D154,3,FALSE)</f>
        <v>Compresor 120 HP, con martillo.</v>
      </c>
      <c r="C36" s="872"/>
      <c r="D36" s="872"/>
      <c r="E36" s="872"/>
      <c r="F36" s="872"/>
      <c r="G36" s="872"/>
      <c r="H36" s="873"/>
      <c r="I36" s="275"/>
      <c r="J36" s="276"/>
      <c r="K36" s="277">
        <f>VLOOKUP(A36,EQUIPOS!A6:D161,4,FALSE)</f>
        <v>89833.333333333328</v>
      </c>
      <c r="L36" s="278"/>
      <c r="M36" s="279">
        <v>2.5</v>
      </c>
      <c r="N36" s="280">
        <f>K36/M36</f>
        <v>35933.333333333328</v>
      </c>
    </row>
    <row r="37" spans="1:14">
      <c r="B37" s="871"/>
      <c r="C37" s="872"/>
      <c r="D37" s="872"/>
      <c r="E37" s="872"/>
      <c r="F37" s="872"/>
      <c r="G37" s="872"/>
      <c r="H37" s="873"/>
      <c r="I37" s="275"/>
      <c r="J37" s="276"/>
      <c r="K37" s="277"/>
      <c r="L37" s="278"/>
      <c r="M37" s="279"/>
      <c r="N37" s="280"/>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82"/>
      <c r="L39" s="876"/>
      <c r="M39" s="877"/>
      <c r="N39" s="283"/>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285"/>
      <c r="N41" s="352"/>
    </row>
    <row r="42" spans="1:14" ht="15.75" thickBot="1">
      <c r="B42" s="871" t="s">
        <v>1036</v>
      </c>
      <c r="C42" s="872"/>
      <c r="D42" s="872"/>
      <c r="E42" s="872"/>
      <c r="F42" s="872"/>
      <c r="G42" s="872"/>
      <c r="H42" s="873"/>
      <c r="I42" s="881"/>
      <c r="J42" s="882"/>
      <c r="K42" s="47"/>
      <c r="L42" s="883">
        <v>0.1</v>
      </c>
      <c r="M42" s="884"/>
      <c r="N42" s="111">
        <f>N76*L42</f>
        <v>1021.344104122</v>
      </c>
    </row>
    <row r="43" spans="1:14" ht="15.75" thickBot="1">
      <c r="B43" s="822" t="s">
        <v>1037</v>
      </c>
      <c r="C43" s="823"/>
      <c r="D43" s="823"/>
      <c r="E43" s="823"/>
      <c r="F43" s="823"/>
      <c r="G43" s="823"/>
      <c r="H43" s="823"/>
      <c r="I43" s="823"/>
      <c r="J43" s="823"/>
      <c r="K43" s="823"/>
      <c r="L43" s="823"/>
      <c r="M43" s="824"/>
      <c r="N43" s="105">
        <f>SUM(N36:N42)</f>
        <v>36954.677437455328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A59" t="s">
        <v>1351</v>
      </c>
      <c r="B59" s="52" t="str">
        <f>VLOOKUP(A59,TRANSPORTE!A5:D94,3,FALSE)</f>
        <v>Transporte de material de demolición</v>
      </c>
      <c r="C59" s="325"/>
      <c r="D59" s="325"/>
      <c r="E59" s="325"/>
      <c r="F59" s="325"/>
      <c r="G59" s="325"/>
      <c r="H59" s="319" t="str">
        <f>VLOOKUP(A59,TRANSPORTE!A6:D117,2,FALSE)</f>
        <v>m3k</v>
      </c>
      <c r="I59" s="287">
        <v>1</v>
      </c>
      <c r="J59" s="294">
        <v>1</v>
      </c>
      <c r="K59" s="287">
        <f>I59*J59</f>
        <v>1</v>
      </c>
      <c r="L59" s="909">
        <f>'900.2'!N78</f>
        <v>1065.6565656565656</v>
      </c>
      <c r="M59" s="910"/>
      <c r="N59" s="295">
        <f>K59*L59</f>
        <v>1065.6565656565656</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456"/>
      <c r="H64" s="54"/>
      <c r="I64" s="132"/>
      <c r="J64" s="132"/>
      <c r="K64" s="132"/>
      <c r="L64" s="900"/>
      <c r="M64" s="901"/>
      <c r="N64" s="51"/>
    </row>
    <row r="65" spans="1:15" ht="15.75" thickBot="1">
      <c r="B65" s="911" t="s">
        <v>1037</v>
      </c>
      <c r="C65" s="865"/>
      <c r="D65" s="865"/>
      <c r="E65" s="865"/>
      <c r="F65" s="865"/>
      <c r="G65" s="865"/>
      <c r="H65" s="865"/>
      <c r="I65" s="865"/>
      <c r="J65" s="865"/>
      <c r="K65" s="865"/>
      <c r="L65" s="865"/>
      <c r="M65" s="866"/>
      <c r="N65" s="110">
        <f>N59+N60+N61+N62+N63</f>
        <v>1065.6565656565656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20</v>
      </c>
      <c r="N70" s="304">
        <f>K70/M70</f>
        <v>10213.44104122</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911" t="s">
        <v>1037</v>
      </c>
      <c r="C76" s="865"/>
      <c r="D76" s="865"/>
      <c r="E76" s="865"/>
      <c r="F76" s="865"/>
      <c r="G76" s="865"/>
      <c r="H76" s="865"/>
      <c r="I76" s="865"/>
      <c r="J76" s="865"/>
      <c r="K76" s="865"/>
      <c r="L76" s="865"/>
      <c r="M76" s="866"/>
      <c r="N76" s="309">
        <f>N70+N71+N72+N73+N74</f>
        <v>10213.44104122</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48233.775044331895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9646.7550088663793</v>
      </c>
      <c r="M83" s="858"/>
      <c r="N83" s="57"/>
    </row>
    <row r="84" spans="1:14">
      <c r="B84" s="95" t="s">
        <v>1057</v>
      </c>
      <c r="C84" s="96"/>
      <c r="D84" s="96"/>
      <c r="E84" s="96"/>
      <c r="F84" s="96"/>
      <c r="G84" s="96"/>
      <c r="H84" s="96"/>
      <c r="I84" s="93"/>
      <c r="J84" s="94"/>
      <c r="K84" s="312">
        <v>0.05</v>
      </c>
      <c r="L84" s="857">
        <f>N78*K84</f>
        <v>2411.6887522165948</v>
      </c>
      <c r="M84" s="858"/>
      <c r="N84" s="57"/>
    </row>
    <row r="85" spans="1:14" ht="15.75" thickBot="1">
      <c r="B85" s="97" t="s">
        <v>1058</v>
      </c>
      <c r="C85" s="98"/>
      <c r="D85" s="98"/>
      <c r="E85" s="98"/>
      <c r="F85" s="98"/>
      <c r="G85" s="98"/>
      <c r="H85" s="98"/>
      <c r="I85" s="99"/>
      <c r="J85" s="100"/>
      <c r="K85" s="313">
        <v>0.05</v>
      </c>
      <c r="L85" s="859">
        <f>N78*K85</f>
        <v>2411.6887522165948</v>
      </c>
      <c r="M85" s="860"/>
      <c r="N85" s="57"/>
    </row>
    <row r="86" spans="1:14" ht="15.75" thickBot="1">
      <c r="B86" s="822" t="s">
        <v>1037</v>
      </c>
      <c r="C86" s="823"/>
      <c r="D86" s="823"/>
      <c r="E86" s="823"/>
      <c r="F86" s="823"/>
      <c r="G86" s="823"/>
      <c r="H86" s="823"/>
      <c r="I86" s="823"/>
      <c r="J86" s="823"/>
      <c r="K86" s="823"/>
      <c r="L86" s="823"/>
      <c r="M86" s="824"/>
      <c r="N86" s="58">
        <f>L83+L84+L85</f>
        <v>14470.132513299568</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62703.907557631464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1075</v>
      </c>
      <c r="C31" s="87" t="s">
        <v>1254</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t="s">
        <v>150</v>
      </c>
      <c r="B36" s="871" t="str">
        <f>VLOOKUP(A36,EQUIPOS!A6:D154,3,FALSE)</f>
        <v>Cargador : Potencia en el volante 125 hp, Clasificación de RPM del motor 2300.</v>
      </c>
      <c r="C36" s="872"/>
      <c r="D36" s="872"/>
      <c r="E36" s="872"/>
      <c r="F36" s="872"/>
      <c r="G36" s="872"/>
      <c r="H36" s="873"/>
      <c r="I36" s="275"/>
      <c r="J36" s="276"/>
      <c r="K36" s="277">
        <f>VLOOKUP(A36,EQUIPOS!A6:D161,4,FALSE)</f>
        <v>172220</v>
      </c>
      <c r="L36" s="278"/>
      <c r="M36" s="279">
        <v>2.375</v>
      </c>
      <c r="N36" s="280">
        <f>K36/M36</f>
        <v>72513.68421052632</v>
      </c>
    </row>
    <row r="37" spans="1:14">
      <c r="A37" t="s">
        <v>180</v>
      </c>
      <c r="B37" s="871" t="str">
        <f>VLOOKUP(A37,EQUIPOS!A7:D154,3,FALSE)</f>
        <v>Compresor 120 HP, con martillo.</v>
      </c>
      <c r="C37" s="872"/>
      <c r="D37" s="872"/>
      <c r="E37" s="872"/>
      <c r="F37" s="872"/>
      <c r="G37" s="872"/>
      <c r="H37" s="873"/>
      <c r="I37" s="275"/>
      <c r="J37" s="276"/>
      <c r="K37" s="277">
        <f>VLOOKUP(A37,EQUIPOS!A7:D162,4,FALSE)</f>
        <v>89833.333333333328</v>
      </c>
      <c r="L37" s="278"/>
      <c r="M37" s="279">
        <v>2.375</v>
      </c>
      <c r="N37" s="280">
        <f>K37/M37</f>
        <v>37824.561403508771</v>
      </c>
    </row>
    <row r="38" spans="1:14">
      <c r="A38" t="s">
        <v>195</v>
      </c>
      <c r="B38" s="871" t="str">
        <f>VLOOKUP(A38,EQUIPOS!A8:D154,3,FALSE)</f>
        <v xml:space="preserve">Equipo de oxicorte, Capacidad de corte: hasta 6´´ (152mm) </v>
      </c>
      <c r="C38" s="872"/>
      <c r="D38" s="872"/>
      <c r="E38" s="872"/>
      <c r="F38" s="872"/>
      <c r="G38" s="872"/>
      <c r="H38" s="873"/>
      <c r="I38" s="275"/>
      <c r="J38" s="276"/>
      <c r="K38" s="277">
        <f>VLOOKUP(A38,EQUIPOS!A8:D163,4,FALSE)</f>
        <v>4356.666666666667</v>
      </c>
      <c r="L38" s="278"/>
      <c r="M38" s="279">
        <v>2.375</v>
      </c>
      <c r="N38" s="280">
        <f>K38/M38</f>
        <v>1834.3859649122808</v>
      </c>
    </row>
    <row r="39" spans="1:14">
      <c r="B39" s="871"/>
      <c r="C39" s="872"/>
      <c r="D39" s="872"/>
      <c r="E39" s="872"/>
      <c r="F39" s="872"/>
      <c r="G39" s="872"/>
      <c r="H39" s="873"/>
      <c r="I39" s="874"/>
      <c r="J39" s="875"/>
      <c r="K39" s="282"/>
      <c r="L39" s="876"/>
      <c r="M39" s="877"/>
      <c r="N39" s="283"/>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285"/>
      <c r="N41" s="352"/>
    </row>
    <row r="42" spans="1:14" ht="15.75" thickBot="1">
      <c r="B42" s="871" t="s">
        <v>1036</v>
      </c>
      <c r="C42" s="872"/>
      <c r="D42" s="872"/>
      <c r="E42" s="872"/>
      <c r="F42" s="872"/>
      <c r="G42" s="872"/>
      <c r="H42" s="873"/>
      <c r="I42" s="881"/>
      <c r="J42" s="882"/>
      <c r="K42" s="47"/>
      <c r="L42" s="883">
        <v>0.1</v>
      </c>
      <c r="M42" s="884"/>
      <c r="N42" s="111">
        <f>N76*L42</f>
        <v>1343.873821213158</v>
      </c>
    </row>
    <row r="43" spans="1:14" ht="15.75" thickBot="1">
      <c r="B43" s="822" t="s">
        <v>1037</v>
      </c>
      <c r="C43" s="823"/>
      <c r="D43" s="823"/>
      <c r="E43" s="823"/>
      <c r="F43" s="823"/>
      <c r="G43" s="823"/>
      <c r="H43" s="823"/>
      <c r="I43" s="823"/>
      <c r="J43" s="823"/>
      <c r="K43" s="823"/>
      <c r="L43" s="823"/>
      <c r="M43" s="824"/>
      <c r="N43" s="105">
        <f>SUM(N36:N42)</f>
        <v>113516.50540016052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A59" t="s">
        <v>1351</v>
      </c>
      <c r="B59" s="52" t="str">
        <f>VLOOKUP(A59,TRANSPORTE!A5:D94,3,FALSE)</f>
        <v>Transporte de material de demolición</v>
      </c>
      <c r="C59" s="325"/>
      <c r="D59" s="325"/>
      <c r="E59" s="325"/>
      <c r="F59" s="325"/>
      <c r="G59" s="325"/>
      <c r="H59" s="319" t="str">
        <f>VLOOKUP(A59,TRANSPORTE!A6:D117,2,FALSE)</f>
        <v>m3k</v>
      </c>
      <c r="I59" s="287">
        <v>1</v>
      </c>
      <c r="J59" s="294">
        <v>1</v>
      </c>
      <c r="K59" s="287">
        <f>I59*J59</f>
        <v>1</v>
      </c>
      <c r="L59" s="909">
        <f>'900.2'!N78</f>
        <v>1065.6565656565656</v>
      </c>
      <c r="M59" s="910"/>
      <c r="N59" s="295">
        <f>K59*L59</f>
        <v>1065.6565656565656</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51"/>
    </row>
    <row r="65" spans="1:15" ht="15.75" thickBot="1">
      <c r="B65" s="911" t="s">
        <v>1037</v>
      </c>
      <c r="C65" s="865"/>
      <c r="D65" s="865"/>
      <c r="E65" s="865"/>
      <c r="F65" s="865"/>
      <c r="G65" s="865"/>
      <c r="H65" s="865"/>
      <c r="I65" s="865"/>
      <c r="J65" s="865"/>
      <c r="K65" s="865"/>
      <c r="L65" s="865"/>
      <c r="M65" s="866"/>
      <c r="N65" s="110">
        <f>N59+N60+N61+N62+N63</f>
        <v>1065.6565656565656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9</v>
      </c>
      <c r="B70" s="55" t="str">
        <f>VLOOKUP(A70,'MANO DE OBRA'!A8:D68,3,FALSE)</f>
        <v>Obrero (3)</v>
      </c>
      <c r="C70" s="53"/>
      <c r="D70" s="53"/>
      <c r="E70" s="53"/>
      <c r="F70" s="53"/>
      <c r="G70" s="53"/>
      <c r="H70" s="53"/>
      <c r="I70" s="300">
        <f>K70/J70*100</f>
        <v>82811.68411799999</v>
      </c>
      <c r="J70" s="301">
        <v>185</v>
      </c>
      <c r="K70" s="302">
        <f>VLOOKUP(A70,'MANO DE OBRA'!A8:D99,4,FALSE)</f>
        <v>153201.61561829998</v>
      </c>
      <c r="L70" s="56"/>
      <c r="M70" s="303">
        <v>19</v>
      </c>
      <c r="N70" s="304">
        <f>K70/M70</f>
        <v>8063.2429272789468</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19</v>
      </c>
      <c r="N71" s="304">
        <f>K71/M71</f>
        <v>5375.4952848526318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822" t="s">
        <v>1037</v>
      </c>
      <c r="C76" s="823"/>
      <c r="D76" s="823"/>
      <c r="E76" s="823"/>
      <c r="F76" s="823"/>
      <c r="G76" s="823"/>
      <c r="H76" s="823"/>
      <c r="I76" s="865"/>
      <c r="J76" s="865"/>
      <c r="K76" s="865"/>
      <c r="L76" s="865"/>
      <c r="M76" s="866"/>
      <c r="N76" s="309">
        <f>N70+N71+N72+N73+N74</f>
        <v>13438.738212131579</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128020.90017794866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25604.180035589732</v>
      </c>
      <c r="M83" s="858"/>
      <c r="N83" s="57"/>
    </row>
    <row r="84" spans="1:14">
      <c r="B84" s="95" t="s">
        <v>1057</v>
      </c>
      <c r="C84" s="96"/>
      <c r="D84" s="96"/>
      <c r="E84" s="96"/>
      <c r="F84" s="96"/>
      <c r="G84" s="96"/>
      <c r="H84" s="96"/>
      <c r="I84" s="93"/>
      <c r="J84" s="94"/>
      <c r="K84" s="312">
        <v>0.05</v>
      </c>
      <c r="L84" s="857">
        <f>N78*K84</f>
        <v>6401.045008897433</v>
      </c>
      <c r="M84" s="858"/>
      <c r="N84" s="57"/>
    </row>
    <row r="85" spans="1:14" ht="15.75" thickBot="1">
      <c r="B85" s="97" t="s">
        <v>1058</v>
      </c>
      <c r="C85" s="98"/>
      <c r="D85" s="98"/>
      <c r="E85" s="98"/>
      <c r="F85" s="98"/>
      <c r="G85" s="98"/>
      <c r="H85" s="98"/>
      <c r="I85" s="99"/>
      <c r="J85" s="100"/>
      <c r="K85" s="313">
        <v>0.05</v>
      </c>
      <c r="L85" s="859">
        <f>N78*K85</f>
        <v>6401.045008897433</v>
      </c>
      <c r="M85" s="860"/>
      <c r="N85" s="57"/>
    </row>
    <row r="86" spans="1:14" ht="15.75" thickBot="1">
      <c r="B86" s="822" t="s">
        <v>1037</v>
      </c>
      <c r="C86" s="823"/>
      <c r="D86" s="823"/>
      <c r="E86" s="823"/>
      <c r="F86" s="823"/>
      <c r="G86" s="823"/>
      <c r="H86" s="823"/>
      <c r="I86" s="823"/>
      <c r="J86" s="823"/>
      <c r="K86" s="823"/>
      <c r="L86" s="823"/>
      <c r="M86" s="824"/>
      <c r="N86" s="58">
        <f>L83+L84+L85</f>
        <v>38406.2700533846</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166427.17023133326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1076</v>
      </c>
      <c r="C31" s="87" t="s">
        <v>1255</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t="s">
        <v>312</v>
      </c>
      <c r="B36" s="871" t="str">
        <f>VLOOKUP(A36,EQUIPOS!A6:D154,3,FALSE)</f>
        <v>Retroexcavadora sobre oruga, potencia 138 HP, balde de 1,5 m3.</v>
      </c>
      <c r="C36" s="872"/>
      <c r="D36" s="872"/>
      <c r="E36" s="872"/>
      <c r="F36" s="872"/>
      <c r="G36" s="872"/>
      <c r="H36" s="873"/>
      <c r="I36" s="275"/>
      <c r="J36" s="276"/>
      <c r="K36" s="277">
        <f>VLOOKUP(A36,EQUIPOS!A6:D161,4,FALSE)</f>
        <v>216793.33333333334</v>
      </c>
      <c r="L36" s="278"/>
      <c r="M36" s="279">
        <v>2.5</v>
      </c>
      <c r="N36" s="280">
        <f>K36/M36</f>
        <v>86717.333333333343</v>
      </c>
    </row>
    <row r="37" spans="1:14">
      <c r="A37" t="s">
        <v>180</v>
      </c>
      <c r="B37" s="871" t="str">
        <f>VLOOKUP(A37,EQUIPOS!A7:D154,3,FALSE)</f>
        <v>Compresor 120 HP, con martillo.</v>
      </c>
      <c r="C37" s="872"/>
      <c r="D37" s="872"/>
      <c r="E37" s="872"/>
      <c r="F37" s="872"/>
      <c r="G37" s="872"/>
      <c r="H37" s="873"/>
      <c r="I37" s="275"/>
      <c r="J37" s="276"/>
      <c r="K37" s="277">
        <f>VLOOKUP(A37,EQUIPOS!A7:D162,4,FALSE)</f>
        <v>89833.333333333328</v>
      </c>
      <c r="L37" s="278"/>
      <c r="M37" s="279">
        <v>2.5</v>
      </c>
      <c r="N37" s="280">
        <f>K37/M37</f>
        <v>35933.333333333328</v>
      </c>
    </row>
    <row r="38" spans="1:14">
      <c r="A38" t="s">
        <v>195</v>
      </c>
      <c r="B38" s="871" t="str">
        <f>VLOOKUP(A38,EQUIPOS!A8:D154,3,FALSE)</f>
        <v xml:space="preserve">Equipo de oxicorte, Capacidad de corte: hasta 6´´ (152mm) </v>
      </c>
      <c r="C38" s="872"/>
      <c r="D38" s="872"/>
      <c r="E38" s="872"/>
      <c r="F38" s="872"/>
      <c r="G38" s="872"/>
      <c r="H38" s="873"/>
      <c r="I38" s="275"/>
      <c r="J38" s="276"/>
      <c r="K38" s="277">
        <f>VLOOKUP(A38,EQUIPOS!A8:D163,4,FALSE)</f>
        <v>4356.666666666667</v>
      </c>
      <c r="L38" s="278"/>
      <c r="M38" s="279">
        <v>2.5</v>
      </c>
      <c r="N38" s="280">
        <f>K38/M38</f>
        <v>1742.6666666666667</v>
      </c>
    </row>
    <row r="39" spans="1:14">
      <c r="B39" s="871"/>
      <c r="C39" s="872"/>
      <c r="D39" s="872"/>
      <c r="E39" s="872"/>
      <c r="F39" s="872"/>
      <c r="G39" s="872"/>
      <c r="H39" s="873"/>
      <c r="I39" s="874"/>
      <c r="J39" s="875"/>
      <c r="K39" s="282"/>
      <c r="L39" s="876"/>
      <c r="M39" s="877"/>
      <c r="N39" s="281"/>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285"/>
      <c r="N41" s="352"/>
    </row>
    <row r="42" spans="1:14" ht="15.75" thickBot="1">
      <c r="B42" s="871" t="s">
        <v>1036</v>
      </c>
      <c r="C42" s="872"/>
      <c r="D42" s="872"/>
      <c r="E42" s="872"/>
      <c r="F42" s="872"/>
      <c r="G42" s="872"/>
      <c r="H42" s="873"/>
      <c r="I42" s="881"/>
      <c r="J42" s="882"/>
      <c r="K42" s="47"/>
      <c r="L42" s="883">
        <v>0.02</v>
      </c>
      <c r="M42" s="884"/>
      <c r="N42" s="111">
        <f>N76*L42</f>
        <v>255.33602603049999</v>
      </c>
    </row>
    <row r="43" spans="1:14" ht="15.75" thickBot="1">
      <c r="B43" s="822" t="s">
        <v>1037</v>
      </c>
      <c r="C43" s="823"/>
      <c r="D43" s="823"/>
      <c r="E43" s="823"/>
      <c r="F43" s="823"/>
      <c r="G43" s="823"/>
      <c r="H43" s="823"/>
      <c r="I43" s="823"/>
      <c r="J43" s="823"/>
      <c r="K43" s="823"/>
      <c r="L43" s="823"/>
      <c r="M43" s="824"/>
      <c r="N43" s="105">
        <f>SUM(N36:N42)</f>
        <v>124648.66935936385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A59" t="s">
        <v>1351</v>
      </c>
      <c r="B59" s="52" t="str">
        <f>VLOOKUP(A59,TRANSPORTE!A5:D94,3,FALSE)</f>
        <v>Transporte de material de demolición</v>
      </c>
      <c r="C59" s="325"/>
      <c r="D59" s="325"/>
      <c r="E59" s="325"/>
      <c r="F59" s="325"/>
      <c r="G59" s="325"/>
      <c r="H59" s="319" t="str">
        <f>VLOOKUP(A59,TRANSPORTE!A6:D117,2,FALSE)</f>
        <v>m3k</v>
      </c>
      <c r="I59" s="287">
        <v>1</v>
      </c>
      <c r="J59" s="294">
        <v>1</v>
      </c>
      <c r="K59" s="287">
        <f>I59*J59</f>
        <v>1</v>
      </c>
      <c r="L59" s="909">
        <f>'900.2'!N78</f>
        <v>1065.6565656565656</v>
      </c>
      <c r="M59" s="910"/>
      <c r="N59" s="295">
        <f>K59*L59</f>
        <v>1065.6565656565656</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51"/>
    </row>
    <row r="65" spans="1:15" ht="15.75" thickBot="1">
      <c r="B65" s="911" t="s">
        <v>1037</v>
      </c>
      <c r="C65" s="865"/>
      <c r="D65" s="865"/>
      <c r="E65" s="865"/>
      <c r="F65" s="865"/>
      <c r="G65" s="865"/>
      <c r="H65" s="865"/>
      <c r="I65" s="865"/>
      <c r="J65" s="865"/>
      <c r="K65" s="865"/>
      <c r="L65" s="865"/>
      <c r="M65" s="866"/>
      <c r="N65" s="110">
        <f>N59+N60+N61+N62+N63</f>
        <v>1065.6565656565656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9</v>
      </c>
      <c r="B70" s="55" t="str">
        <f>VLOOKUP(A70,'MANO DE OBRA'!A8:D68,3,FALSE)</f>
        <v>Obrero (3)</v>
      </c>
      <c r="C70" s="53"/>
      <c r="D70" s="53"/>
      <c r="E70" s="53"/>
      <c r="F70" s="53"/>
      <c r="G70" s="53"/>
      <c r="H70" s="53"/>
      <c r="I70" s="300">
        <f>K70/J70*100</f>
        <v>82811.68411799999</v>
      </c>
      <c r="J70" s="301">
        <v>185</v>
      </c>
      <c r="K70" s="302">
        <f>VLOOKUP(A70,'MANO DE OBRA'!A8:D99,4,FALSE)</f>
        <v>153201.61561829998</v>
      </c>
      <c r="L70" s="56"/>
      <c r="M70" s="303">
        <v>20</v>
      </c>
      <c r="N70" s="304">
        <f>K70/M70</f>
        <v>7660.0807809149992</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20</v>
      </c>
      <c r="N71" s="304">
        <f>K71/M71</f>
        <v>5106.7205206099998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133"/>
    </row>
    <row r="76" spans="1:15" ht="15.75" thickBot="1">
      <c r="B76" s="911" t="s">
        <v>1037</v>
      </c>
      <c r="C76" s="865"/>
      <c r="D76" s="865"/>
      <c r="E76" s="865"/>
      <c r="F76" s="865"/>
      <c r="G76" s="865"/>
      <c r="H76" s="865"/>
      <c r="I76" s="865"/>
      <c r="J76" s="865"/>
      <c r="K76" s="865"/>
      <c r="L76" s="865"/>
      <c r="M76" s="866"/>
      <c r="N76" s="468">
        <f>SUM(N70:N75)</f>
        <v>12766.801301525</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138481.12722654542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27696.225445309086</v>
      </c>
      <c r="M83" s="858"/>
      <c r="N83" s="57"/>
    </row>
    <row r="84" spans="1:14">
      <c r="B84" s="95" t="s">
        <v>1057</v>
      </c>
      <c r="C84" s="96"/>
      <c r="D84" s="96"/>
      <c r="E84" s="96"/>
      <c r="F84" s="96"/>
      <c r="G84" s="96"/>
      <c r="H84" s="96"/>
      <c r="I84" s="93"/>
      <c r="J84" s="94"/>
      <c r="K84" s="312">
        <v>0.05</v>
      </c>
      <c r="L84" s="857">
        <f>N78*K84</f>
        <v>6924.0563613272716</v>
      </c>
      <c r="M84" s="858"/>
      <c r="N84" s="57"/>
    </row>
    <row r="85" spans="1:14" ht="15.75" thickBot="1">
      <c r="B85" s="97" t="s">
        <v>1058</v>
      </c>
      <c r="C85" s="98"/>
      <c r="D85" s="98"/>
      <c r="E85" s="98"/>
      <c r="F85" s="98"/>
      <c r="G85" s="98"/>
      <c r="H85" s="98"/>
      <c r="I85" s="99"/>
      <c r="J85" s="100"/>
      <c r="K85" s="313">
        <v>0.05</v>
      </c>
      <c r="L85" s="859">
        <f>N78*K85</f>
        <v>6924.0563613272716</v>
      </c>
      <c r="M85" s="860"/>
      <c r="N85" s="57"/>
    </row>
    <row r="86" spans="1:14" ht="15.75" thickBot="1">
      <c r="B86" s="822" t="s">
        <v>1037</v>
      </c>
      <c r="C86" s="823"/>
      <c r="D86" s="823"/>
      <c r="E86" s="823"/>
      <c r="F86" s="823"/>
      <c r="G86" s="823"/>
      <c r="H86" s="823"/>
      <c r="I86" s="823"/>
      <c r="J86" s="823"/>
      <c r="K86" s="823"/>
      <c r="L86" s="823"/>
      <c r="M86" s="824"/>
      <c r="N86" s="58">
        <f>L83+L84+L85</f>
        <v>41544.338167963622</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180025.46539450902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1077</v>
      </c>
      <c r="C31" s="87" t="s">
        <v>1255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t="s">
        <v>312</v>
      </c>
      <c r="B36" s="871" t="str">
        <f>VLOOKUP(A36,EQUIPOS!A6:D154,3,FALSE)</f>
        <v>Retroexcavadora sobre oruga, potencia 138 HP, balde de 1,5 m3.</v>
      </c>
      <c r="C36" s="872"/>
      <c r="D36" s="872"/>
      <c r="E36" s="872"/>
      <c r="F36" s="872"/>
      <c r="G36" s="872"/>
      <c r="H36" s="873"/>
      <c r="I36" s="275"/>
      <c r="J36" s="276"/>
      <c r="K36" s="277">
        <f>VLOOKUP(A36,EQUIPOS!A6:D161,4,FALSE)</f>
        <v>216793.33333333334</v>
      </c>
      <c r="L36" s="278"/>
      <c r="M36" s="279">
        <v>2.5</v>
      </c>
      <c r="N36" s="280">
        <f>K36/M36</f>
        <v>86717.333333333343</v>
      </c>
    </row>
    <row r="37" spans="1:14">
      <c r="A37" t="s">
        <v>180</v>
      </c>
      <c r="B37" s="871" t="str">
        <f>VLOOKUP(A37,EQUIPOS!A7:D154,3,FALSE)</f>
        <v>Compresor 120 HP, con martillo.</v>
      </c>
      <c r="C37" s="872"/>
      <c r="D37" s="872"/>
      <c r="E37" s="872"/>
      <c r="F37" s="872"/>
      <c r="G37" s="872"/>
      <c r="H37" s="873"/>
      <c r="I37" s="275"/>
      <c r="J37" s="276"/>
      <c r="K37" s="277">
        <f>VLOOKUP(A37,EQUIPOS!A7:D162,4,FALSE)</f>
        <v>89833.333333333328</v>
      </c>
      <c r="L37" s="278"/>
      <c r="M37" s="279">
        <v>2.5</v>
      </c>
      <c r="N37" s="280">
        <f>K37/M37</f>
        <v>35933.333333333328</v>
      </c>
    </row>
    <row r="38" spans="1:14">
      <c r="A38" t="s">
        <v>195</v>
      </c>
      <c r="B38" s="871" t="str">
        <f>VLOOKUP(A38,EQUIPOS!A8:D154,3,FALSE)</f>
        <v xml:space="preserve">Equipo de oxicorte, Capacidad de corte: hasta 6´´ (152mm) </v>
      </c>
      <c r="C38" s="872"/>
      <c r="D38" s="872"/>
      <c r="E38" s="872"/>
      <c r="F38" s="872"/>
      <c r="G38" s="872"/>
      <c r="H38" s="873"/>
      <c r="I38" s="275"/>
      <c r="J38" s="276"/>
      <c r="K38" s="277">
        <f>VLOOKUP(A38,EQUIPOS!A8:D163,4,FALSE)</f>
        <v>4356.666666666667</v>
      </c>
      <c r="L38" s="278"/>
      <c r="M38" s="279">
        <v>2.5</v>
      </c>
      <c r="N38" s="280">
        <f>K38/M38</f>
        <v>1742.6666666666667</v>
      </c>
    </row>
    <row r="39" spans="1:14">
      <c r="B39" s="871"/>
      <c r="C39" s="872"/>
      <c r="D39" s="872"/>
      <c r="E39" s="872"/>
      <c r="F39" s="872"/>
      <c r="G39" s="872"/>
      <c r="H39" s="873"/>
      <c r="I39" s="874"/>
      <c r="J39" s="875"/>
      <c r="K39" s="282"/>
      <c r="L39" s="876"/>
      <c r="M39" s="877"/>
      <c r="N39" s="281"/>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285"/>
      <c r="N41" s="352"/>
    </row>
    <row r="42" spans="1:14" ht="15.75" thickBot="1">
      <c r="B42" s="871" t="s">
        <v>1036</v>
      </c>
      <c r="C42" s="872"/>
      <c r="D42" s="872"/>
      <c r="E42" s="872"/>
      <c r="F42" s="872"/>
      <c r="G42" s="872"/>
      <c r="H42" s="873"/>
      <c r="I42" s="881"/>
      <c r="J42" s="882"/>
      <c r="K42" s="47"/>
      <c r="L42" s="883">
        <v>0.02</v>
      </c>
      <c r="M42" s="884"/>
      <c r="N42" s="111">
        <f>N76*L42</f>
        <v>204.2688208244</v>
      </c>
    </row>
    <row r="43" spans="1:14" ht="15.75" thickBot="1">
      <c r="B43" s="822" t="s">
        <v>1037</v>
      </c>
      <c r="C43" s="823"/>
      <c r="D43" s="823"/>
      <c r="E43" s="823"/>
      <c r="F43" s="823"/>
      <c r="G43" s="823"/>
      <c r="H43" s="823"/>
      <c r="I43" s="823"/>
      <c r="J43" s="823"/>
      <c r="K43" s="823"/>
      <c r="L43" s="823"/>
      <c r="M43" s="824"/>
      <c r="N43" s="105">
        <f>SUM(N36:N42)</f>
        <v>124597.60215415775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A59" t="s">
        <v>1351</v>
      </c>
      <c r="B59" s="52" t="str">
        <f>VLOOKUP(A59,TRANSPORTE!A5:D94,3,FALSE)</f>
        <v>Transporte de material de demolición</v>
      </c>
      <c r="C59" s="325"/>
      <c r="D59" s="325"/>
      <c r="E59" s="325"/>
      <c r="F59" s="325"/>
      <c r="G59" s="325"/>
      <c r="H59" s="319" t="str">
        <f>VLOOKUP(A59,TRANSPORTE!A6:D117,2,FALSE)</f>
        <v>m3k</v>
      </c>
      <c r="I59" s="287">
        <v>1.4</v>
      </c>
      <c r="J59" s="294">
        <v>1</v>
      </c>
      <c r="K59" s="287">
        <f>I59*J59</f>
        <v>1.4</v>
      </c>
      <c r="L59" s="909">
        <f>'900.2'!N78</f>
        <v>1065.6565656565656</v>
      </c>
      <c r="M59" s="910"/>
      <c r="N59" s="295">
        <f>K59*L59</f>
        <v>1491.9191919191917</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51"/>
    </row>
    <row r="65" spans="1:15" ht="15.75" thickBot="1">
      <c r="B65" s="911" t="s">
        <v>1037</v>
      </c>
      <c r="C65" s="865"/>
      <c r="D65" s="865"/>
      <c r="E65" s="865"/>
      <c r="F65" s="865"/>
      <c r="G65" s="865"/>
      <c r="H65" s="865"/>
      <c r="I65" s="865"/>
      <c r="J65" s="865"/>
      <c r="K65" s="865"/>
      <c r="L65" s="865"/>
      <c r="M65" s="866"/>
      <c r="N65" s="110">
        <f>N59+N60+N61+N62+N63</f>
        <v>1491.9191919191917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20</v>
      </c>
      <c r="N70" s="304">
        <f>K70/M70</f>
        <v>5106.7205206099998</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20</v>
      </c>
      <c r="N71" s="304">
        <f>K71/M71</f>
        <v>5106.7205206099998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133"/>
    </row>
    <row r="76" spans="1:15" ht="15.75" thickBot="1">
      <c r="B76" s="822" t="s">
        <v>1037</v>
      </c>
      <c r="C76" s="823"/>
      <c r="D76" s="823"/>
      <c r="E76" s="823"/>
      <c r="F76" s="823"/>
      <c r="G76" s="823"/>
      <c r="H76" s="823"/>
      <c r="I76" s="865"/>
      <c r="J76" s="865"/>
      <c r="K76" s="865"/>
      <c r="L76" s="865"/>
      <c r="M76" s="866"/>
      <c r="N76" s="468">
        <f>SUM(N70:N75)</f>
        <v>10213.44104122</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136302.96238729695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27260.592477459391</v>
      </c>
      <c r="M83" s="858"/>
      <c r="N83" s="57"/>
    </row>
    <row r="84" spans="1:14">
      <c r="B84" s="95" t="s">
        <v>1057</v>
      </c>
      <c r="C84" s="96"/>
      <c r="D84" s="96"/>
      <c r="E84" s="96"/>
      <c r="F84" s="96"/>
      <c r="G84" s="96"/>
      <c r="H84" s="96"/>
      <c r="I84" s="93"/>
      <c r="J84" s="94"/>
      <c r="K84" s="312">
        <v>0.05</v>
      </c>
      <c r="L84" s="857">
        <f>N78*K84</f>
        <v>6815.1481193648478</v>
      </c>
      <c r="M84" s="858"/>
      <c r="N84" s="57"/>
    </row>
    <row r="85" spans="1:14" ht="15.75" thickBot="1">
      <c r="B85" s="97" t="s">
        <v>1058</v>
      </c>
      <c r="C85" s="98"/>
      <c r="D85" s="98"/>
      <c r="E85" s="98"/>
      <c r="F85" s="98"/>
      <c r="G85" s="98"/>
      <c r="H85" s="98"/>
      <c r="I85" s="99"/>
      <c r="J85" s="100"/>
      <c r="K85" s="313">
        <v>0.05</v>
      </c>
      <c r="L85" s="859">
        <f>N78*K85</f>
        <v>6815.1481193648478</v>
      </c>
      <c r="M85" s="860"/>
      <c r="N85" s="57"/>
    </row>
    <row r="86" spans="1:14" ht="15.75" thickBot="1">
      <c r="B86" s="822" t="s">
        <v>1037</v>
      </c>
      <c r="C86" s="823"/>
      <c r="D86" s="823"/>
      <c r="E86" s="823"/>
      <c r="F86" s="823"/>
      <c r="G86" s="823"/>
      <c r="H86" s="823"/>
      <c r="I86" s="823"/>
      <c r="J86" s="823"/>
      <c r="K86" s="823"/>
      <c r="L86" s="823"/>
      <c r="M86" s="824"/>
      <c r="N86" s="58">
        <f>L83+L84+L85</f>
        <v>40890.888716189089</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177193.85110348603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1078</v>
      </c>
      <c r="C31" s="87" t="s">
        <v>1258</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t="s">
        <v>150</v>
      </c>
      <c r="B36" s="871" t="str">
        <f>VLOOKUP(A36,EQUIPOS!A6:D154,3,FALSE)</f>
        <v>Cargador : Potencia en el volante 125 hp, Clasificación de RPM del motor 2300.</v>
      </c>
      <c r="C36" s="872"/>
      <c r="D36" s="872"/>
      <c r="E36" s="872"/>
      <c r="F36" s="872"/>
      <c r="G36" s="872"/>
      <c r="H36" s="873"/>
      <c r="I36" s="275"/>
      <c r="J36" s="276"/>
      <c r="K36" s="277">
        <f>VLOOKUP(A36,EQUIPOS!A6:D161,4,FALSE)</f>
        <v>172220</v>
      </c>
      <c r="L36" s="278"/>
      <c r="M36" s="279">
        <v>22</v>
      </c>
      <c r="N36" s="280">
        <f>K36/M36</f>
        <v>7828.181818181818</v>
      </c>
    </row>
    <row r="37" spans="1:14">
      <c r="A37" t="s">
        <v>180</v>
      </c>
      <c r="B37" s="871" t="str">
        <f>VLOOKUP(A37,EQUIPOS!A7:D154,3,FALSE)</f>
        <v>Compresor 120 HP, con martillo.</v>
      </c>
      <c r="C37" s="872"/>
      <c r="D37" s="872"/>
      <c r="E37" s="872"/>
      <c r="F37" s="872"/>
      <c r="G37" s="872"/>
      <c r="H37" s="873"/>
      <c r="I37" s="275"/>
      <c r="J37" s="276"/>
      <c r="K37" s="277">
        <f>VLOOKUP(A37,EQUIPOS!A7:D162,4,FALSE)</f>
        <v>89833.333333333328</v>
      </c>
      <c r="L37" s="278"/>
      <c r="M37" s="279">
        <v>22</v>
      </c>
      <c r="N37" s="280">
        <f>K37/M37</f>
        <v>4083.333333333333</v>
      </c>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82"/>
      <c r="L39" s="876"/>
      <c r="M39" s="877"/>
      <c r="N39" s="281"/>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285"/>
      <c r="N41" s="352"/>
    </row>
    <row r="42" spans="1:14" ht="15.75" thickBot="1">
      <c r="B42" s="871" t="s">
        <v>1036</v>
      </c>
      <c r="C42" s="872"/>
      <c r="D42" s="872"/>
      <c r="E42" s="872"/>
      <c r="F42" s="872"/>
      <c r="G42" s="872"/>
      <c r="H42" s="873"/>
      <c r="I42" s="881"/>
      <c r="J42" s="882"/>
      <c r="K42" s="47"/>
      <c r="L42" s="883">
        <v>0.02</v>
      </c>
      <c r="M42" s="884"/>
      <c r="N42" s="111">
        <f>N76*L42</f>
        <v>23.212366002772729</v>
      </c>
    </row>
    <row r="43" spans="1:14" ht="15.75" thickBot="1">
      <c r="B43" s="822" t="s">
        <v>1037</v>
      </c>
      <c r="C43" s="823"/>
      <c r="D43" s="823"/>
      <c r="E43" s="823"/>
      <c r="F43" s="823"/>
      <c r="G43" s="823"/>
      <c r="H43" s="823"/>
      <c r="I43" s="823"/>
      <c r="J43" s="823"/>
      <c r="K43" s="823"/>
      <c r="L43" s="823"/>
      <c r="M43" s="824"/>
      <c r="N43" s="105">
        <f>SUM(N36:N42)</f>
        <v>11934.727517517924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A59" t="s">
        <v>1351</v>
      </c>
      <c r="B59" s="52" t="str">
        <f>VLOOKUP(A59,TRANSPORTE!A5:D94,3,FALSE)</f>
        <v>Transporte de material de demolición</v>
      </c>
      <c r="C59" s="325"/>
      <c r="D59" s="325"/>
      <c r="E59" s="325"/>
      <c r="F59" s="325"/>
      <c r="G59" s="325"/>
      <c r="H59" s="319" t="str">
        <f>VLOOKUP(A59,TRANSPORTE!A6:D117,2,FALSE)</f>
        <v>m3k</v>
      </c>
      <c r="I59" s="287">
        <v>0.42</v>
      </c>
      <c r="J59" s="294">
        <v>1</v>
      </c>
      <c r="K59" s="287">
        <f>I59*J59</f>
        <v>0.42</v>
      </c>
      <c r="L59" s="909">
        <f>'900.2'!N78</f>
        <v>1065.6565656565656</v>
      </c>
      <c r="M59" s="910"/>
      <c r="N59" s="295">
        <f>K59*L59</f>
        <v>447.57575757575751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51"/>
    </row>
    <row r="65" spans="1:15" ht="15.75" thickBot="1">
      <c r="B65" s="911" t="s">
        <v>1037</v>
      </c>
      <c r="C65" s="865"/>
      <c r="D65" s="865"/>
      <c r="E65" s="865"/>
      <c r="F65" s="865"/>
      <c r="G65" s="865"/>
      <c r="H65" s="865"/>
      <c r="I65" s="865"/>
      <c r="J65" s="865"/>
      <c r="K65" s="865"/>
      <c r="L65" s="865"/>
      <c r="M65" s="866"/>
      <c r="N65" s="110">
        <f>N59+N60+N61+N62+N63</f>
        <v>447.57575757575751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176</v>
      </c>
      <c r="N70" s="304">
        <f>K70/M70</f>
        <v>580.30915006931821</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176</v>
      </c>
      <c r="N71" s="304">
        <f>K71/M71</f>
        <v>580.30915006931821</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133"/>
    </row>
    <row r="76" spans="1:15" ht="15.75" thickBot="1">
      <c r="B76" s="822" t="s">
        <v>1037</v>
      </c>
      <c r="C76" s="823"/>
      <c r="D76" s="823"/>
      <c r="E76" s="823"/>
      <c r="F76" s="823"/>
      <c r="G76" s="823"/>
      <c r="H76" s="823"/>
      <c r="I76" s="865"/>
      <c r="J76" s="865"/>
      <c r="K76" s="865"/>
      <c r="L76" s="865"/>
      <c r="M76" s="866"/>
      <c r="N76" s="468">
        <f>SUM(N70:N75)</f>
        <v>1160.6183001386364</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13542.921575232318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2708.5843150464639</v>
      </c>
      <c r="M83" s="858"/>
      <c r="N83" s="57"/>
    </row>
    <row r="84" spans="1:14">
      <c r="B84" s="95" t="s">
        <v>1057</v>
      </c>
      <c r="C84" s="96"/>
      <c r="D84" s="96"/>
      <c r="E84" s="96"/>
      <c r="F84" s="96"/>
      <c r="G84" s="96"/>
      <c r="H84" s="96"/>
      <c r="I84" s="93"/>
      <c r="J84" s="94"/>
      <c r="K84" s="312">
        <v>0.05</v>
      </c>
      <c r="L84" s="857">
        <f>N78*K84</f>
        <v>677.14607876161597</v>
      </c>
      <c r="M84" s="858"/>
      <c r="N84" s="57"/>
    </row>
    <row r="85" spans="1:14" ht="15.75" thickBot="1">
      <c r="B85" s="97" t="s">
        <v>1058</v>
      </c>
      <c r="C85" s="98"/>
      <c r="D85" s="98"/>
      <c r="E85" s="98"/>
      <c r="F85" s="98"/>
      <c r="G85" s="98"/>
      <c r="H85" s="98"/>
      <c r="I85" s="99"/>
      <c r="J85" s="100"/>
      <c r="K85" s="313">
        <v>0.05</v>
      </c>
      <c r="L85" s="859">
        <f>N78*K85</f>
        <v>677.14607876161597</v>
      </c>
      <c r="M85" s="860"/>
      <c r="N85" s="57"/>
    </row>
    <row r="86" spans="1:14" ht="15.75" thickBot="1">
      <c r="B86" s="822" t="s">
        <v>1037</v>
      </c>
      <c r="C86" s="823"/>
      <c r="D86" s="823"/>
      <c r="E86" s="823"/>
      <c r="F86" s="823"/>
      <c r="G86" s="823"/>
      <c r="H86" s="823"/>
      <c r="I86" s="823"/>
      <c r="J86" s="823"/>
      <c r="K86" s="823"/>
      <c r="L86" s="823"/>
      <c r="M86" s="824"/>
      <c r="N86" s="58">
        <f>L83+L84+L85</f>
        <v>4062.876472569696</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17605.798047802014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1079</v>
      </c>
      <c r="C31" s="87" t="s">
        <v>1259</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t="s">
        <v>150</v>
      </c>
      <c r="B36" s="871" t="str">
        <f>VLOOKUP(A36,EQUIPOS!A6:D154,3,FALSE)</f>
        <v>Cargador : Potencia en el volante 125 hp, Clasificación de RPM del motor 2300.</v>
      </c>
      <c r="C36" s="872"/>
      <c r="D36" s="872"/>
      <c r="E36" s="872"/>
      <c r="F36" s="872"/>
      <c r="G36" s="872"/>
      <c r="H36" s="873"/>
      <c r="I36" s="275"/>
      <c r="J36" s="276"/>
      <c r="K36" s="277">
        <f>VLOOKUP(A36,EQUIPOS!A6:D161,4,FALSE)</f>
        <v>172220</v>
      </c>
      <c r="L36" s="278"/>
      <c r="M36" s="279">
        <v>22</v>
      </c>
      <c r="N36" s="280">
        <f>K36/M36</f>
        <v>7828.181818181818</v>
      </c>
    </row>
    <row r="37" spans="1:14">
      <c r="A37" t="s">
        <v>180</v>
      </c>
      <c r="B37" s="871" t="str">
        <f>VLOOKUP(A37,EQUIPOS!A7:D154,3,FALSE)</f>
        <v>Compresor 120 HP, con martillo.</v>
      </c>
      <c r="C37" s="872"/>
      <c r="D37" s="872"/>
      <c r="E37" s="872"/>
      <c r="F37" s="872"/>
      <c r="G37" s="872"/>
      <c r="H37" s="873"/>
      <c r="I37" s="275"/>
      <c r="J37" s="276"/>
      <c r="K37" s="277">
        <f>VLOOKUP(A37,EQUIPOS!A7:D162,4,FALSE)</f>
        <v>89833.333333333328</v>
      </c>
      <c r="L37" s="278"/>
      <c r="M37" s="279">
        <v>22</v>
      </c>
      <c r="N37" s="280">
        <f>K37/M37</f>
        <v>4083.333333333333</v>
      </c>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82"/>
      <c r="L39" s="876"/>
      <c r="M39" s="877"/>
      <c r="N39" s="281"/>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285"/>
      <c r="N41" s="352"/>
    </row>
    <row r="42" spans="1:14" ht="15.75" thickBot="1">
      <c r="B42" s="871" t="s">
        <v>1036</v>
      </c>
      <c r="C42" s="872"/>
      <c r="D42" s="872"/>
      <c r="E42" s="872"/>
      <c r="F42" s="872"/>
      <c r="G42" s="872"/>
      <c r="H42" s="873"/>
      <c r="I42" s="881"/>
      <c r="J42" s="882"/>
      <c r="K42" s="47"/>
      <c r="L42" s="883">
        <v>0.02</v>
      </c>
      <c r="M42" s="884"/>
      <c r="N42" s="111">
        <f>N76*L42</f>
        <v>23.212366002772729</v>
      </c>
    </row>
    <row r="43" spans="1:14" ht="15.75" thickBot="1">
      <c r="B43" s="822" t="s">
        <v>1037</v>
      </c>
      <c r="C43" s="823"/>
      <c r="D43" s="823"/>
      <c r="E43" s="823"/>
      <c r="F43" s="823"/>
      <c r="G43" s="823"/>
      <c r="H43" s="823"/>
      <c r="I43" s="823"/>
      <c r="J43" s="823"/>
      <c r="K43" s="823"/>
      <c r="L43" s="823"/>
      <c r="M43" s="824"/>
      <c r="N43" s="105">
        <f>SUM(N36:N42)</f>
        <v>11934.727517517924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A59" t="s">
        <v>1351</v>
      </c>
      <c r="B59" s="52" t="str">
        <f>VLOOKUP(A59,TRANSPORTE!A5:D94,3,FALSE)</f>
        <v>Transporte de material de demolición</v>
      </c>
      <c r="C59" s="325"/>
      <c r="D59" s="325"/>
      <c r="E59" s="325"/>
      <c r="F59" s="325"/>
      <c r="G59" s="325"/>
      <c r="H59" s="319" t="str">
        <f>VLOOKUP(A59,TRANSPORTE!A6:D117,2,FALSE)</f>
        <v>m3k</v>
      </c>
      <c r="I59" s="287">
        <v>0.21</v>
      </c>
      <c r="J59" s="294">
        <v>1</v>
      </c>
      <c r="K59" s="287">
        <f>I59*J59</f>
        <v>0.21</v>
      </c>
      <c r="L59" s="909">
        <f>'900.2'!N78</f>
        <v>1065.6565656565656</v>
      </c>
      <c r="M59" s="910"/>
      <c r="N59" s="295">
        <f>K59*L59</f>
        <v>223.78787878787875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51"/>
    </row>
    <row r="65" spans="1:15" ht="15.75" thickBot="1">
      <c r="B65" s="911" t="s">
        <v>1037</v>
      </c>
      <c r="C65" s="865"/>
      <c r="D65" s="865"/>
      <c r="E65" s="865"/>
      <c r="F65" s="865"/>
      <c r="G65" s="865"/>
      <c r="H65" s="865"/>
      <c r="I65" s="865"/>
      <c r="J65" s="865"/>
      <c r="K65" s="865"/>
      <c r="L65" s="865"/>
      <c r="M65" s="866"/>
      <c r="N65" s="110">
        <f>N59+N60+N61+N62+N63</f>
        <v>223.78787878787875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176</v>
      </c>
      <c r="N70" s="304">
        <f>K70/M70</f>
        <v>580.30915006931821</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176</v>
      </c>
      <c r="N71" s="304">
        <f>K71/M71</f>
        <v>580.30915006931821</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822" t="s">
        <v>1037</v>
      </c>
      <c r="C76" s="823"/>
      <c r="D76" s="823"/>
      <c r="E76" s="823"/>
      <c r="F76" s="823"/>
      <c r="G76" s="823"/>
      <c r="H76" s="823"/>
      <c r="I76" s="865"/>
      <c r="J76" s="865"/>
      <c r="K76" s="865"/>
      <c r="L76" s="865"/>
      <c r="M76" s="866"/>
      <c r="N76" s="309">
        <f>SUM(N70:N75)</f>
        <v>1160.6183001386364</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13319.133696444438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2663.8267392888879</v>
      </c>
      <c r="M83" s="858"/>
      <c r="N83" s="57"/>
    </row>
    <row r="84" spans="1:14">
      <c r="B84" s="95" t="s">
        <v>1057</v>
      </c>
      <c r="C84" s="96"/>
      <c r="D84" s="96"/>
      <c r="E84" s="96"/>
      <c r="F84" s="96"/>
      <c r="G84" s="96"/>
      <c r="H84" s="96"/>
      <c r="I84" s="93"/>
      <c r="J84" s="94"/>
      <c r="K84" s="312">
        <v>0.05</v>
      </c>
      <c r="L84" s="857">
        <f>N78*K84</f>
        <v>665.95668482222197</v>
      </c>
      <c r="M84" s="858"/>
      <c r="N84" s="57"/>
    </row>
    <row r="85" spans="1:14" ht="15.75" thickBot="1">
      <c r="B85" s="97" t="s">
        <v>1058</v>
      </c>
      <c r="C85" s="98"/>
      <c r="D85" s="98"/>
      <c r="E85" s="98"/>
      <c r="F85" s="98"/>
      <c r="G85" s="98"/>
      <c r="H85" s="98"/>
      <c r="I85" s="99"/>
      <c r="J85" s="100"/>
      <c r="K85" s="313">
        <v>0.05</v>
      </c>
      <c r="L85" s="859">
        <f>N78*K85</f>
        <v>665.95668482222197</v>
      </c>
      <c r="M85" s="860"/>
      <c r="N85" s="57"/>
    </row>
    <row r="86" spans="1:14" ht="15.75" thickBot="1">
      <c r="B86" s="822" t="s">
        <v>1037</v>
      </c>
      <c r="C86" s="823"/>
      <c r="D86" s="823"/>
      <c r="E86" s="823"/>
      <c r="F86" s="823"/>
      <c r="G86" s="823"/>
      <c r="H86" s="823"/>
      <c r="I86" s="823"/>
      <c r="J86" s="823"/>
      <c r="K86" s="823"/>
      <c r="L86" s="823"/>
      <c r="M86" s="824"/>
      <c r="N86" s="58">
        <f>L83+L84+L85</f>
        <v>3995.7401089333321</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17314.873805377771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1080</v>
      </c>
      <c r="C31" s="87" t="s">
        <v>1260</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t="s">
        <v>180</v>
      </c>
      <c r="B36" s="871" t="str">
        <f>VLOOKUP(A36,EQUIPOS!A6:D154,3,FALSE)</f>
        <v>Compresor 120 HP, con martillo.</v>
      </c>
      <c r="C36" s="872"/>
      <c r="D36" s="872"/>
      <c r="E36" s="872"/>
      <c r="F36" s="872"/>
      <c r="G36" s="872"/>
      <c r="H36" s="873"/>
      <c r="I36" s="275"/>
      <c r="J36" s="276"/>
      <c r="K36" s="277">
        <f>VLOOKUP(A36,EQUIPOS!A6:D161,4,FALSE)</f>
        <v>89833.333333333328</v>
      </c>
      <c r="L36" s="278"/>
      <c r="M36" s="279">
        <v>20</v>
      </c>
      <c r="N36" s="280">
        <f>K36/M36</f>
        <v>4491.6666666666661</v>
      </c>
    </row>
    <row r="37" spans="1:14">
      <c r="B37" s="871"/>
      <c r="C37" s="872"/>
      <c r="D37" s="872"/>
      <c r="E37" s="872"/>
      <c r="F37" s="872"/>
      <c r="G37" s="872"/>
      <c r="H37" s="873"/>
      <c r="I37" s="275"/>
      <c r="J37" s="276"/>
      <c r="K37" s="277"/>
      <c r="L37" s="278"/>
      <c r="M37" s="279"/>
      <c r="N37" s="280"/>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82"/>
      <c r="L39" s="876"/>
      <c r="M39" s="877"/>
      <c r="N39" s="281"/>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285"/>
      <c r="N41" s="352"/>
    </row>
    <row r="42" spans="1:14" ht="15.75" thickBot="1">
      <c r="B42" s="871" t="s">
        <v>1036</v>
      </c>
      <c r="C42" s="872"/>
      <c r="D42" s="872"/>
      <c r="E42" s="872"/>
      <c r="F42" s="872"/>
      <c r="G42" s="872"/>
      <c r="H42" s="873"/>
      <c r="I42" s="881"/>
      <c r="J42" s="882"/>
      <c r="K42" s="47"/>
      <c r="L42" s="883">
        <v>0.1</v>
      </c>
      <c r="M42" s="884"/>
      <c r="N42" s="111">
        <f>N76*L42</f>
        <v>63.834006507624999</v>
      </c>
    </row>
    <row r="43" spans="1:14" ht="15.75" thickBot="1">
      <c r="B43" s="822" t="s">
        <v>1037</v>
      </c>
      <c r="C43" s="823"/>
      <c r="D43" s="823"/>
      <c r="E43" s="823"/>
      <c r="F43" s="823"/>
      <c r="G43" s="823"/>
      <c r="H43" s="823"/>
      <c r="I43" s="823"/>
      <c r="J43" s="823"/>
      <c r="K43" s="823"/>
      <c r="L43" s="823"/>
      <c r="M43" s="824"/>
      <c r="N43" s="105">
        <f>SUM(N36:N42)</f>
        <v>4555.5006731742915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A59" t="s">
        <v>1351</v>
      </c>
      <c r="B59" s="52" t="str">
        <f>VLOOKUP(A59,TRANSPORTE!A5:D94,3,FALSE)</f>
        <v>Transporte de material de demolición</v>
      </c>
      <c r="C59" s="325"/>
      <c r="D59" s="325"/>
      <c r="E59" s="325"/>
      <c r="F59" s="325"/>
      <c r="G59" s="325"/>
      <c r="H59" s="319" t="str">
        <f>VLOOKUP(A59,TRANSPORTE!A6:D117,2,FALSE)</f>
        <v>m3k</v>
      </c>
      <c r="I59" s="287">
        <v>0.08</v>
      </c>
      <c r="J59" s="294">
        <v>1</v>
      </c>
      <c r="K59" s="287">
        <f>I59*J59</f>
        <v>0.08</v>
      </c>
      <c r="L59" s="909">
        <f>'900.2'!N78</f>
        <v>1065.6565656565656</v>
      </c>
      <c r="M59" s="910"/>
      <c r="N59" s="295">
        <f>K59*L59</f>
        <v>85.252525252525245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f>N59+N60+N61+N62+N63</f>
        <v>85.252525252525245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160</v>
      </c>
      <c r="N70" s="304">
        <f>K70/M70</f>
        <v>638.34006507624997</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133"/>
    </row>
    <row r="76" spans="1:15" ht="15.75" thickBot="1">
      <c r="B76" s="822" t="s">
        <v>1037</v>
      </c>
      <c r="C76" s="823"/>
      <c r="D76" s="823"/>
      <c r="E76" s="823"/>
      <c r="F76" s="823"/>
      <c r="G76" s="823"/>
      <c r="H76" s="823"/>
      <c r="I76" s="865"/>
      <c r="J76" s="865"/>
      <c r="K76" s="865"/>
      <c r="L76" s="865"/>
      <c r="M76" s="866"/>
      <c r="N76" s="468">
        <f>SUM(N70:N75)</f>
        <v>638.34006507624997</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5279.0932635030667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1055.8186527006135</v>
      </c>
      <c r="M83" s="858"/>
      <c r="N83" s="57"/>
    </row>
    <row r="84" spans="1:14">
      <c r="B84" s="95" t="s">
        <v>1057</v>
      </c>
      <c r="C84" s="96"/>
      <c r="D84" s="96"/>
      <c r="E84" s="96"/>
      <c r="F84" s="96"/>
      <c r="G84" s="96"/>
      <c r="H84" s="96"/>
      <c r="I84" s="93"/>
      <c r="J84" s="94"/>
      <c r="K84" s="312">
        <v>0.05</v>
      </c>
      <c r="L84" s="857">
        <f>N78*K84</f>
        <v>263.95466317515337</v>
      </c>
      <c r="M84" s="858"/>
      <c r="N84" s="57"/>
    </row>
    <row r="85" spans="1:14" ht="15.75" thickBot="1">
      <c r="B85" s="97" t="s">
        <v>1058</v>
      </c>
      <c r="C85" s="98"/>
      <c r="D85" s="98"/>
      <c r="E85" s="98"/>
      <c r="F85" s="98"/>
      <c r="G85" s="98"/>
      <c r="H85" s="98"/>
      <c r="I85" s="99"/>
      <c r="J85" s="100"/>
      <c r="K85" s="313">
        <v>0.05</v>
      </c>
      <c r="L85" s="859">
        <f>N78*K85</f>
        <v>263.95466317515337</v>
      </c>
      <c r="M85" s="860"/>
      <c r="N85" s="57"/>
    </row>
    <row r="86" spans="1:14" ht="15.75" thickBot="1">
      <c r="B86" s="822" t="s">
        <v>1037</v>
      </c>
      <c r="C86" s="823"/>
      <c r="D86" s="823"/>
      <c r="E86" s="823"/>
      <c r="F86" s="823"/>
      <c r="G86" s="823"/>
      <c r="H86" s="823"/>
      <c r="I86" s="823"/>
      <c r="J86" s="823"/>
      <c r="K86" s="823"/>
      <c r="L86" s="823"/>
      <c r="M86" s="824"/>
      <c r="N86" s="58">
        <f>L83+L84+L85</f>
        <v>1583.7279790509203</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6862.8212425539868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1081</v>
      </c>
      <c r="C31" s="87" t="s">
        <v>1261</v>
      </c>
      <c r="D31" s="88"/>
      <c r="E31" s="88"/>
      <c r="F31" s="88"/>
      <c r="G31" s="88"/>
      <c r="H31" s="88"/>
      <c r="I31" s="88"/>
      <c r="J31" s="89"/>
      <c r="K31" s="316"/>
      <c r="L31" s="314" t="s">
        <v>1082</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t="s">
        <v>195</v>
      </c>
      <c r="B36" s="871" t="str">
        <f>VLOOKUP(A36,EQUIPOS!A6:D154,3,FALSE)</f>
        <v xml:space="preserve">Equipo de oxicorte, Capacidad de corte: hasta 6´´ (152mm) </v>
      </c>
      <c r="C36" s="872"/>
      <c r="D36" s="872"/>
      <c r="E36" s="872"/>
      <c r="F36" s="872"/>
      <c r="G36" s="872"/>
      <c r="H36" s="873"/>
      <c r="I36" s="275"/>
      <c r="J36" s="276"/>
      <c r="K36" s="277">
        <f>VLOOKUP(A36,EQUIPOS!A6:D161,4,FALSE)</f>
        <v>4356.666666666667</v>
      </c>
      <c r="L36" s="278"/>
      <c r="M36" s="279">
        <v>321</v>
      </c>
      <c r="N36" s="280">
        <f>K36/M36</f>
        <v>13.572170301142265</v>
      </c>
    </row>
    <row r="37" spans="1:14">
      <c r="A37" t="s">
        <v>248</v>
      </c>
      <c r="B37" s="871" t="str">
        <f>VLOOKUP(A37,EQUIPOS!A7:D154,3,FALSE)</f>
        <v>Grúa telescópica de 50 Ton.</v>
      </c>
      <c r="C37" s="872"/>
      <c r="D37" s="872"/>
      <c r="E37" s="872"/>
      <c r="F37" s="872"/>
      <c r="G37" s="872"/>
      <c r="H37" s="873"/>
      <c r="I37" s="275"/>
      <c r="J37" s="276"/>
      <c r="K37" s="277">
        <f>VLOOKUP(A37,EQUIPOS!A7:D162,4,FALSE)</f>
        <v>313000</v>
      </c>
      <c r="L37" s="278"/>
      <c r="M37" s="279">
        <v>321</v>
      </c>
      <c r="N37" s="280">
        <f>K37/M37</f>
        <v>975.07788161993767</v>
      </c>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82"/>
      <c r="L39" s="876"/>
      <c r="M39" s="877"/>
      <c r="N39" s="281"/>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285"/>
      <c r="N41" s="352"/>
    </row>
    <row r="42" spans="1:14" ht="15.75" thickBot="1">
      <c r="B42" s="871" t="s">
        <v>1036</v>
      </c>
      <c r="C42" s="872"/>
      <c r="D42" s="872"/>
      <c r="E42" s="872"/>
      <c r="F42" s="872"/>
      <c r="G42" s="872"/>
      <c r="H42" s="873"/>
      <c r="I42" s="881"/>
      <c r="J42" s="882"/>
      <c r="K42" s="47"/>
      <c r="L42" s="883">
        <v>0.1</v>
      </c>
      <c r="M42" s="884"/>
      <c r="N42" s="111">
        <f>N76*L42</f>
        <v>15.908786668566979</v>
      </c>
    </row>
    <row r="43" spans="1:14" ht="15.75" thickBot="1">
      <c r="B43" s="822" t="s">
        <v>1037</v>
      </c>
      <c r="C43" s="823"/>
      <c r="D43" s="823"/>
      <c r="E43" s="823"/>
      <c r="F43" s="823"/>
      <c r="G43" s="823"/>
      <c r="H43" s="823"/>
      <c r="I43" s="823"/>
      <c r="J43" s="823"/>
      <c r="K43" s="823"/>
      <c r="L43" s="823"/>
      <c r="M43" s="824"/>
      <c r="N43" s="105">
        <f>SUM(N36:N42)</f>
        <v>1004.5588385896469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B48" s="49"/>
      <c r="C48" s="289"/>
      <c r="D48" s="289"/>
      <c r="E48" s="289"/>
      <c r="F48" s="289"/>
      <c r="G48" s="289"/>
      <c r="H48" s="289"/>
      <c r="I48" s="276"/>
      <c r="J48" s="232"/>
      <c r="K48" s="290"/>
      <c r="L48" s="275"/>
      <c r="M48" s="291"/>
      <c r="N48" s="292"/>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A59" t="s">
        <v>1306</v>
      </c>
      <c r="B59" s="52" t="str">
        <f>VLOOKUP(A59,TRANSPORTE!A5:D117,3,FALSE)</f>
        <v>Transporte de acero</v>
      </c>
      <c r="C59" s="325"/>
      <c r="D59" s="325"/>
      <c r="E59" s="325"/>
      <c r="F59" s="325"/>
      <c r="G59" s="325"/>
      <c r="H59" s="319" t="str">
        <f>VLOOKUP(A59,TRANSPORTE!A6:D117,2,FALSE)</f>
        <v>tkm</v>
      </c>
      <c r="I59" s="287">
        <v>1</v>
      </c>
      <c r="J59" s="294">
        <v>1</v>
      </c>
      <c r="K59" s="287">
        <f>I59*J59</f>
        <v>1</v>
      </c>
      <c r="L59" s="909">
        <f>VLOOKUP(A59,TRANSPORTE!A5:D117,4,FALSE)</f>
        <v>108.37219104011184</v>
      </c>
      <c r="M59" s="910"/>
      <c r="N59" s="295">
        <f>K59*L59</f>
        <v>108.37219104011184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f>N59+N60+N61+N62+N63</f>
        <v>108.37219104011184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19</v>
      </c>
      <c r="B70" s="55" t="str">
        <f>VLOOKUP(A70,'MANO DE OBRA'!A8:D68,3,FALSE)</f>
        <v>Obrero (8)</v>
      </c>
      <c r="C70" s="53"/>
      <c r="D70" s="53"/>
      <c r="E70" s="53"/>
      <c r="F70" s="53"/>
      <c r="G70" s="53"/>
      <c r="H70" s="53"/>
      <c r="I70" s="300">
        <f>K70/J70*100</f>
        <v>220831.15764799999</v>
      </c>
      <c r="J70" s="301">
        <v>185</v>
      </c>
      <c r="K70" s="302">
        <f>VLOOKUP(A70,'MANO DE OBRA'!A8:D99,4,FALSE)</f>
        <v>408537.6416488</v>
      </c>
      <c r="L70" s="56"/>
      <c r="M70" s="303">
        <v>2568</v>
      </c>
      <c r="N70" s="304">
        <f>K70/M70</f>
        <v>159.08786668566978</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133"/>
    </row>
    <row r="76" spans="1:15" ht="15.75" thickBot="1">
      <c r="B76" s="822" t="s">
        <v>1037</v>
      </c>
      <c r="C76" s="823"/>
      <c r="D76" s="823"/>
      <c r="E76" s="823"/>
      <c r="F76" s="823"/>
      <c r="G76" s="823"/>
      <c r="H76" s="823"/>
      <c r="I76" s="865"/>
      <c r="J76" s="865"/>
      <c r="K76" s="865"/>
      <c r="L76" s="865"/>
      <c r="M76" s="866"/>
      <c r="N76" s="468">
        <f>SUM(N70:N75)</f>
        <v>159.08786668566978</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1272.0188963154285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254.40377926308571</v>
      </c>
      <c r="M83" s="858"/>
      <c r="N83" s="57"/>
    </row>
    <row r="84" spans="1:14">
      <c r="B84" s="95" t="s">
        <v>1057</v>
      </c>
      <c r="C84" s="96"/>
      <c r="D84" s="96"/>
      <c r="E84" s="96"/>
      <c r="F84" s="96"/>
      <c r="G84" s="96"/>
      <c r="H84" s="96"/>
      <c r="I84" s="93"/>
      <c r="J84" s="94"/>
      <c r="K84" s="312">
        <v>0.05</v>
      </c>
      <c r="L84" s="857">
        <f>N78*K84</f>
        <v>63.600944815771427</v>
      </c>
      <c r="M84" s="858"/>
      <c r="N84" s="57"/>
    </row>
    <row r="85" spans="1:14" ht="15.75" thickBot="1">
      <c r="B85" s="97" t="s">
        <v>1058</v>
      </c>
      <c r="C85" s="98"/>
      <c r="D85" s="98"/>
      <c r="E85" s="98"/>
      <c r="F85" s="98"/>
      <c r="G85" s="98"/>
      <c r="H85" s="98"/>
      <c r="I85" s="99"/>
      <c r="J85" s="100"/>
      <c r="K85" s="313">
        <v>0.05</v>
      </c>
      <c r="L85" s="859">
        <f>N78*K85</f>
        <v>63.600944815771427</v>
      </c>
      <c r="M85" s="860"/>
      <c r="N85" s="57"/>
    </row>
    <row r="86" spans="1:14" ht="15.75" thickBot="1">
      <c r="B86" s="822" t="s">
        <v>1037</v>
      </c>
      <c r="C86" s="823"/>
      <c r="D86" s="823"/>
      <c r="E86" s="823"/>
      <c r="F86" s="823"/>
      <c r="G86" s="823"/>
      <c r="H86" s="823"/>
      <c r="I86" s="823"/>
      <c r="J86" s="823"/>
      <c r="K86" s="823"/>
      <c r="L86" s="823"/>
      <c r="M86" s="824"/>
      <c r="N86" s="58">
        <f>L83+L84+L85</f>
        <v>381.60566889462854</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1653.624565210057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1083</v>
      </c>
      <c r="C31" s="87" t="s">
        <v>1262</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4" t="s">
        <v>273</v>
      </c>
      <c r="B36" s="871" t="str">
        <f>VLOOKUP(A36,EQUIPOS!A6:D154,3,FALSE)</f>
        <v>Motosierra, 93.6 cm3 - 7.1 HP, 45-90 cm - 7.9 kg</v>
      </c>
      <c r="C36" s="872"/>
      <c r="D36" s="872"/>
      <c r="E36" s="872"/>
      <c r="F36" s="872"/>
      <c r="G36" s="872"/>
      <c r="H36" s="873"/>
      <c r="I36" s="275"/>
      <c r="J36" s="276"/>
      <c r="K36" s="277">
        <f>VLOOKUP(A36,EQUIPOS!A6:D161,4,FALSE)</f>
        <v>18900</v>
      </c>
      <c r="L36" s="278"/>
      <c r="M36" s="279">
        <v>3</v>
      </c>
      <c r="N36" s="280">
        <f>K36/M36</f>
        <v>6300</v>
      </c>
    </row>
    <row r="37" spans="1:14">
      <c r="A37" s="213" t="s">
        <v>312</v>
      </c>
      <c r="B37" s="871" t="str">
        <f>VLOOKUP(A37,EQUIPOS!A7:D154,3,FALSE)</f>
        <v>Retroexcavadora sobre oruga, potencia 138 HP, balde de 1,5 m3.</v>
      </c>
      <c r="C37" s="872"/>
      <c r="D37" s="872"/>
      <c r="E37" s="872"/>
      <c r="F37" s="872"/>
      <c r="G37" s="872"/>
      <c r="H37" s="873"/>
      <c r="I37" s="275"/>
      <c r="J37" s="276"/>
      <c r="K37" s="277">
        <f>VLOOKUP(A37,EQUIPOS!A7:D162,4,FALSE)</f>
        <v>216793.33333333334</v>
      </c>
      <c r="L37" s="278"/>
      <c r="M37" s="279">
        <v>3</v>
      </c>
      <c r="N37" s="280">
        <f>K37/M37</f>
        <v>72264.444444444453</v>
      </c>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82"/>
      <c r="L39" s="876"/>
      <c r="M39" s="877"/>
      <c r="N39" s="281"/>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285"/>
      <c r="N41" s="352"/>
    </row>
    <row r="42" spans="1:14" ht="15.75" thickBot="1">
      <c r="B42" s="871" t="s">
        <v>1036</v>
      </c>
      <c r="C42" s="872"/>
      <c r="D42" s="872"/>
      <c r="E42" s="872"/>
      <c r="F42" s="872"/>
      <c r="G42" s="872"/>
      <c r="H42" s="873"/>
      <c r="I42" s="881"/>
      <c r="J42" s="882"/>
      <c r="K42" s="47"/>
      <c r="L42" s="883">
        <v>0.05</v>
      </c>
      <c r="M42" s="884"/>
      <c r="N42" s="111">
        <f>N76*L42</f>
        <v>638.34006507625008</v>
      </c>
    </row>
    <row r="43" spans="1:14" ht="15.75" thickBot="1">
      <c r="B43" s="822" t="s">
        <v>1037</v>
      </c>
      <c r="C43" s="823"/>
      <c r="D43" s="823"/>
      <c r="E43" s="823"/>
      <c r="F43" s="823"/>
      <c r="G43" s="823"/>
      <c r="H43" s="823"/>
      <c r="I43" s="823"/>
      <c r="J43" s="823"/>
      <c r="K43" s="823"/>
      <c r="L43" s="823"/>
      <c r="M43" s="824"/>
      <c r="N43" s="105">
        <f>SUM(N36:N42)</f>
        <v>79202.784509520701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29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A59" t="s">
        <v>1351</v>
      </c>
      <c r="B59" s="52" t="str">
        <f>VLOOKUP(A59,TRANSPORTE!A5:D117,3,FALSE)</f>
        <v>Transporte de material de demolición</v>
      </c>
      <c r="C59" s="325"/>
      <c r="D59" s="325"/>
      <c r="E59" s="325"/>
      <c r="F59" s="325"/>
      <c r="G59" s="325"/>
      <c r="H59" s="319" t="str">
        <f>VLOOKUP(A59,TRANSPORTE!A6:D117,2,FALSE)</f>
        <v>m3k</v>
      </c>
      <c r="I59" s="287">
        <v>6</v>
      </c>
      <c r="J59" s="294">
        <v>1</v>
      </c>
      <c r="K59" s="287">
        <f>I59*J59</f>
        <v>6</v>
      </c>
      <c r="L59" s="909">
        <f>VLOOKUP(A59,TRANSPORTE!A5:D94,4,FALSE)</f>
        <v>1226.6666666666667</v>
      </c>
      <c r="M59" s="910"/>
      <c r="N59" s="295">
        <f>K59*L59</f>
        <v>7360</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f>N59+N60+N61+N62+N63</f>
        <v>7360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24</v>
      </c>
      <c r="N70" s="304">
        <f>K70/M70</f>
        <v>4255.6004338416669</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24</v>
      </c>
      <c r="N71" s="304">
        <f>K71/M71</f>
        <v>8511.2008676833339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133"/>
    </row>
    <row r="76" spans="1:15" ht="15.75" thickBot="1">
      <c r="B76" s="822" t="s">
        <v>1037</v>
      </c>
      <c r="C76" s="823"/>
      <c r="D76" s="823"/>
      <c r="E76" s="823"/>
      <c r="F76" s="823"/>
      <c r="G76" s="823"/>
      <c r="H76" s="823"/>
      <c r="I76" s="865"/>
      <c r="J76" s="865"/>
      <c r="K76" s="865"/>
      <c r="L76" s="865"/>
      <c r="M76" s="866"/>
      <c r="N76" s="468">
        <f>SUM(N70:N75)</f>
        <v>12766.801301525</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99329.585811045705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19865.917162209142</v>
      </c>
      <c r="M83" s="858"/>
      <c r="N83" s="57"/>
    </row>
    <row r="84" spans="1:14">
      <c r="B84" s="95" t="s">
        <v>1057</v>
      </c>
      <c r="C84" s="96"/>
      <c r="D84" s="96"/>
      <c r="E84" s="96"/>
      <c r="F84" s="96"/>
      <c r="G84" s="96"/>
      <c r="H84" s="96"/>
      <c r="I84" s="93"/>
      <c r="J84" s="94"/>
      <c r="K84" s="312">
        <v>0.05</v>
      </c>
      <c r="L84" s="857">
        <f>N78*K84</f>
        <v>4966.4792905522854</v>
      </c>
      <c r="M84" s="858"/>
      <c r="N84" s="57"/>
    </row>
    <row r="85" spans="1:14" ht="15.75" thickBot="1">
      <c r="B85" s="97" t="s">
        <v>1058</v>
      </c>
      <c r="C85" s="98"/>
      <c r="D85" s="98"/>
      <c r="E85" s="98"/>
      <c r="F85" s="98"/>
      <c r="G85" s="98"/>
      <c r="H85" s="98"/>
      <c r="I85" s="99"/>
      <c r="J85" s="100"/>
      <c r="K85" s="313">
        <v>0.05</v>
      </c>
      <c r="L85" s="859">
        <f>N78*K85</f>
        <v>4966.4792905522854</v>
      </c>
      <c r="M85" s="860"/>
      <c r="N85" s="57"/>
    </row>
    <row r="86" spans="1:14" ht="15.75" thickBot="1">
      <c r="B86" s="822" t="s">
        <v>1037</v>
      </c>
      <c r="C86" s="823"/>
      <c r="D86" s="823"/>
      <c r="E86" s="823"/>
      <c r="F86" s="823"/>
      <c r="G86" s="823"/>
      <c r="H86" s="823"/>
      <c r="I86" s="823"/>
      <c r="J86" s="823"/>
      <c r="K86" s="823"/>
      <c r="L86" s="823"/>
      <c r="M86" s="824"/>
      <c r="N86" s="58">
        <f>L83+L84+L85</f>
        <v>29798.875743313711</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129128.46155435941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27.75"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1084</v>
      </c>
      <c r="C31" s="87" t="s">
        <v>2335</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4" t="s">
        <v>195</v>
      </c>
      <c r="B36" s="871" t="str">
        <f>VLOOKUP(A36,EQUIPOS!A6:D154,3,FALSE)</f>
        <v xml:space="preserve">Equipo de oxicorte, Capacidad de corte: hasta 6´´ (152mm) </v>
      </c>
      <c r="C36" s="872"/>
      <c r="D36" s="872"/>
      <c r="E36" s="872"/>
      <c r="F36" s="872"/>
      <c r="G36" s="872"/>
      <c r="H36" s="873"/>
      <c r="I36" s="275"/>
      <c r="J36" s="276"/>
      <c r="K36" s="277">
        <f>VLOOKUP(A36,EQUIPOS!A6:D161,4,FALSE)</f>
        <v>4356.666666666667</v>
      </c>
      <c r="L36" s="278"/>
      <c r="M36" s="279">
        <v>4</v>
      </c>
      <c r="N36" s="280">
        <f>K36/M36</f>
        <v>1089.1666666666667</v>
      </c>
    </row>
    <row r="37" spans="1:14">
      <c r="A37" s="114" t="s">
        <v>248</v>
      </c>
      <c r="B37" s="871" t="str">
        <f>VLOOKUP(A37,EQUIPOS!A7:D154,3,FALSE)</f>
        <v>Grúa telescópica de 50 Ton.</v>
      </c>
      <c r="C37" s="872"/>
      <c r="D37" s="872"/>
      <c r="E37" s="872"/>
      <c r="F37" s="872"/>
      <c r="G37" s="872"/>
      <c r="H37" s="873"/>
      <c r="I37" s="275"/>
      <c r="J37" s="276"/>
      <c r="K37" s="277">
        <f>VLOOKUP(A37,EQUIPOS!A7:D162,4,FALSE)</f>
        <v>313000</v>
      </c>
      <c r="L37" s="278"/>
      <c r="M37" s="279">
        <v>4</v>
      </c>
      <c r="N37" s="280">
        <f>K37/M37</f>
        <v>78250</v>
      </c>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82"/>
      <c r="L39" s="876"/>
      <c r="M39" s="877"/>
      <c r="N39" s="281"/>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285"/>
      <c r="N41" s="352"/>
    </row>
    <row r="42" spans="1:14" ht="15.75" thickBot="1">
      <c r="B42" s="871" t="s">
        <v>1036</v>
      </c>
      <c r="C42" s="872"/>
      <c r="D42" s="872"/>
      <c r="E42" s="872"/>
      <c r="F42" s="872"/>
      <c r="G42" s="872"/>
      <c r="H42" s="873"/>
      <c r="I42" s="881"/>
      <c r="J42" s="882"/>
      <c r="K42" s="47"/>
      <c r="L42" s="883">
        <v>0.1</v>
      </c>
      <c r="M42" s="884"/>
      <c r="N42" s="111">
        <f>N76*L42</f>
        <v>957.5100976143749</v>
      </c>
    </row>
    <row r="43" spans="1:14" ht="15.75" thickBot="1">
      <c r="B43" s="822" t="s">
        <v>1037</v>
      </c>
      <c r="C43" s="823"/>
      <c r="D43" s="823"/>
      <c r="E43" s="823"/>
      <c r="F43" s="823"/>
      <c r="G43" s="823"/>
      <c r="H43" s="823"/>
      <c r="I43" s="823"/>
      <c r="J43" s="823"/>
      <c r="K43" s="823"/>
      <c r="L43" s="823"/>
      <c r="M43" s="824"/>
      <c r="N43" s="105">
        <f>SUM(N36:N42)</f>
        <v>80296.676764281045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A59" s="213" t="s">
        <v>1409</v>
      </c>
      <c r="B59" s="52" t="str">
        <f>VLOOKUP(A59,TRANSPORTE!A5:D117,3,FALSE)</f>
        <v xml:space="preserve">Transporte de estructuras metálicas </v>
      </c>
      <c r="C59" s="325"/>
      <c r="D59" s="325"/>
      <c r="E59" s="325"/>
      <c r="F59" s="325"/>
      <c r="G59" s="325"/>
      <c r="H59" s="319" t="str">
        <f>VLOOKUP(A59,TRANSPORTE!A6:D117,2,FALSE)</f>
        <v>kgk</v>
      </c>
      <c r="I59" s="287">
        <v>1</v>
      </c>
      <c r="J59" s="294">
        <v>1</v>
      </c>
      <c r="K59" s="287">
        <f>I59*J59</f>
        <v>1</v>
      </c>
      <c r="L59" s="909">
        <f>VLOOKUP(A59,TRANSPORTE!A5:D117,4,FALSE)</f>
        <v>102.36108883817512</v>
      </c>
      <c r="M59" s="910"/>
      <c r="N59" s="295">
        <f>K59*L59</f>
        <v>102.36108883817512</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f>N59+N60+N61+N62+N63</f>
        <v>102.36108883817512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32</v>
      </c>
      <c r="N70" s="304">
        <f>K70/M70</f>
        <v>3191.70032538125</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32</v>
      </c>
      <c r="N71" s="304">
        <f>K71/M71</f>
        <v>6383.4006507624999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133"/>
    </row>
    <row r="76" spans="1:15" ht="15.75" thickBot="1">
      <c r="B76" s="911" t="s">
        <v>1037</v>
      </c>
      <c r="C76" s="865"/>
      <c r="D76" s="865"/>
      <c r="E76" s="865"/>
      <c r="F76" s="865"/>
      <c r="G76" s="865"/>
      <c r="H76" s="865"/>
      <c r="I76" s="865"/>
      <c r="J76" s="865"/>
      <c r="K76" s="865"/>
      <c r="L76" s="865"/>
      <c r="M76" s="866"/>
      <c r="N76" s="468">
        <f>SUM(N70:N75)</f>
        <v>9575.100976143749</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89974.138829262971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17994.827765852595</v>
      </c>
      <c r="M83" s="858"/>
      <c r="N83" s="57"/>
    </row>
    <row r="84" spans="1:14">
      <c r="B84" s="95" t="s">
        <v>1057</v>
      </c>
      <c r="C84" s="96"/>
      <c r="D84" s="96"/>
      <c r="E84" s="96"/>
      <c r="F84" s="96"/>
      <c r="G84" s="96"/>
      <c r="H84" s="96"/>
      <c r="I84" s="93"/>
      <c r="J84" s="94"/>
      <c r="K84" s="312">
        <v>0.05</v>
      </c>
      <c r="L84" s="857">
        <f>N78*K84</f>
        <v>4498.7069414631487</v>
      </c>
      <c r="M84" s="858"/>
      <c r="N84" s="57"/>
    </row>
    <row r="85" spans="1:14" ht="15.75" thickBot="1">
      <c r="B85" s="97" t="s">
        <v>1058</v>
      </c>
      <c r="C85" s="98"/>
      <c r="D85" s="98"/>
      <c r="E85" s="98"/>
      <c r="F85" s="98"/>
      <c r="G85" s="98"/>
      <c r="H85" s="98"/>
      <c r="I85" s="99"/>
      <c r="J85" s="100"/>
      <c r="K85" s="313">
        <v>0.05</v>
      </c>
      <c r="L85" s="859">
        <f>N78*K85</f>
        <v>4498.7069414631487</v>
      </c>
      <c r="M85" s="860"/>
      <c r="N85" s="57"/>
    </row>
    <row r="86" spans="1:14" ht="15.75" thickBot="1">
      <c r="B86" s="822" t="s">
        <v>1037</v>
      </c>
      <c r="C86" s="823"/>
      <c r="D86" s="823"/>
      <c r="E86" s="823"/>
      <c r="F86" s="823"/>
      <c r="G86" s="823"/>
      <c r="H86" s="823"/>
      <c r="I86" s="823"/>
      <c r="J86" s="823"/>
      <c r="K86" s="823"/>
      <c r="L86" s="823"/>
      <c r="M86" s="824"/>
      <c r="N86" s="58">
        <f>L83+L84+L85</f>
        <v>26992.241648778891</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116966.38047804186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1085</v>
      </c>
      <c r="C31" s="87" t="s">
        <v>1264</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4" t="s">
        <v>307</v>
      </c>
      <c r="B36" s="871" t="str">
        <f>VLOOKUP(A36,EQUIPOS!A6:D154,3,FALSE)</f>
        <v>Retroexcavadora, Potencia en el Volante 78 HP 2200 RPM</v>
      </c>
      <c r="C36" s="872"/>
      <c r="D36" s="872"/>
      <c r="E36" s="872"/>
      <c r="F36" s="872"/>
      <c r="G36" s="872"/>
      <c r="H36" s="873"/>
      <c r="I36" s="275"/>
      <c r="J36" s="276"/>
      <c r="K36" s="277">
        <f>VLOOKUP(A36,EQUIPOS!A6:D161,4,FALSE)</f>
        <v>131793.33333333334</v>
      </c>
      <c r="L36" s="278"/>
      <c r="M36" s="279">
        <v>5</v>
      </c>
      <c r="N36" s="280">
        <f>K36/M36</f>
        <v>26358.666666666668</v>
      </c>
    </row>
    <row r="37" spans="1:14">
      <c r="A37" s="114"/>
      <c r="B37" s="871"/>
      <c r="C37" s="872"/>
      <c r="D37" s="872"/>
      <c r="E37" s="872"/>
      <c r="F37" s="872"/>
      <c r="G37" s="872"/>
      <c r="H37" s="873"/>
      <c r="I37" s="275"/>
      <c r="J37" s="276"/>
      <c r="K37" s="277"/>
      <c r="L37" s="278"/>
      <c r="M37" s="279"/>
      <c r="N37" s="280"/>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82"/>
      <c r="L39" s="876"/>
      <c r="M39" s="877"/>
      <c r="N39" s="281"/>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285"/>
      <c r="N41" s="352"/>
    </row>
    <row r="42" spans="1:14" ht="15.75" thickBot="1">
      <c r="B42" s="871" t="s">
        <v>1036</v>
      </c>
      <c r="C42" s="872"/>
      <c r="D42" s="872"/>
      <c r="E42" s="872"/>
      <c r="F42" s="872"/>
      <c r="G42" s="872"/>
      <c r="H42" s="873"/>
      <c r="I42" s="881"/>
      <c r="J42" s="882"/>
      <c r="K42" s="47"/>
      <c r="L42" s="883">
        <v>0.02</v>
      </c>
      <c r="M42" s="884"/>
      <c r="N42" s="111">
        <f>N76*L42</f>
        <v>102.1344104122</v>
      </c>
    </row>
    <row r="43" spans="1:14" ht="15.75" thickBot="1">
      <c r="B43" s="822" t="s">
        <v>1037</v>
      </c>
      <c r="C43" s="823"/>
      <c r="D43" s="823"/>
      <c r="E43" s="823"/>
      <c r="F43" s="823"/>
      <c r="G43" s="823"/>
      <c r="H43" s="823"/>
      <c r="I43" s="823"/>
      <c r="J43" s="823"/>
      <c r="K43" s="823"/>
      <c r="L43" s="823"/>
      <c r="M43" s="824"/>
      <c r="N43" s="105">
        <f>SUM(N36:N42)</f>
        <v>26460.801077078868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A59" t="s">
        <v>1351</v>
      </c>
      <c r="B59" s="52" t="str">
        <f>VLOOKUP(A59,TRANSPORTE!A5:D117,3,FALSE)</f>
        <v>Transporte de material de demolición</v>
      </c>
      <c r="C59" s="325"/>
      <c r="D59" s="325"/>
      <c r="E59" s="325"/>
      <c r="F59" s="325"/>
      <c r="G59" s="325"/>
      <c r="H59" s="319" t="str">
        <f>VLOOKUP(A59,TRANSPORTE!A6:D117,2,FALSE)</f>
        <v>m3k</v>
      </c>
      <c r="I59" s="287">
        <v>0.70199999999999996</v>
      </c>
      <c r="J59" s="294">
        <v>1</v>
      </c>
      <c r="K59" s="287">
        <f>I59*J59</f>
        <v>0.70199999999999996</v>
      </c>
      <c r="L59" s="909">
        <f>VLOOKUP(A59,TRANSPORTE!A5:D94,4,FALSE)</f>
        <v>1226.6666666666667</v>
      </c>
      <c r="M59" s="910"/>
      <c r="N59" s="295">
        <f>K59*L59</f>
        <v>861.12</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f>N59+N60+N61+N62+N63</f>
        <v>861.12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40</v>
      </c>
      <c r="N70" s="304">
        <f>K70/M70</f>
        <v>2553.3602603049999</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40</v>
      </c>
      <c r="N71" s="304">
        <f>K71/M71</f>
        <v>2553.3602603049999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133"/>
    </row>
    <row r="76" spans="1:15" ht="15.75" thickBot="1">
      <c r="B76" s="822" t="s">
        <v>1037</v>
      </c>
      <c r="C76" s="823"/>
      <c r="D76" s="823"/>
      <c r="E76" s="823"/>
      <c r="F76" s="823"/>
      <c r="G76" s="823"/>
      <c r="H76" s="823"/>
      <c r="I76" s="865"/>
      <c r="J76" s="865"/>
      <c r="K76" s="865"/>
      <c r="L76" s="865"/>
      <c r="M76" s="866"/>
      <c r="N76" s="468">
        <f>SUM(N70:N75)</f>
        <v>5106.7205206099998</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32428.641597688867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6485.728319537774</v>
      </c>
      <c r="M83" s="858"/>
      <c r="N83" s="57"/>
    </row>
    <row r="84" spans="1:14">
      <c r="B84" s="95" t="s">
        <v>1057</v>
      </c>
      <c r="C84" s="96"/>
      <c r="D84" s="96"/>
      <c r="E84" s="96"/>
      <c r="F84" s="96"/>
      <c r="G84" s="96"/>
      <c r="H84" s="96"/>
      <c r="I84" s="93"/>
      <c r="J84" s="94"/>
      <c r="K84" s="312">
        <v>0.05</v>
      </c>
      <c r="L84" s="857">
        <f>N78*K84</f>
        <v>1621.4320798844435</v>
      </c>
      <c r="M84" s="858"/>
      <c r="N84" s="57"/>
    </row>
    <row r="85" spans="1:14" ht="15.75" thickBot="1">
      <c r="B85" s="97" t="s">
        <v>1058</v>
      </c>
      <c r="C85" s="98"/>
      <c r="D85" s="98"/>
      <c r="E85" s="98"/>
      <c r="F85" s="98"/>
      <c r="G85" s="98"/>
      <c r="H85" s="98"/>
      <c r="I85" s="99"/>
      <c r="J85" s="100"/>
      <c r="K85" s="313">
        <v>0.05</v>
      </c>
      <c r="L85" s="859">
        <f>N78*K85</f>
        <v>1621.4320798844435</v>
      </c>
      <c r="M85" s="860"/>
      <c r="N85" s="57"/>
    </row>
    <row r="86" spans="1:14" ht="15.75" thickBot="1">
      <c r="B86" s="822" t="s">
        <v>1037</v>
      </c>
      <c r="C86" s="823"/>
      <c r="D86" s="823"/>
      <c r="E86" s="823"/>
      <c r="F86" s="823"/>
      <c r="G86" s="823"/>
      <c r="H86" s="823"/>
      <c r="I86" s="823"/>
      <c r="J86" s="823"/>
      <c r="K86" s="823"/>
      <c r="L86" s="823"/>
      <c r="M86" s="824"/>
      <c r="N86" s="58">
        <f>L83+L84+L85</f>
        <v>9728.5924793066606</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42157.234076995526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1086</v>
      </c>
      <c r="C31" s="87" t="s">
        <v>1265</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4" t="s">
        <v>307</v>
      </c>
      <c r="B36" s="871" t="str">
        <f>VLOOKUP(A36,EQUIPOS!A6:D154,3,FALSE)</f>
        <v>Retroexcavadora, Potencia en el Volante 78 HP 2200 RPM</v>
      </c>
      <c r="C36" s="872"/>
      <c r="D36" s="872"/>
      <c r="E36" s="872"/>
      <c r="F36" s="872"/>
      <c r="G36" s="872"/>
      <c r="H36" s="873"/>
      <c r="I36" s="275"/>
      <c r="J36" s="276"/>
      <c r="K36" s="277">
        <f>VLOOKUP(A36,EQUIPOS!A6:D161,4,FALSE)</f>
        <v>131793.33333333334</v>
      </c>
      <c r="L36" s="278"/>
      <c r="M36" s="279">
        <v>4</v>
      </c>
      <c r="N36" s="280">
        <f>K36/M36</f>
        <v>32948.333333333336</v>
      </c>
    </row>
    <row r="37" spans="1:14">
      <c r="A37" s="114"/>
      <c r="B37" s="871"/>
      <c r="C37" s="872"/>
      <c r="D37" s="872"/>
      <c r="E37" s="872"/>
      <c r="F37" s="872"/>
      <c r="G37" s="872"/>
      <c r="H37" s="873"/>
      <c r="I37" s="275"/>
      <c r="J37" s="276"/>
      <c r="K37" s="277"/>
      <c r="L37" s="278"/>
      <c r="M37" s="279"/>
      <c r="N37" s="280"/>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82"/>
      <c r="L39" s="876"/>
      <c r="M39" s="877"/>
      <c r="N39" s="281"/>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285"/>
      <c r="N41" s="352"/>
    </row>
    <row r="42" spans="1:14" ht="15.75" thickBot="1">
      <c r="B42" s="871" t="s">
        <v>1036</v>
      </c>
      <c r="C42" s="872"/>
      <c r="D42" s="872"/>
      <c r="E42" s="872"/>
      <c r="F42" s="872"/>
      <c r="G42" s="872"/>
      <c r="H42" s="873"/>
      <c r="I42" s="881"/>
      <c r="J42" s="882"/>
      <c r="K42" s="47"/>
      <c r="L42" s="883">
        <v>0.02</v>
      </c>
      <c r="M42" s="884"/>
      <c r="N42" s="111">
        <f>N76*L42</f>
        <v>63.834006507624999</v>
      </c>
    </row>
    <row r="43" spans="1:14" ht="15.75" thickBot="1">
      <c r="B43" s="822" t="s">
        <v>1037</v>
      </c>
      <c r="C43" s="823"/>
      <c r="D43" s="823"/>
      <c r="E43" s="823"/>
      <c r="F43" s="823"/>
      <c r="G43" s="823"/>
      <c r="H43" s="823"/>
      <c r="I43" s="823"/>
      <c r="J43" s="823"/>
      <c r="K43" s="823"/>
      <c r="L43" s="823"/>
      <c r="M43" s="824"/>
      <c r="N43" s="105">
        <f>SUM(N36:N42)</f>
        <v>33012.167339840962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A59" t="s">
        <v>1351</v>
      </c>
      <c r="B59" s="52" t="str">
        <f>VLOOKUP(A59,TRANSPORTE!A5:D117,3,FALSE)</f>
        <v>Transporte de material de demolición</v>
      </c>
      <c r="C59" s="325"/>
      <c r="D59" s="325"/>
      <c r="E59" s="325"/>
      <c r="F59" s="325"/>
      <c r="G59" s="325"/>
      <c r="H59" s="319" t="str">
        <f>VLOOKUP(A59,TRANSPORTE!A6:D117,2,FALSE)</f>
        <v>m3k</v>
      </c>
      <c r="I59" s="287">
        <v>3.03</v>
      </c>
      <c r="J59" s="294">
        <v>1</v>
      </c>
      <c r="K59" s="287">
        <f>I59*J59</f>
        <v>3.03</v>
      </c>
      <c r="L59" s="909">
        <f>VLOOKUP(A59,TRANSPORTE!A5:D94,4,FALSE)</f>
        <v>1226.6666666666667</v>
      </c>
      <c r="M59" s="910"/>
      <c r="N59" s="295">
        <f>K59*L59</f>
        <v>3716.8</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f>N59+N60+N61+N62+N63</f>
        <v>3716.8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32</v>
      </c>
      <c r="N70" s="304">
        <f>K70/M70</f>
        <v>3191.70032538125</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133"/>
    </row>
    <row r="76" spans="1:15" ht="15.75" thickBot="1">
      <c r="B76" s="911" t="s">
        <v>1037</v>
      </c>
      <c r="C76" s="865"/>
      <c r="D76" s="865"/>
      <c r="E76" s="865"/>
      <c r="F76" s="865"/>
      <c r="G76" s="865"/>
      <c r="H76" s="865"/>
      <c r="I76" s="865"/>
      <c r="J76" s="865"/>
      <c r="K76" s="865"/>
      <c r="L76" s="865"/>
      <c r="M76" s="866"/>
      <c r="N76" s="468">
        <f>SUM(N70:N75)</f>
        <v>3191.70032538125</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39920.667665222216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7984.1335330444435</v>
      </c>
      <c r="M83" s="858"/>
      <c r="N83" s="57"/>
    </row>
    <row r="84" spans="1:14">
      <c r="B84" s="95" t="s">
        <v>1057</v>
      </c>
      <c r="C84" s="96"/>
      <c r="D84" s="96"/>
      <c r="E84" s="96"/>
      <c r="F84" s="96"/>
      <c r="G84" s="96"/>
      <c r="H84" s="96"/>
      <c r="I84" s="93"/>
      <c r="J84" s="94"/>
      <c r="K84" s="312">
        <v>0.05</v>
      </c>
      <c r="L84" s="857">
        <f>N78*K84</f>
        <v>1996.0333832611109</v>
      </c>
      <c r="M84" s="858"/>
      <c r="N84" s="57"/>
    </row>
    <row r="85" spans="1:14" ht="15.75" thickBot="1">
      <c r="B85" s="97" t="s">
        <v>1058</v>
      </c>
      <c r="C85" s="98"/>
      <c r="D85" s="98"/>
      <c r="E85" s="98"/>
      <c r="F85" s="98"/>
      <c r="G85" s="98"/>
      <c r="H85" s="98"/>
      <c r="I85" s="99"/>
      <c r="J85" s="100"/>
      <c r="K85" s="313">
        <v>0.05</v>
      </c>
      <c r="L85" s="859">
        <f>N78*K85</f>
        <v>1996.0333832611109</v>
      </c>
      <c r="M85" s="860"/>
      <c r="N85" s="57"/>
    </row>
    <row r="86" spans="1:14" ht="15.75" thickBot="1">
      <c r="B86" s="822" t="s">
        <v>1037</v>
      </c>
      <c r="C86" s="823"/>
      <c r="D86" s="823"/>
      <c r="E86" s="823"/>
      <c r="F86" s="823"/>
      <c r="G86" s="823"/>
      <c r="H86" s="823"/>
      <c r="I86" s="823"/>
      <c r="J86" s="823"/>
      <c r="K86" s="823"/>
      <c r="L86" s="823"/>
      <c r="M86" s="824"/>
      <c r="N86" s="58">
        <f>L83+L84+L85</f>
        <v>11976.200299566664</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51896.867964788878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1087</v>
      </c>
      <c r="C31" s="87" t="s">
        <v>1266</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4"/>
      <c r="B36" s="871"/>
      <c r="C36" s="872"/>
      <c r="D36" s="872"/>
      <c r="E36" s="872"/>
      <c r="F36" s="872"/>
      <c r="G36" s="872"/>
      <c r="H36" s="873"/>
      <c r="I36" s="275"/>
      <c r="J36" s="276"/>
      <c r="K36" s="277"/>
      <c r="L36" s="278"/>
      <c r="M36" s="279"/>
      <c r="N36" s="280"/>
    </row>
    <row r="37" spans="1:14">
      <c r="A37" s="114"/>
      <c r="B37" s="871"/>
      <c r="C37" s="872"/>
      <c r="D37" s="872"/>
      <c r="E37" s="872"/>
      <c r="F37" s="872"/>
      <c r="G37" s="872"/>
      <c r="H37" s="873"/>
      <c r="I37" s="275"/>
      <c r="J37" s="276"/>
      <c r="K37" s="277"/>
      <c r="L37" s="278"/>
      <c r="M37" s="279"/>
      <c r="N37" s="280"/>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82"/>
      <c r="L39" s="876"/>
      <c r="M39" s="877"/>
      <c r="N39" s="281"/>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285"/>
      <c r="N41" s="352"/>
    </row>
    <row r="42" spans="1:14" ht="15.75" thickBot="1">
      <c r="B42" s="871" t="s">
        <v>1036</v>
      </c>
      <c r="C42" s="872"/>
      <c r="D42" s="872"/>
      <c r="E42" s="872"/>
      <c r="F42" s="872"/>
      <c r="G42" s="872"/>
      <c r="H42" s="873"/>
      <c r="I42" s="881"/>
      <c r="J42" s="882"/>
      <c r="K42" s="47"/>
      <c r="L42" s="883">
        <v>0.1</v>
      </c>
      <c r="M42" s="884"/>
      <c r="N42" s="111">
        <f>N76*L42</f>
        <v>136.17921388293334</v>
      </c>
    </row>
    <row r="43" spans="1:14" ht="15.75" thickBot="1">
      <c r="B43" s="822" t="s">
        <v>1037</v>
      </c>
      <c r="C43" s="823"/>
      <c r="D43" s="823"/>
      <c r="E43" s="823"/>
      <c r="F43" s="823"/>
      <c r="G43" s="823"/>
      <c r="H43" s="823"/>
      <c r="I43" s="823"/>
      <c r="J43" s="823"/>
      <c r="K43" s="823"/>
      <c r="L43" s="823"/>
      <c r="M43" s="824"/>
      <c r="N43" s="105">
        <f>SUM(N36:N42)</f>
        <v>136.17921388293334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B48" s="49"/>
      <c r="C48" s="289"/>
      <c r="D48" s="289"/>
      <c r="E48" s="289"/>
      <c r="F48" s="289"/>
      <c r="G48" s="289"/>
      <c r="H48" s="289"/>
      <c r="I48" s="276"/>
      <c r="J48" s="232"/>
      <c r="K48" s="290"/>
      <c r="L48" s="275"/>
      <c r="M48" s="291"/>
      <c r="N48" s="280"/>
    </row>
    <row r="49" spans="2:14">
      <c r="B49" s="49"/>
      <c r="C49" s="289"/>
      <c r="D49" s="289"/>
      <c r="E49" s="289"/>
      <c r="F49" s="289"/>
      <c r="G49" s="289"/>
      <c r="H49" s="289"/>
      <c r="I49" s="276"/>
      <c r="J49" s="232"/>
      <c r="K49" s="290"/>
      <c r="L49" s="275"/>
      <c r="M49" s="291"/>
      <c r="N49" s="292"/>
    </row>
    <row r="50" spans="2:14">
      <c r="B50" s="49"/>
      <c r="C50" s="289"/>
      <c r="D50" s="289"/>
      <c r="E50" s="289"/>
      <c r="F50" s="289"/>
      <c r="G50" s="289"/>
      <c r="H50" s="289"/>
      <c r="I50" s="276"/>
      <c r="J50" s="232"/>
      <c r="K50" s="290"/>
      <c r="L50" s="275"/>
      <c r="M50" s="291"/>
      <c r="N50" s="292"/>
    </row>
    <row r="51" spans="2:14">
      <c r="B51" s="49"/>
      <c r="C51" s="289"/>
      <c r="D51" s="289"/>
      <c r="E51" s="289"/>
      <c r="F51" s="289"/>
      <c r="G51" s="289"/>
      <c r="H51" s="289"/>
      <c r="I51" s="276"/>
      <c r="J51" s="232"/>
      <c r="K51" s="290"/>
      <c r="L51" s="275"/>
      <c r="M51" s="291"/>
      <c r="N51" s="292"/>
    </row>
    <row r="52" spans="2:14">
      <c r="B52" s="49"/>
      <c r="C52" s="289"/>
      <c r="D52" s="289"/>
      <c r="E52" s="289"/>
      <c r="F52" s="289"/>
      <c r="G52" s="289"/>
      <c r="H52" s="289"/>
      <c r="I52" s="276"/>
      <c r="J52" s="232"/>
      <c r="K52" s="290"/>
      <c r="L52" s="275"/>
      <c r="M52" s="291"/>
      <c r="N52" s="292"/>
    </row>
    <row r="53" spans="2:14" ht="15.75" thickBot="1">
      <c r="B53" s="904"/>
      <c r="C53" s="905"/>
      <c r="D53" s="905"/>
      <c r="E53" s="905"/>
      <c r="F53" s="905"/>
      <c r="G53" s="905"/>
      <c r="H53" s="905"/>
      <c r="I53" s="875"/>
      <c r="J53" s="48"/>
      <c r="K53" s="50"/>
      <c r="L53" s="906"/>
      <c r="M53" s="907"/>
      <c r="N53" s="51"/>
    </row>
    <row r="54" spans="2:14" ht="15.75" thickBot="1">
      <c r="B54" s="822" t="s">
        <v>1037</v>
      </c>
      <c r="C54" s="823"/>
      <c r="D54" s="823"/>
      <c r="E54" s="823"/>
      <c r="F54" s="823"/>
      <c r="G54" s="823"/>
      <c r="H54" s="823"/>
      <c r="I54" s="823"/>
      <c r="J54" s="823"/>
      <c r="K54" s="823"/>
      <c r="L54" s="823"/>
      <c r="M54" s="824"/>
      <c r="N54" s="293"/>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1" t="s">
        <v>1041</v>
      </c>
      <c r="C58" s="322"/>
      <c r="D58" s="322"/>
      <c r="E58" s="322"/>
      <c r="F58" s="322"/>
      <c r="G58" s="322"/>
      <c r="H58" s="79" t="s">
        <v>1029</v>
      </c>
      <c r="I58" s="80" t="s">
        <v>1042</v>
      </c>
      <c r="J58" s="81" t="s">
        <v>1043</v>
      </c>
      <c r="K58" s="79" t="s">
        <v>1044</v>
      </c>
      <c r="L58" s="908" t="s">
        <v>1045</v>
      </c>
      <c r="M58" s="887"/>
      <c r="N58" s="82" t="s">
        <v>1035</v>
      </c>
    </row>
    <row r="59" spans="2:14">
      <c r="B59" s="52"/>
      <c r="C59" s="325"/>
      <c r="D59" s="325"/>
      <c r="E59" s="325"/>
      <c r="F59" s="325"/>
      <c r="G59" s="325"/>
      <c r="H59" s="319"/>
      <c r="I59" s="287"/>
      <c r="J59" s="294"/>
      <c r="K59" s="287"/>
      <c r="L59" s="909"/>
      <c r="M59" s="910"/>
      <c r="N59" s="295"/>
    </row>
    <row r="60" spans="2:14">
      <c r="B60" s="52"/>
      <c r="C60" s="53"/>
      <c r="D60" s="53"/>
      <c r="E60" s="53"/>
      <c r="F60" s="53"/>
      <c r="G60" s="53"/>
      <c r="H60" s="296"/>
      <c r="I60" s="287"/>
      <c r="J60" s="287"/>
      <c r="K60" s="287"/>
      <c r="L60" s="297"/>
      <c r="M60" s="298"/>
      <c r="N60" s="299"/>
    </row>
    <row r="61" spans="2:14">
      <c r="B61" s="52"/>
      <c r="C61" s="53"/>
      <c r="D61" s="53"/>
      <c r="E61" s="53"/>
      <c r="F61" s="53"/>
      <c r="G61" s="53"/>
      <c r="H61" s="296"/>
      <c r="I61" s="287"/>
      <c r="J61" s="287"/>
      <c r="K61" s="287"/>
      <c r="L61" s="297"/>
      <c r="M61" s="298"/>
      <c r="N61" s="299"/>
    </row>
    <row r="62" spans="2:14">
      <c r="B62" s="52"/>
      <c r="C62" s="53"/>
      <c r="D62" s="53"/>
      <c r="E62" s="53"/>
      <c r="F62" s="53"/>
      <c r="G62" s="53"/>
      <c r="H62" s="296"/>
      <c r="I62" s="287"/>
      <c r="J62" s="287"/>
      <c r="K62" s="287"/>
      <c r="L62" s="297"/>
      <c r="M62" s="298"/>
      <c r="N62" s="299"/>
    </row>
    <row r="63" spans="2:14">
      <c r="B63" s="52"/>
      <c r="C63" s="53"/>
      <c r="D63" s="53"/>
      <c r="E63" s="53"/>
      <c r="F63" s="53"/>
      <c r="G63" s="53"/>
      <c r="H63" s="296"/>
      <c r="I63" s="287"/>
      <c r="J63" s="287"/>
      <c r="K63" s="287"/>
      <c r="L63" s="297"/>
      <c r="M63" s="298"/>
      <c r="N63" s="299"/>
    </row>
    <row r="64" spans="2:14" ht="15.75" thickBot="1">
      <c r="B64" s="317"/>
      <c r="C64" s="318"/>
      <c r="D64" s="318"/>
      <c r="E64" s="318"/>
      <c r="F64" s="318"/>
      <c r="G64" s="318"/>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150</v>
      </c>
      <c r="N70" s="304">
        <f>K70/M70</f>
        <v>1361.7921388293332</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133"/>
    </row>
    <row r="76" spans="1:15" ht="15.75" thickBot="1">
      <c r="B76" s="822" t="s">
        <v>1037</v>
      </c>
      <c r="C76" s="823"/>
      <c r="D76" s="823"/>
      <c r="E76" s="823"/>
      <c r="F76" s="823"/>
      <c r="G76" s="823"/>
      <c r="H76" s="823"/>
      <c r="I76" s="865"/>
      <c r="J76" s="865"/>
      <c r="K76" s="865"/>
      <c r="L76" s="865"/>
      <c r="M76" s="866"/>
      <c r="N76" s="468">
        <f>SUM(N70:N75)</f>
        <v>1361.7921388293332</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1497.9713527122665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299.59427054245333</v>
      </c>
      <c r="M83" s="858"/>
      <c r="N83" s="57"/>
    </row>
    <row r="84" spans="1:14">
      <c r="B84" s="95" t="s">
        <v>1057</v>
      </c>
      <c r="C84" s="96"/>
      <c r="D84" s="96"/>
      <c r="E84" s="96"/>
      <c r="F84" s="96"/>
      <c r="G84" s="96"/>
      <c r="H84" s="96"/>
      <c r="I84" s="93"/>
      <c r="J84" s="94"/>
      <c r="K84" s="312">
        <v>0.05</v>
      </c>
      <c r="L84" s="857">
        <f>N78*K84</f>
        <v>74.898567635613333</v>
      </c>
      <c r="M84" s="858"/>
      <c r="N84" s="57"/>
    </row>
    <row r="85" spans="1:14" ht="15.75" thickBot="1">
      <c r="B85" s="97" t="s">
        <v>1058</v>
      </c>
      <c r="C85" s="98"/>
      <c r="D85" s="98"/>
      <c r="E85" s="98"/>
      <c r="F85" s="98"/>
      <c r="G85" s="98"/>
      <c r="H85" s="98"/>
      <c r="I85" s="99"/>
      <c r="J85" s="100"/>
      <c r="K85" s="313">
        <v>0.05</v>
      </c>
      <c r="L85" s="859">
        <f>N78*K85</f>
        <v>74.898567635613333</v>
      </c>
      <c r="M85" s="860"/>
      <c r="N85" s="57"/>
    </row>
    <row r="86" spans="1:14" ht="15.75" thickBot="1">
      <c r="B86" s="822" t="s">
        <v>1037</v>
      </c>
      <c r="C86" s="823"/>
      <c r="D86" s="823"/>
      <c r="E86" s="823"/>
      <c r="F86" s="823"/>
      <c r="G86" s="823"/>
      <c r="H86" s="823"/>
      <c r="I86" s="823"/>
      <c r="J86" s="823"/>
      <c r="K86" s="823"/>
      <c r="L86" s="823"/>
      <c r="M86" s="824"/>
      <c r="N86" s="58">
        <f>L83+L84+L85</f>
        <v>449.39140581368002</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1947.3627585259464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1088</v>
      </c>
      <c r="C31" s="87" t="s">
        <v>2125</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4" t="s">
        <v>310</v>
      </c>
      <c r="B36" s="871" t="str">
        <f>VLOOKUP(A36,EQUIPOS!A6:D154,3,FALSE)</f>
        <v>Retroexcavadora A25C</v>
      </c>
      <c r="C36" s="872"/>
      <c r="D36" s="872"/>
      <c r="E36" s="872"/>
      <c r="F36" s="872"/>
      <c r="G36" s="872"/>
      <c r="H36" s="873"/>
      <c r="I36" s="275"/>
      <c r="J36" s="276"/>
      <c r="K36" s="277">
        <f>VLOOKUP(A36,EQUIPOS!A6:D163,4,FALSE)</f>
        <v>192526.66666666666</v>
      </c>
      <c r="L36" s="278"/>
      <c r="M36" s="279">
        <v>3</v>
      </c>
      <c r="N36" s="280">
        <f>K36/M36</f>
        <v>64175.555555555555</v>
      </c>
    </row>
    <row r="37" spans="1:14">
      <c r="A37" s="114"/>
      <c r="B37" s="871"/>
      <c r="C37" s="872"/>
      <c r="D37" s="872"/>
      <c r="E37" s="872"/>
      <c r="F37" s="872"/>
      <c r="G37" s="872"/>
      <c r="H37" s="873"/>
      <c r="I37" s="275"/>
      <c r="J37" s="276"/>
      <c r="K37" s="277"/>
      <c r="L37" s="278"/>
      <c r="M37" s="279"/>
      <c r="N37" s="280"/>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82"/>
      <c r="L39" s="876"/>
      <c r="M39" s="877"/>
      <c r="N39" s="281"/>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285"/>
      <c r="N41" s="352"/>
    </row>
    <row r="42" spans="1:14" ht="15.75" thickBot="1">
      <c r="B42" s="871" t="s">
        <v>1036</v>
      </c>
      <c r="C42" s="872"/>
      <c r="D42" s="872"/>
      <c r="E42" s="872"/>
      <c r="F42" s="872"/>
      <c r="G42" s="872"/>
      <c r="H42" s="873"/>
      <c r="I42" s="881"/>
      <c r="J42" s="882"/>
      <c r="K42" s="47"/>
      <c r="L42" s="883">
        <v>0.01</v>
      </c>
      <c r="M42" s="884"/>
      <c r="N42" s="111">
        <f>N76*L42</f>
        <v>85.112008676833341</v>
      </c>
    </row>
    <row r="43" spans="1:14" ht="15.75" thickBot="1">
      <c r="B43" s="822" t="s">
        <v>1037</v>
      </c>
      <c r="C43" s="823"/>
      <c r="D43" s="823"/>
      <c r="E43" s="823"/>
      <c r="F43" s="823"/>
      <c r="G43" s="823"/>
      <c r="H43" s="823"/>
      <c r="I43" s="823"/>
      <c r="J43" s="823"/>
      <c r="K43" s="823"/>
      <c r="L43" s="823"/>
      <c r="M43" s="824"/>
      <c r="N43" s="105">
        <f>SUM(N36:N42)</f>
        <v>64260.66756423239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A59" t="s">
        <v>1361</v>
      </c>
      <c r="B59" s="52" t="str">
        <f>VLOOKUP(A59,TRANSPORTE!A6:D117,3,FALSE)</f>
        <v>Trasporte de material Remoción de Postes</v>
      </c>
      <c r="C59" s="325"/>
      <c r="D59" s="325"/>
      <c r="E59" s="325"/>
      <c r="F59" s="325"/>
      <c r="G59" s="325"/>
      <c r="H59" s="319" t="s">
        <v>339</v>
      </c>
      <c r="I59" s="287">
        <v>1.7</v>
      </c>
      <c r="J59" s="294">
        <v>1</v>
      </c>
      <c r="K59" s="287">
        <f>I59*J59</f>
        <v>1.7</v>
      </c>
      <c r="L59" s="909">
        <f>VLOOKUP(A59,TRANSPORTE!A6:D117,4,FALSE)</f>
        <v>1226.6666666666667</v>
      </c>
      <c r="M59" s="910"/>
      <c r="N59" s="295">
        <f>K59*L59</f>
        <v>2085.3333333333335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f>N59+N60+N61+N62+N63</f>
        <v>2085.3333333333335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24</v>
      </c>
      <c r="N70" s="304">
        <f>K70/M70</f>
        <v>8511.2008676833339</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133"/>
    </row>
    <row r="76" spans="1:15" ht="15.75" thickBot="1">
      <c r="B76" s="822" t="s">
        <v>1037</v>
      </c>
      <c r="C76" s="823"/>
      <c r="D76" s="823"/>
      <c r="E76" s="823"/>
      <c r="F76" s="823"/>
      <c r="G76" s="823"/>
      <c r="H76" s="823"/>
      <c r="I76" s="865"/>
      <c r="J76" s="865"/>
      <c r="K76" s="865"/>
      <c r="L76" s="865"/>
      <c r="M76" s="866"/>
      <c r="N76" s="468">
        <f>SUM(N70:N75)</f>
        <v>8511.2008676833339</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74857.201765249061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14971.440353049813</v>
      </c>
      <c r="M83" s="858"/>
      <c r="N83" s="57"/>
    </row>
    <row r="84" spans="1:14">
      <c r="B84" s="95" t="s">
        <v>1057</v>
      </c>
      <c r="C84" s="96"/>
      <c r="D84" s="96"/>
      <c r="E84" s="96"/>
      <c r="F84" s="96"/>
      <c r="G84" s="96"/>
      <c r="H84" s="96"/>
      <c r="I84" s="93"/>
      <c r="J84" s="94"/>
      <c r="K84" s="312">
        <v>0.05</v>
      </c>
      <c r="L84" s="857">
        <f>N78*K84</f>
        <v>3742.8600882624532</v>
      </c>
      <c r="M84" s="858"/>
      <c r="N84" s="57"/>
    </row>
    <row r="85" spans="1:14" ht="15.75" thickBot="1">
      <c r="B85" s="97" t="s">
        <v>1058</v>
      </c>
      <c r="C85" s="98"/>
      <c r="D85" s="98"/>
      <c r="E85" s="98"/>
      <c r="F85" s="98"/>
      <c r="G85" s="98"/>
      <c r="H85" s="98"/>
      <c r="I85" s="99"/>
      <c r="J85" s="100"/>
      <c r="K85" s="313">
        <v>0.05</v>
      </c>
      <c r="L85" s="859">
        <f>N78*K85</f>
        <v>3742.8600882624532</v>
      </c>
      <c r="M85" s="860"/>
      <c r="N85" s="57"/>
    </row>
    <row r="86" spans="1:14" ht="15.75" thickBot="1">
      <c r="B86" s="822" t="s">
        <v>1037</v>
      </c>
      <c r="C86" s="823"/>
      <c r="D86" s="823"/>
      <c r="E86" s="823"/>
      <c r="F86" s="823"/>
      <c r="G86" s="823"/>
      <c r="H86" s="823"/>
      <c r="I86" s="823"/>
      <c r="J86" s="823"/>
      <c r="K86" s="823"/>
      <c r="L86" s="823"/>
      <c r="M86" s="824"/>
      <c r="N86" s="58">
        <f>L83+L84+L85</f>
        <v>22457.160529574718</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97314.362294823775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1089</v>
      </c>
      <c r="C31" s="87" t="s">
        <v>1268</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4" t="s">
        <v>310</v>
      </c>
      <c r="B36" s="871" t="str">
        <f>VLOOKUP(A36,EQUIPOS!A6:D154,3,FALSE)</f>
        <v>Retroexcavadora A25C</v>
      </c>
      <c r="C36" s="872"/>
      <c r="D36" s="872"/>
      <c r="E36" s="872"/>
      <c r="F36" s="872"/>
      <c r="G36" s="872"/>
      <c r="H36" s="873"/>
      <c r="I36" s="275"/>
      <c r="J36" s="276"/>
      <c r="K36" s="277">
        <f>VLOOKUP(A36,EQUIPOS!A6:D163,4,FALSE)</f>
        <v>192526.66666666666</v>
      </c>
      <c r="L36" s="278"/>
      <c r="M36" s="279">
        <v>3</v>
      </c>
      <c r="N36" s="280">
        <f>K36/M36</f>
        <v>64175.555555555555</v>
      </c>
    </row>
    <row r="37" spans="1:14">
      <c r="A37" s="114"/>
      <c r="B37" s="871"/>
      <c r="C37" s="872"/>
      <c r="D37" s="872"/>
      <c r="E37" s="872"/>
      <c r="F37" s="872"/>
      <c r="G37" s="872"/>
      <c r="H37" s="873"/>
      <c r="I37" s="275"/>
      <c r="J37" s="276"/>
      <c r="K37" s="277"/>
      <c r="L37" s="278"/>
      <c r="M37" s="279"/>
      <c r="N37" s="280"/>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82"/>
      <c r="L39" s="876"/>
      <c r="M39" s="877"/>
      <c r="N39" s="281"/>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285"/>
      <c r="N41" s="352"/>
    </row>
    <row r="42" spans="1:14" ht="15.75" thickBot="1">
      <c r="B42" s="871" t="s">
        <v>1036</v>
      </c>
      <c r="C42" s="872"/>
      <c r="D42" s="872"/>
      <c r="E42" s="872"/>
      <c r="F42" s="872"/>
      <c r="G42" s="872"/>
      <c r="H42" s="873"/>
      <c r="I42" s="881"/>
      <c r="J42" s="882"/>
      <c r="K42" s="47"/>
      <c r="L42" s="883">
        <v>0.01</v>
      </c>
      <c r="M42" s="884"/>
      <c r="N42" s="111">
        <f>N76*L42</f>
        <v>85.112008676833341</v>
      </c>
    </row>
    <row r="43" spans="1:14" ht="15.75" thickBot="1">
      <c r="B43" s="822" t="s">
        <v>1037</v>
      </c>
      <c r="C43" s="823"/>
      <c r="D43" s="823"/>
      <c r="E43" s="823"/>
      <c r="F43" s="823"/>
      <c r="G43" s="823"/>
      <c r="H43" s="823"/>
      <c r="I43" s="823"/>
      <c r="J43" s="823"/>
      <c r="K43" s="823"/>
      <c r="L43" s="823"/>
      <c r="M43" s="824"/>
      <c r="N43" s="105">
        <f>SUM(N36:N42)</f>
        <v>64260.66756423239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A59" t="s">
        <v>1361</v>
      </c>
      <c r="B59" s="52" t="str">
        <f>VLOOKUP(A59,TRANSPORTE!A6:D117,3,FALSE)</f>
        <v>Trasporte de material Remoción de Postes</v>
      </c>
      <c r="C59" s="325"/>
      <c r="D59" s="325"/>
      <c r="E59" s="325"/>
      <c r="F59" s="325"/>
      <c r="G59" s="325"/>
      <c r="H59" s="319" t="s">
        <v>339</v>
      </c>
      <c r="I59" s="287">
        <v>1.7</v>
      </c>
      <c r="J59" s="294">
        <v>1</v>
      </c>
      <c r="K59" s="287">
        <f>I59*J59</f>
        <v>1.7</v>
      </c>
      <c r="L59" s="909">
        <f>VLOOKUP(A59,TRANSPORTE!A6:D117,4,FALSE)</f>
        <v>1226.6666666666667</v>
      </c>
      <c r="M59" s="910"/>
      <c r="N59" s="295">
        <f>K59*L59</f>
        <v>2085.3333333333335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f>N59+N60+N61+N62+N63</f>
        <v>2085.3333333333335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24</v>
      </c>
      <c r="N70" s="304">
        <f>K70/M70</f>
        <v>8511.2008676833339</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133"/>
    </row>
    <row r="76" spans="1:15" ht="15.75" thickBot="1">
      <c r="B76" s="822" t="s">
        <v>1037</v>
      </c>
      <c r="C76" s="823"/>
      <c r="D76" s="823"/>
      <c r="E76" s="823"/>
      <c r="F76" s="823"/>
      <c r="G76" s="823"/>
      <c r="H76" s="823"/>
      <c r="I76" s="865"/>
      <c r="J76" s="865"/>
      <c r="K76" s="865"/>
      <c r="L76" s="865"/>
      <c r="M76" s="866"/>
      <c r="N76" s="468">
        <f>SUM(N70:N75)</f>
        <v>8511.2008676833339</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74857.201765249061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14971.440353049813</v>
      </c>
      <c r="M83" s="858"/>
      <c r="N83" s="57"/>
    </row>
    <row r="84" spans="1:14">
      <c r="B84" s="95" t="s">
        <v>1057</v>
      </c>
      <c r="C84" s="96"/>
      <c r="D84" s="96"/>
      <c r="E84" s="96"/>
      <c r="F84" s="96"/>
      <c r="G84" s="96"/>
      <c r="H84" s="96"/>
      <c r="I84" s="93"/>
      <c r="J84" s="94"/>
      <c r="K84" s="312">
        <v>0.05</v>
      </c>
      <c r="L84" s="857">
        <f>N78*K84</f>
        <v>3742.8600882624532</v>
      </c>
      <c r="M84" s="858"/>
      <c r="N84" s="57"/>
    </row>
    <row r="85" spans="1:14" ht="15.75" thickBot="1">
      <c r="B85" s="97" t="s">
        <v>1058</v>
      </c>
      <c r="C85" s="98"/>
      <c r="D85" s="98"/>
      <c r="E85" s="98"/>
      <c r="F85" s="98"/>
      <c r="G85" s="98"/>
      <c r="H85" s="98"/>
      <c r="I85" s="99"/>
      <c r="J85" s="100"/>
      <c r="K85" s="313">
        <v>0.05</v>
      </c>
      <c r="L85" s="859">
        <f>N78*K85</f>
        <v>3742.8600882624532</v>
      </c>
      <c r="M85" s="860"/>
      <c r="N85" s="57"/>
    </row>
    <row r="86" spans="1:14" ht="15.75" thickBot="1">
      <c r="B86" s="822" t="s">
        <v>1037</v>
      </c>
      <c r="C86" s="823"/>
      <c r="D86" s="823"/>
      <c r="E86" s="823"/>
      <c r="F86" s="823"/>
      <c r="G86" s="823"/>
      <c r="H86" s="823"/>
      <c r="I86" s="823"/>
      <c r="J86" s="823"/>
      <c r="K86" s="823"/>
      <c r="L86" s="823"/>
      <c r="M86" s="824"/>
      <c r="N86" s="58">
        <f>L83+L84+L85</f>
        <v>22457.160529574718</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97314.362294823775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topLeftCell="A73"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1090</v>
      </c>
      <c r="C31" s="87" t="s">
        <v>1269</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4" t="s">
        <v>312</v>
      </c>
      <c r="B36" s="871" t="str">
        <f>VLOOKUP(A36,EQUIPOS!A6:D154,3,FALSE)</f>
        <v>Retroexcavadora sobre oruga, potencia 138 HP, balde de 1,5 m3.</v>
      </c>
      <c r="C36" s="872"/>
      <c r="D36" s="872"/>
      <c r="E36" s="872"/>
      <c r="F36" s="872"/>
      <c r="G36" s="872"/>
      <c r="H36" s="873"/>
      <c r="I36" s="275"/>
      <c r="J36" s="276"/>
      <c r="K36" s="277">
        <f>VLOOKUP(A36,EQUIPOS!A6:D163,4,FALSE)</f>
        <v>216793.33333333334</v>
      </c>
      <c r="L36" s="278"/>
      <c r="M36" s="279">
        <v>45</v>
      </c>
      <c r="N36" s="280">
        <f>K36/M36</f>
        <v>4817.6296296296296</v>
      </c>
    </row>
    <row r="37" spans="1:14">
      <c r="A37" s="114"/>
      <c r="B37" s="871"/>
      <c r="C37" s="872"/>
      <c r="D37" s="872"/>
      <c r="E37" s="872"/>
      <c r="F37" s="872"/>
      <c r="G37" s="872"/>
      <c r="H37" s="873"/>
      <c r="I37" s="275"/>
      <c r="J37" s="276"/>
      <c r="K37" s="277"/>
      <c r="L37" s="278"/>
      <c r="M37" s="279"/>
      <c r="N37" s="280"/>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82"/>
      <c r="L39" s="876"/>
      <c r="M39" s="877"/>
      <c r="N39" s="281"/>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285"/>
      <c r="N41" s="352"/>
    </row>
    <row r="42" spans="1:14" ht="15.75" thickBot="1">
      <c r="B42" s="871" t="s">
        <v>1036</v>
      </c>
      <c r="C42" s="872"/>
      <c r="D42" s="872"/>
      <c r="E42" s="872"/>
      <c r="F42" s="872"/>
      <c r="G42" s="872"/>
      <c r="H42" s="873"/>
      <c r="I42" s="881"/>
      <c r="J42" s="882"/>
      <c r="K42" s="47"/>
      <c r="L42" s="883">
        <v>0.01</v>
      </c>
      <c r="M42" s="884"/>
      <c r="N42" s="111">
        <f>N76*L42</f>
        <v>1.4185334779472223</v>
      </c>
    </row>
    <row r="43" spans="1:14" ht="15.75" thickBot="1">
      <c r="B43" s="822" t="s">
        <v>1037</v>
      </c>
      <c r="C43" s="823"/>
      <c r="D43" s="823"/>
      <c r="E43" s="823"/>
      <c r="F43" s="823"/>
      <c r="G43" s="823"/>
      <c r="H43" s="823"/>
      <c r="I43" s="823"/>
      <c r="J43" s="823"/>
      <c r="K43" s="823"/>
      <c r="L43" s="823"/>
      <c r="M43" s="824"/>
      <c r="N43" s="105">
        <f>SUM(N36:N42)</f>
        <v>4819.0481631075772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A59" t="s">
        <v>1409</v>
      </c>
      <c r="B59" s="52" t="str">
        <f>VLOOKUP(A59,TRANSPORTE!A6:D117,3,FALSE)</f>
        <v xml:space="preserve">Transporte de estructuras metálicas </v>
      </c>
      <c r="C59" s="325"/>
      <c r="D59" s="325"/>
      <c r="E59" s="325"/>
      <c r="F59" s="325"/>
      <c r="G59" s="325"/>
      <c r="H59" s="319" t="s">
        <v>339</v>
      </c>
      <c r="I59" s="287">
        <v>35.700000000000003</v>
      </c>
      <c r="J59" s="294">
        <v>1</v>
      </c>
      <c r="K59" s="287">
        <f>I59*J59</f>
        <v>35.700000000000003</v>
      </c>
      <c r="L59" s="909">
        <f>VLOOKUP(A59,TRANSPORTE!A6:D117,4,FALSE)</f>
        <v>102.36108883817512</v>
      </c>
      <c r="M59" s="910"/>
      <c r="N59" s="295">
        <f>K59*L59</f>
        <v>3654.2908715228523</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f>N59+N60+N61+N62+N63</f>
        <v>3654.2908715228523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6</v>
      </c>
      <c r="B70" s="55" t="str">
        <f>VLOOKUP(A70,'MANO DE OBRA'!A8:D68,3,FALSE)</f>
        <v xml:space="preserve">Obrero </v>
      </c>
      <c r="C70" s="53"/>
      <c r="D70" s="53"/>
      <c r="E70" s="53"/>
      <c r="F70" s="53"/>
      <c r="G70" s="53"/>
      <c r="H70" s="53"/>
      <c r="I70" s="300">
        <f>K70/J70*100</f>
        <v>27603.894705999999</v>
      </c>
      <c r="J70" s="301">
        <v>185</v>
      </c>
      <c r="K70" s="302">
        <f>VLOOKUP(A70,'MANO DE OBRA'!A8:D99,4,FALSE)</f>
        <v>51067.205206099999</v>
      </c>
      <c r="L70" s="56"/>
      <c r="M70" s="303">
        <v>360</v>
      </c>
      <c r="N70" s="304">
        <f>K70/M70</f>
        <v>141.85334779472223</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133"/>
    </row>
    <row r="76" spans="1:15" ht="15.75" thickBot="1">
      <c r="B76" s="822" t="s">
        <v>1037</v>
      </c>
      <c r="C76" s="823"/>
      <c r="D76" s="823"/>
      <c r="E76" s="823"/>
      <c r="F76" s="823"/>
      <c r="G76" s="823"/>
      <c r="H76" s="823"/>
      <c r="I76" s="865"/>
      <c r="J76" s="865"/>
      <c r="K76" s="865"/>
      <c r="L76" s="865"/>
      <c r="M76" s="866"/>
      <c r="N76" s="468">
        <f>SUM(N70:N75)</f>
        <v>141.85334779472223</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8615.1923824251517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1723.0384764850305</v>
      </c>
      <c r="M83" s="858"/>
      <c r="N83" s="57"/>
    </row>
    <row r="84" spans="1:14">
      <c r="B84" s="95" t="s">
        <v>1057</v>
      </c>
      <c r="C84" s="96"/>
      <c r="D84" s="96"/>
      <c r="E84" s="96"/>
      <c r="F84" s="96"/>
      <c r="G84" s="96"/>
      <c r="H84" s="96"/>
      <c r="I84" s="93"/>
      <c r="J84" s="94"/>
      <c r="K84" s="312">
        <v>0.05</v>
      </c>
      <c r="L84" s="857">
        <f>N78*K84</f>
        <v>430.75961912125763</v>
      </c>
      <c r="M84" s="858"/>
      <c r="N84" s="57"/>
    </row>
    <row r="85" spans="1:14" ht="15.75" thickBot="1">
      <c r="B85" s="97" t="s">
        <v>1058</v>
      </c>
      <c r="C85" s="98"/>
      <c r="D85" s="98"/>
      <c r="E85" s="98"/>
      <c r="F85" s="98"/>
      <c r="G85" s="98"/>
      <c r="H85" s="98"/>
      <c r="I85" s="99"/>
      <c r="J85" s="100"/>
      <c r="K85" s="313">
        <v>0.05</v>
      </c>
      <c r="L85" s="859">
        <f>N78*K85</f>
        <v>430.75961912125763</v>
      </c>
      <c r="M85" s="860"/>
      <c r="N85" s="57"/>
    </row>
    <row r="86" spans="1:14" ht="15.75" thickBot="1">
      <c r="B86" s="822" t="s">
        <v>1037</v>
      </c>
      <c r="C86" s="823"/>
      <c r="D86" s="823"/>
      <c r="E86" s="823"/>
      <c r="F86" s="823"/>
      <c r="G86" s="823"/>
      <c r="H86" s="823"/>
      <c r="I86" s="823"/>
      <c r="J86" s="823"/>
      <c r="K86" s="823"/>
      <c r="L86" s="823"/>
      <c r="M86" s="824"/>
      <c r="N86" s="58">
        <f>L83+L84+L85</f>
        <v>2584.5577147275462</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11199.750097152697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2.25"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topLeftCell="A46"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1091</v>
      </c>
      <c r="C31" s="87" t="s">
        <v>1270</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4"/>
      <c r="B36" s="871"/>
      <c r="C36" s="872"/>
      <c r="D36" s="872"/>
      <c r="E36" s="872"/>
      <c r="F36" s="872"/>
      <c r="G36" s="872"/>
      <c r="H36" s="873"/>
      <c r="I36" s="275"/>
      <c r="J36" s="276"/>
      <c r="K36" s="277"/>
      <c r="L36" s="278"/>
      <c r="M36" s="279"/>
      <c r="N36" s="280"/>
    </row>
    <row r="37" spans="1:14">
      <c r="A37" s="114"/>
      <c r="B37" s="871"/>
      <c r="C37" s="872"/>
      <c r="D37" s="872"/>
      <c r="E37" s="872"/>
      <c r="F37" s="872"/>
      <c r="G37" s="872"/>
      <c r="H37" s="873"/>
      <c r="I37" s="275"/>
      <c r="J37" s="276"/>
      <c r="K37" s="277"/>
      <c r="L37" s="278"/>
      <c r="M37" s="279"/>
      <c r="N37" s="280"/>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82"/>
      <c r="L39" s="876"/>
      <c r="M39" s="877"/>
      <c r="N39" s="281"/>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285"/>
      <c r="N41" s="352"/>
    </row>
    <row r="42" spans="1:14" ht="15.75" thickBot="1">
      <c r="B42" s="871" t="s">
        <v>1036</v>
      </c>
      <c r="C42" s="872"/>
      <c r="D42" s="872"/>
      <c r="E42" s="872"/>
      <c r="F42" s="872"/>
      <c r="G42" s="872"/>
      <c r="H42" s="873"/>
      <c r="I42" s="881"/>
      <c r="J42" s="882"/>
      <c r="K42" s="47"/>
      <c r="L42" s="883">
        <v>0.1</v>
      </c>
      <c r="M42" s="884"/>
      <c r="N42" s="111">
        <f>N76*L42</f>
        <v>56.741339117888892</v>
      </c>
    </row>
    <row r="43" spans="1:14" ht="15.75" thickBot="1">
      <c r="B43" s="822" t="s">
        <v>1037</v>
      </c>
      <c r="C43" s="823"/>
      <c r="D43" s="823"/>
      <c r="E43" s="823"/>
      <c r="F43" s="823"/>
      <c r="G43" s="823"/>
      <c r="H43" s="823"/>
      <c r="I43" s="823"/>
      <c r="J43" s="823"/>
      <c r="K43" s="823"/>
      <c r="L43" s="823"/>
      <c r="M43" s="824"/>
      <c r="N43" s="105">
        <f>SUM(N36:N42)</f>
        <v>56.741339117888892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A59" t="s">
        <v>1409</v>
      </c>
      <c r="B59" s="52" t="str">
        <f>VLOOKUP(A59,TRANSPORTE!A6:D117,3,FALSE)</f>
        <v xml:space="preserve">Transporte de estructuras metálicas </v>
      </c>
      <c r="C59" s="325"/>
      <c r="D59" s="325"/>
      <c r="E59" s="325"/>
      <c r="F59" s="325"/>
      <c r="G59" s="325"/>
      <c r="H59" s="319" t="s">
        <v>339</v>
      </c>
      <c r="I59" s="287">
        <v>10.25</v>
      </c>
      <c r="J59" s="294">
        <v>1</v>
      </c>
      <c r="K59" s="287">
        <f>I59*J59</f>
        <v>10.25</v>
      </c>
      <c r="L59" s="909">
        <f>VLOOKUP(A59,TRANSPORTE!A6:D117,4,FALSE)</f>
        <v>102.36108883817512</v>
      </c>
      <c r="M59" s="910"/>
      <c r="N59" s="295">
        <f>K59*L59</f>
        <v>1049.2011605912951</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f>N59+N60+N61+N62+N63</f>
        <v>1049.2011605912951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360</v>
      </c>
      <c r="N70" s="304">
        <f>K70/M70</f>
        <v>567.4133911788889</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133"/>
    </row>
    <row r="76" spans="1:15" ht="15.75" thickBot="1">
      <c r="B76" s="822" t="s">
        <v>1037</v>
      </c>
      <c r="C76" s="823"/>
      <c r="D76" s="823"/>
      <c r="E76" s="823"/>
      <c r="F76" s="823"/>
      <c r="G76" s="823"/>
      <c r="H76" s="823"/>
      <c r="I76" s="865"/>
      <c r="J76" s="865"/>
      <c r="K76" s="865"/>
      <c r="L76" s="865"/>
      <c r="M76" s="866"/>
      <c r="N76" s="468">
        <f>SUM(N70:N75)</f>
        <v>567.4133911788889</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1673.3558908880727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334.67117817761459</v>
      </c>
      <c r="M83" s="858"/>
      <c r="N83" s="57"/>
    </row>
    <row r="84" spans="1:14">
      <c r="B84" s="95" t="s">
        <v>1057</v>
      </c>
      <c r="C84" s="96"/>
      <c r="D84" s="96"/>
      <c r="E84" s="96"/>
      <c r="F84" s="96"/>
      <c r="G84" s="96"/>
      <c r="H84" s="96"/>
      <c r="I84" s="93"/>
      <c r="J84" s="94"/>
      <c r="K84" s="312">
        <v>0.05</v>
      </c>
      <c r="L84" s="857">
        <f>N78*K84</f>
        <v>83.667794544403648</v>
      </c>
      <c r="M84" s="858"/>
      <c r="N84" s="57"/>
    </row>
    <row r="85" spans="1:14" ht="15.75" thickBot="1">
      <c r="B85" s="97" t="s">
        <v>1058</v>
      </c>
      <c r="C85" s="98"/>
      <c r="D85" s="98"/>
      <c r="E85" s="98"/>
      <c r="F85" s="98"/>
      <c r="G85" s="98"/>
      <c r="H85" s="98"/>
      <c r="I85" s="99"/>
      <c r="J85" s="100"/>
      <c r="K85" s="313">
        <v>0.05</v>
      </c>
      <c r="L85" s="859">
        <f>N78*K85</f>
        <v>83.667794544403648</v>
      </c>
      <c r="M85" s="860"/>
      <c r="N85" s="57"/>
    </row>
    <row r="86" spans="1:14" ht="15.75" thickBot="1">
      <c r="B86" s="822" t="s">
        <v>1037</v>
      </c>
      <c r="C86" s="823"/>
      <c r="D86" s="823"/>
      <c r="E86" s="823"/>
      <c r="F86" s="823"/>
      <c r="G86" s="823"/>
      <c r="H86" s="823"/>
      <c r="I86" s="823"/>
      <c r="J86" s="823"/>
      <c r="K86" s="823"/>
      <c r="L86" s="823"/>
      <c r="M86" s="824"/>
      <c r="N86" s="58">
        <f>L83+L84+L85</f>
        <v>502.00676726642189</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2175.3626581544945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1092</v>
      </c>
      <c r="C31" s="87" t="s">
        <v>1271</v>
      </c>
      <c r="D31" s="88"/>
      <c r="E31" s="88"/>
      <c r="F31" s="88"/>
      <c r="G31" s="88"/>
      <c r="H31" s="88"/>
      <c r="I31" s="88"/>
      <c r="J31" s="89"/>
      <c r="K31" s="316"/>
      <c r="L31" s="314" t="s">
        <v>144</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4" t="s">
        <v>312</v>
      </c>
      <c r="B36" s="871" t="str">
        <f>VLOOKUP(A36,EQUIPOS!A6:D154,3,FALSE)</f>
        <v>Retroexcavadora sobre oruga, potencia 138 HP, balde de 1,5 m3.</v>
      </c>
      <c r="C36" s="872"/>
      <c r="D36" s="872"/>
      <c r="E36" s="872"/>
      <c r="F36" s="872"/>
      <c r="G36" s="872"/>
      <c r="H36" s="873"/>
      <c r="I36" s="275"/>
      <c r="J36" s="276"/>
      <c r="K36" s="277">
        <f>VLOOKUP(A36,EQUIPOS!A6:D163,4,FALSE)</f>
        <v>216793.33333333334</v>
      </c>
      <c r="L36" s="278"/>
      <c r="M36" s="279">
        <v>45</v>
      </c>
      <c r="N36" s="280">
        <f>K36/M36</f>
        <v>4817.6296296296296</v>
      </c>
    </row>
    <row r="37" spans="1:14">
      <c r="A37" s="114"/>
      <c r="B37" s="871"/>
      <c r="C37" s="872"/>
      <c r="D37" s="872"/>
      <c r="E37" s="872"/>
      <c r="F37" s="872"/>
      <c r="G37" s="872"/>
      <c r="H37" s="873"/>
      <c r="I37" s="275"/>
      <c r="J37" s="276"/>
      <c r="K37" s="277"/>
      <c r="L37" s="278"/>
      <c r="M37" s="279"/>
      <c r="N37" s="280"/>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82"/>
      <c r="L39" s="876"/>
      <c r="M39" s="877"/>
      <c r="N39" s="281"/>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285"/>
      <c r="N41" s="352"/>
    </row>
    <row r="42" spans="1:14" ht="15.75" thickBot="1">
      <c r="B42" s="871" t="s">
        <v>1036</v>
      </c>
      <c r="C42" s="872"/>
      <c r="D42" s="872"/>
      <c r="E42" s="872"/>
      <c r="F42" s="872"/>
      <c r="G42" s="872"/>
      <c r="H42" s="873"/>
      <c r="I42" s="881"/>
      <c r="J42" s="882"/>
      <c r="K42" s="47"/>
      <c r="L42" s="883">
        <v>0.01</v>
      </c>
      <c r="M42" s="884"/>
      <c r="N42" s="111">
        <f>N76*L42</f>
        <v>1.4185334779472223</v>
      </c>
    </row>
    <row r="43" spans="1:14" ht="15.75" thickBot="1">
      <c r="B43" s="822" t="s">
        <v>1037</v>
      </c>
      <c r="C43" s="823"/>
      <c r="D43" s="823"/>
      <c r="E43" s="823"/>
      <c r="F43" s="823"/>
      <c r="G43" s="823"/>
      <c r="H43" s="823"/>
      <c r="I43" s="823"/>
      <c r="J43" s="823"/>
      <c r="K43" s="823"/>
      <c r="L43" s="823"/>
      <c r="M43" s="824"/>
      <c r="N43" s="105">
        <f>SUM(N36:N42)</f>
        <v>4819.0481631075772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293">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A59" t="s">
        <v>1496</v>
      </c>
      <c r="B59" s="52" t="str">
        <f>VLOOKUP(A59,TRANSPORTE!A6:D117,3,FALSE)</f>
        <v>Transporte de barrera de seguridad</v>
      </c>
      <c r="C59" s="325"/>
      <c r="D59" s="325"/>
      <c r="E59" s="325"/>
      <c r="F59" s="325"/>
      <c r="G59" s="325"/>
      <c r="H59" s="319" t="s">
        <v>339</v>
      </c>
      <c r="I59" s="287">
        <v>0.81049499999999997</v>
      </c>
      <c r="J59" s="294">
        <v>1</v>
      </c>
      <c r="K59" s="287">
        <f>I59*J59</f>
        <v>0.81049499999999997</v>
      </c>
      <c r="L59" s="909">
        <f>VLOOKUP(A59,TRANSPORTE!A6:D117,4,FALSE)</f>
        <v>1243.9994654495365</v>
      </c>
      <c r="M59" s="910"/>
      <c r="N59" s="295">
        <f>K59*L59</f>
        <v>1008.255346749522</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f>N59+N60+N61+N62+N63</f>
        <v>1008.255346749522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6</v>
      </c>
      <c r="B70" s="55" t="str">
        <f>VLOOKUP(A70,'MANO DE OBRA'!A8:D68,3,FALSE)</f>
        <v xml:space="preserve">Obrero </v>
      </c>
      <c r="C70" s="53"/>
      <c r="D70" s="53"/>
      <c r="E70" s="53"/>
      <c r="F70" s="53"/>
      <c r="G70" s="53"/>
      <c r="H70" s="53"/>
      <c r="I70" s="300">
        <f>K70/J70*100</f>
        <v>27603.894705999999</v>
      </c>
      <c r="J70" s="301">
        <v>185</v>
      </c>
      <c r="K70" s="302">
        <f>VLOOKUP(A70,'MANO DE OBRA'!A8:D99,4,FALSE)</f>
        <v>51067.205206099999</v>
      </c>
      <c r="L70" s="56"/>
      <c r="M70" s="303">
        <v>360</v>
      </c>
      <c r="N70" s="304">
        <f>K70/M70</f>
        <v>141.85334779472223</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822" t="s">
        <v>1037</v>
      </c>
      <c r="C76" s="823"/>
      <c r="D76" s="823"/>
      <c r="E76" s="823"/>
      <c r="F76" s="823"/>
      <c r="G76" s="823"/>
      <c r="H76" s="823"/>
      <c r="I76" s="865"/>
      <c r="J76" s="865"/>
      <c r="K76" s="865"/>
      <c r="L76" s="865"/>
      <c r="M76" s="866"/>
      <c r="N76" s="309">
        <f>SUM(N70:N75)</f>
        <v>141.85334779472223</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5969.1568576518212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1193.8313715303643</v>
      </c>
      <c r="M83" s="858"/>
      <c r="N83" s="57"/>
    </row>
    <row r="84" spans="1:14">
      <c r="B84" s="95" t="s">
        <v>1057</v>
      </c>
      <c r="C84" s="96"/>
      <c r="D84" s="96"/>
      <c r="E84" s="96"/>
      <c r="F84" s="96"/>
      <c r="G84" s="96"/>
      <c r="H84" s="96"/>
      <c r="I84" s="93"/>
      <c r="J84" s="94"/>
      <c r="K84" s="312">
        <v>0.05</v>
      </c>
      <c r="L84" s="857">
        <f>N78*K84</f>
        <v>298.45784288259108</v>
      </c>
      <c r="M84" s="858"/>
      <c r="N84" s="57"/>
    </row>
    <row r="85" spans="1:14" ht="15.75" thickBot="1">
      <c r="B85" s="97" t="s">
        <v>1058</v>
      </c>
      <c r="C85" s="98"/>
      <c r="D85" s="98"/>
      <c r="E85" s="98"/>
      <c r="F85" s="98"/>
      <c r="G85" s="98"/>
      <c r="H85" s="98"/>
      <c r="I85" s="99"/>
      <c r="J85" s="100"/>
      <c r="K85" s="313">
        <v>0.05</v>
      </c>
      <c r="L85" s="859">
        <f>N78*K85</f>
        <v>298.45784288259108</v>
      </c>
      <c r="M85" s="860"/>
      <c r="N85" s="57"/>
    </row>
    <row r="86" spans="1:14" ht="15.75" thickBot="1">
      <c r="B86" s="822" t="s">
        <v>1037</v>
      </c>
      <c r="C86" s="823"/>
      <c r="D86" s="823"/>
      <c r="E86" s="823"/>
      <c r="F86" s="823"/>
      <c r="G86" s="823"/>
      <c r="H86" s="823"/>
      <c r="I86" s="823"/>
      <c r="J86" s="823"/>
      <c r="K86" s="823"/>
      <c r="L86" s="823"/>
      <c r="M86" s="824"/>
      <c r="N86" s="58">
        <f>L83+L84+L85</f>
        <v>1790.7470572955467</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7759.9039149473683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1509</v>
      </c>
      <c r="C31" s="87" t="s">
        <v>1497</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4" t="s">
        <v>146</v>
      </c>
      <c r="B36" s="871" t="str">
        <f>VLOOKUP(A36,EQUIPOS!A6:D154,3,FALSE)</f>
        <v>Camabaja</v>
      </c>
      <c r="C36" s="872"/>
      <c r="D36" s="872"/>
      <c r="E36" s="872"/>
      <c r="F36" s="872"/>
      <c r="G36" s="872"/>
      <c r="H36" s="873"/>
      <c r="I36" s="275"/>
      <c r="J36" s="276"/>
      <c r="K36" s="277">
        <f>VLOOKUP(A36,EQUIPOS!A5:D154,4,FALSE)</f>
        <v>217420</v>
      </c>
      <c r="L36" s="278"/>
      <c r="M36" s="279">
        <v>0.625</v>
      </c>
      <c r="N36" s="280">
        <f>K36/M36</f>
        <v>347872</v>
      </c>
    </row>
    <row r="37" spans="1:14">
      <c r="A37" s="114" t="s">
        <v>241</v>
      </c>
      <c r="B37" s="871" t="str">
        <f>VLOOKUP(A37,EQUIPOS!A7:D154,3,FALSE)</f>
        <v>Grúa (capacidad 15 ton)</v>
      </c>
      <c r="C37" s="872"/>
      <c r="D37" s="872"/>
      <c r="E37" s="872"/>
      <c r="F37" s="872"/>
      <c r="G37" s="872"/>
      <c r="H37" s="873"/>
      <c r="I37" s="275"/>
      <c r="J37" s="276"/>
      <c r="K37" s="277">
        <f>VLOOKUP(A37,EQUIPOS!A6:D154,4,FALSE)</f>
        <v>155800</v>
      </c>
      <c r="L37" s="278"/>
      <c r="M37" s="279">
        <v>0.625</v>
      </c>
      <c r="N37" s="280">
        <f>K37/M37</f>
        <v>249280</v>
      </c>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82"/>
      <c r="L39" s="876"/>
      <c r="M39" s="877"/>
      <c r="N39" s="281"/>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285"/>
      <c r="N41" s="352"/>
    </row>
    <row r="42" spans="1:14" ht="15.75" thickBot="1">
      <c r="B42" s="871" t="s">
        <v>1036</v>
      </c>
      <c r="C42" s="872"/>
      <c r="D42" s="872"/>
      <c r="E42" s="872"/>
      <c r="F42" s="872"/>
      <c r="G42" s="872"/>
      <c r="H42" s="873"/>
      <c r="I42" s="881"/>
      <c r="J42" s="882"/>
      <c r="K42" s="47"/>
      <c r="L42" s="883">
        <v>0.05</v>
      </c>
      <c r="M42" s="884"/>
      <c r="N42" s="111">
        <f>N76*L42</f>
        <v>2553.3602603050003</v>
      </c>
    </row>
    <row r="43" spans="1:14" ht="15.75" thickBot="1">
      <c r="B43" s="822" t="s">
        <v>1037</v>
      </c>
      <c r="C43" s="823"/>
      <c r="D43" s="823"/>
      <c r="E43" s="823"/>
      <c r="F43" s="823"/>
      <c r="G43" s="823"/>
      <c r="H43" s="823"/>
      <c r="I43" s="823"/>
      <c r="J43" s="823"/>
      <c r="K43" s="823"/>
      <c r="L43" s="823"/>
      <c r="M43" s="824"/>
      <c r="N43" s="402">
        <f>SUM(N36:N42)</f>
        <v>599705.36026030499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1208.6666666666667</v>
      </c>
      <c r="N48" s="280">
        <f>K48*M48</f>
        <v>12086.666666666668</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19777.230294979265</v>
      </c>
      <c r="N49" s="280">
        <f>K49*M49</f>
        <v>19777.230294979265</v>
      </c>
    </row>
    <row r="50" spans="1:14">
      <c r="A50" s="114"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4669.333333333333</v>
      </c>
      <c r="N50" s="280">
        <f>K50*M50</f>
        <v>4669.333333333333</v>
      </c>
    </row>
    <row r="51" spans="1:14">
      <c r="A51" t="s">
        <v>743</v>
      </c>
      <c r="B51" s="49" t="str">
        <f>VLOOKUP(A51,MATERIALES!A6:D373,3,FALSE)</f>
        <v xml:space="preserve">Tierra abonada </v>
      </c>
      <c r="C51" s="289"/>
      <c r="D51" s="289"/>
      <c r="E51" s="289"/>
      <c r="F51" s="289"/>
      <c r="G51" s="289"/>
      <c r="H51" s="289"/>
      <c r="I51" s="276"/>
      <c r="J51" s="232" t="str">
        <f>VLOOKUP(A51,MATERIALES!A6:D373,2,FALSE)</f>
        <v>m3</v>
      </c>
      <c r="K51" s="290">
        <v>2</v>
      </c>
      <c r="L51" s="275"/>
      <c r="M51" s="291">
        <f>VLOOKUP(A51,MATERIALES!A6:D373,4,FALSE)</f>
        <v>45346.666666666664</v>
      </c>
      <c r="N51" s="280">
        <f>K51*M51</f>
        <v>90693.333333333328</v>
      </c>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127226.56362831259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B59" s="52"/>
      <c r="C59" s="325"/>
      <c r="D59" s="325"/>
      <c r="E59" s="325"/>
      <c r="F59" s="325"/>
      <c r="G59" s="325"/>
      <c r="H59" s="319"/>
      <c r="I59" s="287"/>
      <c r="J59" s="294"/>
      <c r="K59" s="287"/>
      <c r="L59" s="909"/>
      <c r="M59" s="910"/>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13</v>
      </c>
      <c r="B70" s="55" t="str">
        <f>VLOOKUP(A70,'MANO DE OBRA'!A8:D68,3,FALSE)</f>
        <v>Obrero (5)</v>
      </c>
      <c r="C70" s="53"/>
      <c r="D70" s="53"/>
      <c r="E70" s="53"/>
      <c r="F70" s="53"/>
      <c r="G70" s="53"/>
      <c r="H70" s="53"/>
      <c r="I70" s="300">
        <f>K70/J70*100</f>
        <v>138019.47352999999</v>
      </c>
      <c r="J70" s="301">
        <v>185</v>
      </c>
      <c r="K70" s="302">
        <f>VLOOKUP(A70,'MANO DE OBRA'!A8:D99,4,FALSE)</f>
        <v>255336.02603049998</v>
      </c>
      <c r="L70" s="56"/>
      <c r="M70" s="303">
        <v>5</v>
      </c>
      <c r="N70" s="403">
        <f>K70/M70</f>
        <v>51067.205206099999</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133"/>
    </row>
    <row r="76" spans="1:15" ht="15.75" thickBot="1">
      <c r="B76" s="822" t="s">
        <v>1037</v>
      </c>
      <c r="C76" s="823"/>
      <c r="D76" s="823"/>
      <c r="E76" s="823"/>
      <c r="F76" s="823"/>
      <c r="G76" s="823"/>
      <c r="H76" s="823"/>
      <c r="I76" s="865"/>
      <c r="J76" s="865"/>
      <c r="K76" s="865"/>
      <c r="L76" s="865"/>
      <c r="M76" s="866"/>
      <c r="N76" s="468">
        <f>SUM(N70:N75)</f>
        <v>51067.205206099999</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777999.12909471756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155599.82581894353</v>
      </c>
      <c r="M83" s="858"/>
      <c r="N83" s="57"/>
    </row>
    <row r="84" spans="1:14">
      <c r="B84" s="95" t="s">
        <v>1057</v>
      </c>
      <c r="C84" s="96"/>
      <c r="D84" s="96"/>
      <c r="E84" s="96"/>
      <c r="F84" s="96"/>
      <c r="G84" s="96"/>
      <c r="H84" s="96"/>
      <c r="I84" s="93"/>
      <c r="J84" s="94"/>
      <c r="K84" s="312">
        <v>0.05</v>
      </c>
      <c r="L84" s="857">
        <f>N78*K84</f>
        <v>38899.956454735882</v>
      </c>
      <c r="M84" s="858"/>
      <c r="N84" s="57"/>
    </row>
    <row r="85" spans="1:14" ht="15.75" thickBot="1">
      <c r="B85" s="97" t="s">
        <v>1058</v>
      </c>
      <c r="C85" s="98"/>
      <c r="D85" s="98"/>
      <c r="E85" s="98"/>
      <c r="F85" s="98"/>
      <c r="G85" s="98"/>
      <c r="H85" s="98"/>
      <c r="I85" s="99"/>
      <c r="J85" s="100"/>
      <c r="K85" s="313">
        <v>0.05</v>
      </c>
      <c r="L85" s="859">
        <f>N78*K85</f>
        <v>38899.956454735882</v>
      </c>
      <c r="M85" s="860"/>
      <c r="N85" s="57"/>
    </row>
    <row r="86" spans="1:14" ht="15.75" thickBot="1">
      <c r="B86" s="822" t="s">
        <v>1037</v>
      </c>
      <c r="C86" s="823"/>
      <c r="D86" s="823"/>
      <c r="E86" s="823"/>
      <c r="F86" s="823"/>
      <c r="G86" s="823"/>
      <c r="H86" s="823"/>
      <c r="I86" s="823"/>
      <c r="J86" s="823"/>
      <c r="K86" s="823"/>
      <c r="L86" s="823"/>
      <c r="M86" s="824"/>
      <c r="N86" s="58">
        <f>L83+L84+L85</f>
        <v>233399.73872841531</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1011398.8678231329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2.25"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1510</v>
      </c>
      <c r="C31" s="87" t="s">
        <v>1501</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4" t="s">
        <v>146</v>
      </c>
      <c r="B36" s="871" t="str">
        <f>VLOOKUP(A36,EQUIPOS!A6:D154,3,FALSE)</f>
        <v>Camabaja</v>
      </c>
      <c r="C36" s="872"/>
      <c r="D36" s="872"/>
      <c r="E36" s="872"/>
      <c r="F36" s="872"/>
      <c r="G36" s="872"/>
      <c r="H36" s="873"/>
      <c r="I36" s="275"/>
      <c r="J36" s="276"/>
      <c r="K36" s="277">
        <f>VLOOKUP(A36,EQUIPOS!A6:D163,4,FALSE)</f>
        <v>217420</v>
      </c>
      <c r="L36" s="278"/>
      <c r="M36" s="279">
        <v>0.5</v>
      </c>
      <c r="N36" s="280">
        <f>K36/M36</f>
        <v>434840</v>
      </c>
    </row>
    <row r="37" spans="1:14">
      <c r="A37" s="114" t="s">
        <v>241</v>
      </c>
      <c r="B37" s="871" t="str">
        <f>VLOOKUP(A37,EQUIPOS!A7:D154,3,FALSE)</f>
        <v>Grúa (capacidad 15 ton)</v>
      </c>
      <c r="C37" s="872"/>
      <c r="D37" s="872"/>
      <c r="E37" s="872"/>
      <c r="F37" s="872"/>
      <c r="G37" s="872"/>
      <c r="H37" s="873"/>
      <c r="I37" s="275"/>
      <c r="J37" s="276"/>
      <c r="K37" s="277">
        <f>VLOOKUP(A37,EQUIPOS!A7:D164,4,FALSE)</f>
        <v>155800</v>
      </c>
      <c r="L37" s="278"/>
      <c r="M37" s="279">
        <v>0.5</v>
      </c>
      <c r="N37" s="280">
        <f>K37/M37</f>
        <v>311600</v>
      </c>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82"/>
      <c r="L39" s="876"/>
      <c r="M39" s="877"/>
      <c r="N39" s="281"/>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285"/>
      <c r="N41" s="352"/>
    </row>
    <row r="42" spans="1:14" ht="15.75" thickBot="1">
      <c r="B42" s="871" t="s">
        <v>1036</v>
      </c>
      <c r="C42" s="872"/>
      <c r="D42" s="872"/>
      <c r="E42" s="872"/>
      <c r="F42" s="872"/>
      <c r="G42" s="872"/>
      <c r="H42" s="873"/>
      <c r="I42" s="881"/>
      <c r="J42" s="882"/>
      <c r="K42" s="47"/>
      <c r="L42" s="883">
        <v>0.05</v>
      </c>
      <c r="M42" s="884"/>
      <c r="N42" s="111">
        <f>N76*L42</f>
        <v>3191.70032538125</v>
      </c>
    </row>
    <row r="43" spans="1:14" ht="15.75" thickBot="1">
      <c r="B43" s="822" t="s">
        <v>1037</v>
      </c>
      <c r="C43" s="823"/>
      <c r="D43" s="823"/>
      <c r="E43" s="823"/>
      <c r="F43" s="823"/>
      <c r="G43" s="823"/>
      <c r="H43" s="823"/>
      <c r="I43" s="823"/>
      <c r="J43" s="823"/>
      <c r="K43" s="823"/>
      <c r="L43" s="823"/>
      <c r="M43" s="824"/>
      <c r="N43" s="402">
        <f>SUM(N36:N42)</f>
        <v>749631.70032538124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1208.6666666666667</v>
      </c>
      <c r="N48" s="280">
        <f>K48*M48</f>
        <v>12086.666666666668</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19777.230294979265</v>
      </c>
      <c r="N49" s="280">
        <f>K49*M49</f>
        <v>19777.230294979265</v>
      </c>
    </row>
    <row r="50" spans="1:14">
      <c r="A50" s="114"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4669.333333333333</v>
      </c>
      <c r="N50" s="280">
        <f>K50*M50</f>
        <v>4669.333333333333</v>
      </c>
    </row>
    <row r="51" spans="1:14">
      <c r="A51" t="s">
        <v>743</v>
      </c>
      <c r="B51" s="49" t="str">
        <f>VLOOKUP(A51,MATERIALES!A6:D373,3,FALSE)</f>
        <v xml:space="preserve">Tierra abonada </v>
      </c>
      <c r="C51" s="289"/>
      <c r="D51" s="289"/>
      <c r="E51" s="289"/>
      <c r="F51" s="289"/>
      <c r="G51" s="289"/>
      <c r="H51" s="289"/>
      <c r="I51" s="276"/>
      <c r="J51" s="232" t="str">
        <f>VLOOKUP(A51,MATERIALES!A6:D373,2,FALSE)</f>
        <v>m3</v>
      </c>
      <c r="K51" s="290">
        <v>2</v>
      </c>
      <c r="L51" s="275"/>
      <c r="M51" s="291">
        <f>VLOOKUP(A51,MATERIALES!A6:D373,4,FALSE)</f>
        <v>45346.666666666664</v>
      </c>
      <c r="N51" s="280">
        <f>K51*M51</f>
        <v>90693.333333333328</v>
      </c>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127226.56362831259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B59" s="52"/>
      <c r="C59" s="325"/>
      <c r="D59" s="325"/>
      <c r="E59" s="325"/>
      <c r="F59" s="325"/>
      <c r="G59" s="325"/>
      <c r="H59" s="319"/>
      <c r="I59" s="287"/>
      <c r="J59" s="294"/>
      <c r="K59" s="287"/>
      <c r="L59" s="909"/>
      <c r="M59" s="910"/>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13</v>
      </c>
      <c r="B70" s="55" t="str">
        <f>VLOOKUP(A70,'MANO DE OBRA'!A8:D68,3,FALSE)</f>
        <v>Obrero (5)</v>
      </c>
      <c r="C70" s="53"/>
      <c r="D70" s="53"/>
      <c r="E70" s="53"/>
      <c r="F70" s="53"/>
      <c r="G70" s="53"/>
      <c r="H70" s="53"/>
      <c r="I70" s="300">
        <f>K70/J70*100</f>
        <v>138019.47352999999</v>
      </c>
      <c r="J70" s="301">
        <v>185</v>
      </c>
      <c r="K70" s="302">
        <f>VLOOKUP(A70,'MANO DE OBRA'!A8:D99,4,FALSE)</f>
        <v>255336.02603049998</v>
      </c>
      <c r="L70" s="56"/>
      <c r="M70" s="303">
        <v>4</v>
      </c>
      <c r="N70" s="403">
        <f>K70/M70</f>
        <v>63834.006507624996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822" t="s">
        <v>1037</v>
      </c>
      <c r="C76" s="823"/>
      <c r="D76" s="823"/>
      <c r="E76" s="823"/>
      <c r="F76" s="823"/>
      <c r="G76" s="823"/>
      <c r="H76" s="823"/>
      <c r="I76" s="865"/>
      <c r="J76" s="865"/>
      <c r="K76" s="865"/>
      <c r="L76" s="865"/>
      <c r="M76" s="866"/>
      <c r="N76" s="309">
        <f>SUM(N70:N75)</f>
        <v>63834.006507624996</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940692.27046131878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188138.45409226377</v>
      </c>
      <c r="M83" s="858"/>
      <c r="N83" s="57"/>
    </row>
    <row r="84" spans="1:14">
      <c r="B84" s="95" t="s">
        <v>1057</v>
      </c>
      <c r="C84" s="96"/>
      <c r="D84" s="96"/>
      <c r="E84" s="96"/>
      <c r="F84" s="96"/>
      <c r="G84" s="96"/>
      <c r="H84" s="96"/>
      <c r="I84" s="93"/>
      <c r="J84" s="94"/>
      <c r="K84" s="312">
        <v>0.05</v>
      </c>
      <c r="L84" s="857">
        <f>N78*K84</f>
        <v>47034.613523065942</v>
      </c>
      <c r="M84" s="858"/>
      <c r="N84" s="57"/>
    </row>
    <row r="85" spans="1:14" ht="15.75" thickBot="1">
      <c r="B85" s="97" t="s">
        <v>1058</v>
      </c>
      <c r="C85" s="98"/>
      <c r="D85" s="98"/>
      <c r="E85" s="98"/>
      <c r="F85" s="98"/>
      <c r="G85" s="98"/>
      <c r="H85" s="98"/>
      <c r="I85" s="99"/>
      <c r="J85" s="100"/>
      <c r="K85" s="313">
        <v>0.05</v>
      </c>
      <c r="L85" s="859">
        <f>N78*K85</f>
        <v>47034.613523065942</v>
      </c>
      <c r="M85" s="860"/>
      <c r="N85" s="57"/>
    </row>
    <row r="86" spans="1:14" ht="15.75" thickBot="1">
      <c r="B86" s="822" t="s">
        <v>1037</v>
      </c>
      <c r="C86" s="823"/>
      <c r="D86" s="823"/>
      <c r="E86" s="823"/>
      <c r="F86" s="823"/>
      <c r="G86" s="823"/>
      <c r="H86" s="823"/>
      <c r="I86" s="823"/>
      <c r="J86" s="823"/>
      <c r="K86" s="823"/>
      <c r="L86" s="823"/>
      <c r="M86" s="824"/>
      <c r="N86" s="58">
        <f>L83+L84+L85</f>
        <v>282207.68113839562</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1222899.9515997143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1511</v>
      </c>
      <c r="C31" s="87" t="s">
        <v>1502</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4" t="s">
        <v>146</v>
      </c>
      <c r="B36" s="871" t="str">
        <f>VLOOKUP(A36,EQUIPOS!A6:D154,3,FALSE)</f>
        <v>Camabaja</v>
      </c>
      <c r="C36" s="872"/>
      <c r="D36" s="872"/>
      <c r="E36" s="872"/>
      <c r="F36" s="872"/>
      <c r="G36" s="872"/>
      <c r="H36" s="873"/>
      <c r="I36" s="275"/>
      <c r="J36" s="276"/>
      <c r="K36" s="277">
        <f>VLOOKUP(A36,EQUIPOS!A6:D163,4,FALSE)</f>
        <v>217420</v>
      </c>
      <c r="L36" s="278"/>
      <c r="M36" s="279">
        <v>0.4375</v>
      </c>
      <c r="N36" s="280">
        <f>K36/M36</f>
        <v>496960</v>
      </c>
    </row>
    <row r="37" spans="1:14">
      <c r="A37" s="114" t="s">
        <v>241</v>
      </c>
      <c r="B37" s="871" t="str">
        <f>VLOOKUP(A37,EQUIPOS!A7:D154,3,FALSE)</f>
        <v>Grúa (capacidad 15 ton)</v>
      </c>
      <c r="C37" s="872"/>
      <c r="D37" s="872"/>
      <c r="E37" s="872"/>
      <c r="F37" s="872"/>
      <c r="G37" s="872"/>
      <c r="H37" s="873"/>
      <c r="I37" s="275"/>
      <c r="J37" s="276"/>
      <c r="K37" s="277">
        <f>VLOOKUP(A37,EQUIPOS!A7:D164,4,FALSE)</f>
        <v>155800</v>
      </c>
      <c r="L37" s="278"/>
      <c r="M37" s="279">
        <v>0.4375</v>
      </c>
      <c r="N37" s="280">
        <f>K37/M37</f>
        <v>356114.28571428574</v>
      </c>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82"/>
      <c r="L39" s="876"/>
      <c r="M39" s="877"/>
      <c r="N39" s="281"/>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285"/>
      <c r="N41" s="352"/>
    </row>
    <row r="42" spans="1:14" ht="15.75" thickBot="1">
      <c r="B42" s="871" t="s">
        <v>1036</v>
      </c>
      <c r="C42" s="872"/>
      <c r="D42" s="872"/>
      <c r="E42" s="872"/>
      <c r="F42" s="872"/>
      <c r="G42" s="872"/>
      <c r="H42" s="873"/>
      <c r="I42" s="881"/>
      <c r="J42" s="882"/>
      <c r="K42" s="47"/>
      <c r="L42" s="883">
        <v>0.05</v>
      </c>
      <c r="M42" s="884"/>
      <c r="N42" s="111">
        <f>N76*L42</f>
        <v>3647.657514721428</v>
      </c>
    </row>
    <row r="43" spans="1:14" ht="15.75" thickBot="1">
      <c r="B43" s="822" t="s">
        <v>1037</v>
      </c>
      <c r="C43" s="823"/>
      <c r="D43" s="823"/>
      <c r="E43" s="823"/>
      <c r="F43" s="823"/>
      <c r="G43" s="823"/>
      <c r="H43" s="823"/>
      <c r="I43" s="823"/>
      <c r="J43" s="823"/>
      <c r="K43" s="823"/>
      <c r="L43" s="823"/>
      <c r="M43" s="824"/>
      <c r="N43" s="402">
        <f>SUM(N36:N42)</f>
        <v>856721.94322900707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1208.6666666666667</v>
      </c>
      <c r="N48" s="280">
        <f>K48*M48</f>
        <v>12086.666666666668</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19777.230294979265</v>
      </c>
      <c r="N49" s="280">
        <f>K49*M49</f>
        <v>19777.230294979265</v>
      </c>
    </row>
    <row r="50" spans="1:14">
      <c r="A50" s="114"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4669.333333333333</v>
      </c>
      <c r="N50" s="280">
        <f>K50*M50</f>
        <v>4669.333333333333</v>
      </c>
    </row>
    <row r="51" spans="1:14">
      <c r="A51" t="s">
        <v>743</v>
      </c>
      <c r="B51" s="49" t="str">
        <f>VLOOKUP(A51,MATERIALES!A6:D373,3,FALSE)</f>
        <v xml:space="preserve">Tierra abonada </v>
      </c>
      <c r="C51" s="289"/>
      <c r="D51" s="289"/>
      <c r="E51" s="289"/>
      <c r="F51" s="289"/>
      <c r="G51" s="289"/>
      <c r="H51" s="289"/>
      <c r="I51" s="276"/>
      <c r="J51" s="232" t="str">
        <f>VLOOKUP(A51,MATERIALES!A6:D373,2,FALSE)</f>
        <v>m3</v>
      </c>
      <c r="K51" s="290">
        <v>2</v>
      </c>
      <c r="L51" s="275"/>
      <c r="M51" s="291">
        <f>VLOOKUP(A51,MATERIALES!A6:D373,4,FALSE)</f>
        <v>45346.666666666664</v>
      </c>
      <c r="N51" s="280">
        <f>K51*M51</f>
        <v>90693.333333333328</v>
      </c>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127226.56362831259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B59" s="52"/>
      <c r="C59" s="325"/>
      <c r="D59" s="325"/>
      <c r="E59" s="325"/>
      <c r="F59" s="325"/>
      <c r="G59" s="325"/>
      <c r="H59" s="319"/>
      <c r="I59" s="287"/>
      <c r="J59" s="294"/>
      <c r="K59" s="287"/>
      <c r="L59" s="909"/>
      <c r="M59" s="910"/>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13</v>
      </c>
      <c r="B70" s="55" t="str">
        <f>VLOOKUP(A70,'MANO DE OBRA'!A8:D68,3,FALSE)</f>
        <v>Obrero (5)</v>
      </c>
      <c r="C70" s="53"/>
      <c r="D70" s="53"/>
      <c r="E70" s="53"/>
      <c r="F70" s="53"/>
      <c r="G70" s="53"/>
      <c r="H70" s="53"/>
      <c r="I70" s="300">
        <f>K70/J70*100</f>
        <v>138019.47352999999</v>
      </c>
      <c r="J70" s="301">
        <v>185</v>
      </c>
      <c r="K70" s="302">
        <f>VLOOKUP(A70,'MANO DE OBRA'!A8:D99,4,FALSE)</f>
        <v>255336.02603049998</v>
      </c>
      <c r="L70" s="56"/>
      <c r="M70" s="303">
        <v>3.5</v>
      </c>
      <c r="N70" s="403">
        <f>K70/M70</f>
        <v>72953.15029442856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822" t="s">
        <v>1037</v>
      </c>
      <c r="C76" s="823"/>
      <c r="D76" s="823"/>
      <c r="E76" s="823"/>
      <c r="F76" s="823"/>
      <c r="G76" s="823"/>
      <c r="H76" s="823"/>
      <c r="I76" s="865"/>
      <c r="J76" s="865"/>
      <c r="K76" s="865"/>
      <c r="L76" s="865"/>
      <c r="M76" s="866"/>
      <c r="N76" s="309">
        <f>SUM(N70:N75)</f>
        <v>72953.15029442856</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1056901.6571517482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211380.33143034964</v>
      </c>
      <c r="M83" s="858"/>
      <c r="N83" s="57"/>
    </row>
    <row r="84" spans="1:14">
      <c r="B84" s="95" t="s">
        <v>1057</v>
      </c>
      <c r="C84" s="96"/>
      <c r="D84" s="96"/>
      <c r="E84" s="96"/>
      <c r="F84" s="96"/>
      <c r="G84" s="96"/>
      <c r="H84" s="96"/>
      <c r="I84" s="93"/>
      <c r="J84" s="94"/>
      <c r="K84" s="312">
        <v>0.05</v>
      </c>
      <c r="L84" s="857">
        <f>N78*K84</f>
        <v>52845.082857587411</v>
      </c>
      <c r="M84" s="858"/>
      <c r="N84" s="57"/>
    </row>
    <row r="85" spans="1:14" ht="15.75" thickBot="1">
      <c r="B85" s="97" t="s">
        <v>1058</v>
      </c>
      <c r="C85" s="98"/>
      <c r="D85" s="98"/>
      <c r="E85" s="98"/>
      <c r="F85" s="98"/>
      <c r="G85" s="98"/>
      <c r="H85" s="98"/>
      <c r="I85" s="99"/>
      <c r="J85" s="100"/>
      <c r="K85" s="313">
        <v>0.05</v>
      </c>
      <c r="L85" s="859">
        <f>N78*K85</f>
        <v>52845.082857587411</v>
      </c>
      <c r="M85" s="860"/>
      <c r="N85" s="57"/>
    </row>
    <row r="86" spans="1:14" ht="15.75" thickBot="1">
      <c r="B86" s="822" t="s">
        <v>1037</v>
      </c>
      <c r="C86" s="823"/>
      <c r="D86" s="823"/>
      <c r="E86" s="823"/>
      <c r="F86" s="823"/>
      <c r="G86" s="823"/>
      <c r="H86" s="823"/>
      <c r="I86" s="823"/>
      <c r="J86" s="823"/>
      <c r="K86" s="823"/>
      <c r="L86" s="823"/>
      <c r="M86" s="824"/>
      <c r="N86" s="58">
        <f>L83+L84+L85</f>
        <v>317070.49714552448</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1373972.1542972727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1512</v>
      </c>
      <c r="C31" s="87" t="s">
        <v>1503</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4" t="s">
        <v>146</v>
      </c>
      <c r="B36" s="871" t="str">
        <f>VLOOKUP(A36,EQUIPOS!A6:D154,3,FALSE)</f>
        <v>Camabaja</v>
      </c>
      <c r="C36" s="872"/>
      <c r="D36" s="872"/>
      <c r="E36" s="872"/>
      <c r="F36" s="872"/>
      <c r="G36" s="872"/>
      <c r="H36" s="873"/>
      <c r="I36" s="275"/>
      <c r="J36" s="276"/>
      <c r="K36" s="277">
        <f>VLOOKUP(A36,EQUIPOS!A6:D163,4,FALSE)</f>
        <v>217420</v>
      </c>
      <c r="L36" s="278"/>
      <c r="M36" s="279">
        <v>0.875</v>
      </c>
      <c r="N36" s="280">
        <f>K36/M36</f>
        <v>248480</v>
      </c>
    </row>
    <row r="37" spans="1:14">
      <c r="A37" s="114" t="s">
        <v>241</v>
      </c>
      <c r="B37" s="871" t="str">
        <f>VLOOKUP(A37,EQUIPOS!A7:D154,3,FALSE)</f>
        <v>Grúa (capacidad 15 ton)</v>
      </c>
      <c r="C37" s="872"/>
      <c r="D37" s="872"/>
      <c r="E37" s="872"/>
      <c r="F37" s="872"/>
      <c r="G37" s="872"/>
      <c r="H37" s="873"/>
      <c r="I37" s="275"/>
      <c r="J37" s="276"/>
      <c r="K37" s="277">
        <f>VLOOKUP(A37,EQUIPOS!A7:D164,4,FALSE)</f>
        <v>155800</v>
      </c>
      <c r="L37" s="278"/>
      <c r="M37" s="279">
        <v>0.875</v>
      </c>
      <c r="N37" s="280">
        <f>K37/M37</f>
        <v>178057.14285714287</v>
      </c>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82"/>
      <c r="L39" s="876"/>
      <c r="M39" s="877"/>
      <c r="N39" s="281"/>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285"/>
      <c r="N41" s="352"/>
    </row>
    <row r="42" spans="1:14" ht="15.75" thickBot="1">
      <c r="B42" s="871" t="s">
        <v>1036</v>
      </c>
      <c r="C42" s="872"/>
      <c r="D42" s="872"/>
      <c r="E42" s="872"/>
      <c r="F42" s="872"/>
      <c r="G42" s="872"/>
      <c r="H42" s="873"/>
      <c r="I42" s="881"/>
      <c r="J42" s="882"/>
      <c r="K42" s="47"/>
      <c r="L42" s="883">
        <v>0.05</v>
      </c>
      <c r="M42" s="884"/>
      <c r="N42" s="111">
        <f>N76*L42</f>
        <v>1459.0630058885715</v>
      </c>
    </row>
    <row r="43" spans="1:14" ht="15.75" thickBot="1">
      <c r="B43" s="822" t="s">
        <v>1037</v>
      </c>
      <c r="C43" s="823"/>
      <c r="D43" s="823"/>
      <c r="E43" s="823"/>
      <c r="F43" s="823"/>
      <c r="G43" s="823"/>
      <c r="H43" s="823"/>
      <c r="I43" s="823"/>
      <c r="J43" s="823"/>
      <c r="K43" s="823"/>
      <c r="L43" s="823"/>
      <c r="M43" s="824"/>
      <c r="N43" s="402">
        <f>SUM(N36:N42)</f>
        <v>427996.20586303138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1208.6666666666667</v>
      </c>
      <c r="N48" s="280">
        <f>K48*M48</f>
        <v>12086.666666666668</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19777.230294979265</v>
      </c>
      <c r="N49" s="280">
        <f>K49*M49</f>
        <v>19777.230294979265</v>
      </c>
    </row>
    <row r="50" spans="1:14">
      <c r="A50" s="114"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4669.333333333333</v>
      </c>
      <c r="N50" s="280">
        <f>K50*M50</f>
        <v>4669.333333333333</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36533.230294979265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B59" s="52"/>
      <c r="C59" s="325"/>
      <c r="D59" s="325"/>
      <c r="E59" s="325"/>
      <c r="F59" s="325"/>
      <c r="G59" s="325"/>
      <c r="H59" s="319"/>
      <c r="I59" s="287"/>
      <c r="J59" s="294"/>
      <c r="K59" s="287"/>
      <c r="L59" s="909"/>
      <c r="M59" s="910"/>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7</v>
      </c>
      <c r="N70" s="403">
        <f>K70/M70</f>
        <v>29181.260117771428</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822" t="s">
        <v>1037</v>
      </c>
      <c r="C76" s="823"/>
      <c r="D76" s="823"/>
      <c r="E76" s="823"/>
      <c r="F76" s="823"/>
      <c r="G76" s="823"/>
      <c r="H76" s="823"/>
      <c r="I76" s="865"/>
      <c r="J76" s="865"/>
      <c r="K76" s="865"/>
      <c r="L76" s="865"/>
      <c r="M76" s="866"/>
      <c r="N76" s="309">
        <f>SUM(N70:N75)</f>
        <v>29181.260117771428</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493710.69627578207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98742.13925515642</v>
      </c>
      <c r="M83" s="858"/>
      <c r="N83" s="57"/>
    </row>
    <row r="84" spans="1:14">
      <c r="B84" s="95" t="s">
        <v>1057</v>
      </c>
      <c r="C84" s="96"/>
      <c r="D84" s="96"/>
      <c r="E84" s="96"/>
      <c r="F84" s="96"/>
      <c r="G84" s="96"/>
      <c r="H84" s="96"/>
      <c r="I84" s="93"/>
      <c r="J84" s="94"/>
      <c r="K84" s="312">
        <v>0.05</v>
      </c>
      <c r="L84" s="857">
        <f>N78*K84</f>
        <v>24685.534813789105</v>
      </c>
      <c r="M84" s="858"/>
      <c r="N84" s="57"/>
    </row>
    <row r="85" spans="1:14" ht="15.75" thickBot="1">
      <c r="B85" s="97" t="s">
        <v>1058</v>
      </c>
      <c r="C85" s="98"/>
      <c r="D85" s="98"/>
      <c r="E85" s="98"/>
      <c r="F85" s="98"/>
      <c r="G85" s="98"/>
      <c r="H85" s="98"/>
      <c r="I85" s="99"/>
      <c r="J85" s="100"/>
      <c r="K85" s="313">
        <v>0.05</v>
      </c>
      <c r="L85" s="859">
        <f>N78*K85</f>
        <v>24685.534813789105</v>
      </c>
      <c r="M85" s="860"/>
      <c r="N85" s="57"/>
    </row>
    <row r="86" spans="1:14" ht="15.75" thickBot="1">
      <c r="B86" s="822" t="s">
        <v>1037</v>
      </c>
      <c r="C86" s="823"/>
      <c r="D86" s="823"/>
      <c r="E86" s="823"/>
      <c r="F86" s="823"/>
      <c r="G86" s="823"/>
      <c r="H86" s="823"/>
      <c r="I86" s="823"/>
      <c r="J86" s="823"/>
      <c r="K86" s="823"/>
      <c r="L86" s="823"/>
      <c r="M86" s="824"/>
      <c r="N86" s="58">
        <f>L83+L84+L85</f>
        <v>148113.20888273462</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641823.90515851672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2.25"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1513</v>
      </c>
      <c r="C31" s="87" t="s">
        <v>1504</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4" t="s">
        <v>146</v>
      </c>
      <c r="B36" s="871" t="str">
        <f>VLOOKUP(A36,EQUIPOS!A6:D154,3,FALSE)</f>
        <v>Camabaja</v>
      </c>
      <c r="C36" s="872"/>
      <c r="D36" s="872"/>
      <c r="E36" s="872"/>
      <c r="F36" s="872"/>
      <c r="G36" s="872"/>
      <c r="H36" s="873"/>
      <c r="I36" s="275"/>
      <c r="J36" s="276"/>
      <c r="K36" s="277">
        <f>VLOOKUP(A36,EQUIPOS!A6:D163,4,FALSE)</f>
        <v>217420</v>
      </c>
      <c r="L36" s="278"/>
      <c r="M36" s="279">
        <v>0.75</v>
      </c>
      <c r="N36" s="280">
        <f>K36/M36</f>
        <v>289893.33333333331</v>
      </c>
    </row>
    <row r="37" spans="1:14">
      <c r="A37" s="114" t="s">
        <v>241</v>
      </c>
      <c r="B37" s="871" t="str">
        <f>VLOOKUP(A37,EQUIPOS!A7:D154,3,FALSE)</f>
        <v>Grúa (capacidad 15 ton)</v>
      </c>
      <c r="C37" s="872"/>
      <c r="D37" s="872"/>
      <c r="E37" s="872"/>
      <c r="F37" s="872"/>
      <c r="G37" s="872"/>
      <c r="H37" s="873"/>
      <c r="I37" s="275"/>
      <c r="J37" s="276"/>
      <c r="K37" s="277">
        <f>VLOOKUP(A37,EQUIPOS!A7:D164,4,FALSE)</f>
        <v>155800</v>
      </c>
      <c r="L37" s="278"/>
      <c r="M37" s="279">
        <v>0.75</v>
      </c>
      <c r="N37" s="280">
        <f>K37/M37</f>
        <v>207733.33333333334</v>
      </c>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82"/>
      <c r="L39" s="876"/>
      <c r="M39" s="877"/>
      <c r="N39" s="281"/>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285"/>
      <c r="N41" s="352"/>
    </row>
    <row r="42" spans="1:14" ht="15.75" thickBot="1">
      <c r="B42" s="871" t="s">
        <v>1036</v>
      </c>
      <c r="C42" s="872"/>
      <c r="D42" s="872"/>
      <c r="E42" s="872"/>
      <c r="F42" s="872"/>
      <c r="G42" s="872"/>
      <c r="H42" s="873"/>
      <c r="I42" s="881"/>
      <c r="J42" s="882"/>
      <c r="K42" s="47"/>
      <c r="L42" s="883">
        <v>0.05</v>
      </c>
      <c r="M42" s="884"/>
      <c r="N42" s="111">
        <f>N76*L42</f>
        <v>1702.2401735366668</v>
      </c>
    </row>
    <row r="43" spans="1:14" ht="15.75" thickBot="1">
      <c r="B43" s="822" t="s">
        <v>1037</v>
      </c>
      <c r="C43" s="823"/>
      <c r="D43" s="823"/>
      <c r="E43" s="823"/>
      <c r="F43" s="823"/>
      <c r="G43" s="823"/>
      <c r="H43" s="823"/>
      <c r="I43" s="823"/>
      <c r="J43" s="823"/>
      <c r="K43" s="823"/>
      <c r="L43" s="823"/>
      <c r="M43" s="824"/>
      <c r="N43" s="402">
        <f>SUM(N36:N42)</f>
        <v>499328.90684020327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1208.6666666666667</v>
      </c>
      <c r="N48" s="280">
        <f>K48*M48</f>
        <v>12086.666666666668</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19777.230294979265</v>
      </c>
      <c r="N49" s="280">
        <f>K49*M49</f>
        <v>19777.230294979265</v>
      </c>
    </row>
    <row r="50" spans="1:14">
      <c r="A50" s="214"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4669.333333333333</v>
      </c>
      <c r="N50" s="280">
        <f>K50*M50</f>
        <v>4669.333333333333</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36533.230294979265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B59" s="52"/>
      <c r="C59" s="325"/>
      <c r="D59" s="325"/>
      <c r="E59" s="325"/>
      <c r="F59" s="325"/>
      <c r="G59" s="325"/>
      <c r="H59" s="319"/>
      <c r="I59" s="287"/>
      <c r="J59" s="294"/>
      <c r="K59" s="287"/>
      <c r="L59" s="909"/>
      <c r="M59" s="910"/>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s="149"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6</v>
      </c>
      <c r="N70" s="403">
        <f>K70/M70</f>
        <v>34044.803470733335</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822" t="s">
        <v>1037</v>
      </c>
      <c r="C76" s="823"/>
      <c r="D76" s="823"/>
      <c r="E76" s="823"/>
      <c r="F76" s="823"/>
      <c r="G76" s="823"/>
      <c r="H76" s="823"/>
      <c r="I76" s="865"/>
      <c r="J76" s="865"/>
      <c r="K76" s="865"/>
      <c r="L76" s="865"/>
      <c r="M76" s="866"/>
      <c r="N76" s="309">
        <f>SUM(N70:N75)</f>
        <v>34044.803470733335</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569906.94060591585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113981.38812118318</v>
      </c>
      <c r="M83" s="858"/>
      <c r="N83" s="57"/>
    </row>
    <row r="84" spans="1:14">
      <c r="B84" s="95" t="s">
        <v>1057</v>
      </c>
      <c r="C84" s="96"/>
      <c r="D84" s="96"/>
      <c r="E84" s="96"/>
      <c r="F84" s="96"/>
      <c r="G84" s="96"/>
      <c r="H84" s="96"/>
      <c r="I84" s="93"/>
      <c r="J84" s="94"/>
      <c r="K84" s="312">
        <v>0.05</v>
      </c>
      <c r="L84" s="857">
        <f>N78*K84</f>
        <v>28495.347030295794</v>
      </c>
      <c r="M84" s="858"/>
      <c r="N84" s="57"/>
    </row>
    <row r="85" spans="1:14" ht="15.75" thickBot="1">
      <c r="B85" s="97" t="s">
        <v>1058</v>
      </c>
      <c r="C85" s="98"/>
      <c r="D85" s="98"/>
      <c r="E85" s="98"/>
      <c r="F85" s="98"/>
      <c r="G85" s="98"/>
      <c r="H85" s="98"/>
      <c r="I85" s="99"/>
      <c r="J85" s="100"/>
      <c r="K85" s="313">
        <v>0.05</v>
      </c>
      <c r="L85" s="859">
        <f>N78*K85</f>
        <v>28495.347030295794</v>
      </c>
      <c r="M85" s="860"/>
      <c r="N85" s="57"/>
    </row>
    <row r="86" spans="1:14" ht="15.75" thickBot="1">
      <c r="B86" s="822" t="s">
        <v>1037</v>
      </c>
      <c r="C86" s="823"/>
      <c r="D86" s="823"/>
      <c r="E86" s="823"/>
      <c r="F86" s="823"/>
      <c r="G86" s="823"/>
      <c r="H86" s="823"/>
      <c r="I86" s="823"/>
      <c r="J86" s="823"/>
      <c r="K86" s="823"/>
      <c r="L86" s="823"/>
      <c r="M86" s="824"/>
      <c r="N86" s="58">
        <f>L83+L84+L85</f>
        <v>170972.08218177475</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740879.02278769063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1514</v>
      </c>
      <c r="C31" s="87" t="s">
        <v>1505</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4" t="s">
        <v>146</v>
      </c>
      <c r="B36" s="871" t="str">
        <f>VLOOKUP(A36,EQUIPOS!A6:D154,3,FALSE)</f>
        <v>Camabaja</v>
      </c>
      <c r="C36" s="872"/>
      <c r="D36" s="872"/>
      <c r="E36" s="872"/>
      <c r="F36" s="872"/>
      <c r="G36" s="872"/>
      <c r="H36" s="873"/>
      <c r="I36" s="275"/>
      <c r="J36" s="276"/>
      <c r="K36" s="277">
        <f>VLOOKUP(A36,EQUIPOS!A6:D163,4,FALSE)</f>
        <v>217420</v>
      </c>
      <c r="L36" s="278"/>
      <c r="M36" s="279">
        <v>0.6875</v>
      </c>
      <c r="N36" s="280">
        <f>K36/M36</f>
        <v>316247.27272727271</v>
      </c>
    </row>
    <row r="37" spans="1:14">
      <c r="A37" s="114" t="s">
        <v>241</v>
      </c>
      <c r="B37" s="871" t="str">
        <f>VLOOKUP(A37,EQUIPOS!A7:D154,3,FALSE)</f>
        <v>Grúa (capacidad 15 ton)</v>
      </c>
      <c r="C37" s="872"/>
      <c r="D37" s="872"/>
      <c r="E37" s="872"/>
      <c r="F37" s="872"/>
      <c r="G37" s="872"/>
      <c r="H37" s="873"/>
      <c r="I37" s="275"/>
      <c r="J37" s="276"/>
      <c r="K37" s="277">
        <f>VLOOKUP(A37,EQUIPOS!A7:D164,4,FALSE)</f>
        <v>155800</v>
      </c>
      <c r="L37" s="278"/>
      <c r="M37" s="279">
        <v>0.6875</v>
      </c>
      <c r="N37" s="280">
        <f>K37/M37</f>
        <v>226618.18181818182</v>
      </c>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82"/>
      <c r="L39" s="876"/>
      <c r="M39" s="877"/>
      <c r="N39" s="281"/>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285"/>
      <c r="N41" s="352"/>
    </row>
    <row r="42" spans="1:14" ht="15.75" thickBot="1">
      <c r="B42" s="871" t="s">
        <v>1036</v>
      </c>
      <c r="C42" s="872"/>
      <c r="D42" s="872"/>
      <c r="E42" s="872"/>
      <c r="F42" s="872"/>
      <c r="G42" s="872"/>
      <c r="H42" s="873"/>
      <c r="I42" s="881"/>
      <c r="J42" s="882"/>
      <c r="K42" s="47"/>
      <c r="L42" s="883">
        <v>0.05</v>
      </c>
      <c r="M42" s="884"/>
      <c r="N42" s="111">
        <f>N76*L42</f>
        <v>1856.9892802218183</v>
      </c>
    </row>
    <row r="43" spans="1:14" ht="15.75" thickBot="1">
      <c r="B43" s="822" t="s">
        <v>1037</v>
      </c>
      <c r="C43" s="823"/>
      <c r="D43" s="823"/>
      <c r="E43" s="823"/>
      <c r="F43" s="823"/>
      <c r="G43" s="823"/>
      <c r="H43" s="823"/>
      <c r="I43" s="823"/>
      <c r="J43" s="823"/>
      <c r="K43" s="823"/>
      <c r="L43" s="823"/>
      <c r="M43" s="824"/>
      <c r="N43" s="402">
        <f>SUM(N36:N42)</f>
        <v>544722.44382567646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1208.6666666666667</v>
      </c>
      <c r="N48" s="280">
        <f>K48*M48</f>
        <v>12086.666666666668</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19777.230294979265</v>
      </c>
      <c r="N49" s="280">
        <f>K49*M49</f>
        <v>19777.230294979265</v>
      </c>
    </row>
    <row r="50" spans="1:14">
      <c r="A50" s="114"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4669.333333333333</v>
      </c>
      <c r="N50" s="280">
        <f>K50*M50</f>
        <v>4669.333333333333</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36533.230294979265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B59" s="52"/>
      <c r="C59" s="325"/>
      <c r="D59" s="325"/>
      <c r="E59" s="325"/>
      <c r="F59" s="325"/>
      <c r="G59" s="325"/>
      <c r="H59" s="319"/>
      <c r="I59" s="287"/>
      <c r="J59" s="294"/>
      <c r="K59" s="287"/>
      <c r="L59" s="909"/>
      <c r="M59" s="910"/>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5.5</v>
      </c>
      <c r="N70" s="403">
        <f>K70/M70</f>
        <v>37139.785604436365</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822" t="s">
        <v>1037</v>
      </c>
      <c r="C76" s="823"/>
      <c r="D76" s="823"/>
      <c r="E76" s="823"/>
      <c r="F76" s="823"/>
      <c r="G76" s="823"/>
      <c r="H76" s="823"/>
      <c r="I76" s="865"/>
      <c r="J76" s="865"/>
      <c r="K76" s="865"/>
      <c r="L76" s="865"/>
      <c r="M76" s="866"/>
      <c r="N76" s="309">
        <f>SUM(N70:N75)</f>
        <v>37139.785604436365</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618395.45972509217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123679.09194501844</v>
      </c>
      <c r="M83" s="858"/>
      <c r="N83" s="57"/>
    </row>
    <row r="84" spans="1:14">
      <c r="B84" s="95" t="s">
        <v>1057</v>
      </c>
      <c r="C84" s="96"/>
      <c r="D84" s="96"/>
      <c r="E84" s="96"/>
      <c r="F84" s="96"/>
      <c r="G84" s="96"/>
      <c r="H84" s="96"/>
      <c r="I84" s="93"/>
      <c r="J84" s="94"/>
      <c r="K84" s="312">
        <v>0.05</v>
      </c>
      <c r="L84" s="857">
        <f>N78*K84</f>
        <v>30919.772986254611</v>
      </c>
      <c r="M84" s="858"/>
      <c r="N84" s="57"/>
    </row>
    <row r="85" spans="1:14" ht="15.75" thickBot="1">
      <c r="B85" s="97" t="s">
        <v>1058</v>
      </c>
      <c r="C85" s="98"/>
      <c r="D85" s="98"/>
      <c r="E85" s="98"/>
      <c r="F85" s="98"/>
      <c r="G85" s="98"/>
      <c r="H85" s="98"/>
      <c r="I85" s="99"/>
      <c r="J85" s="100"/>
      <c r="K85" s="313">
        <v>0.05</v>
      </c>
      <c r="L85" s="859">
        <f>N78*K85</f>
        <v>30919.772986254611</v>
      </c>
      <c r="M85" s="860"/>
      <c r="N85" s="57"/>
    </row>
    <row r="86" spans="1:14" ht="15.75" thickBot="1">
      <c r="B86" s="822" t="s">
        <v>1037</v>
      </c>
      <c r="C86" s="823"/>
      <c r="D86" s="823"/>
      <c r="E86" s="823"/>
      <c r="F86" s="823"/>
      <c r="G86" s="823"/>
      <c r="H86" s="823"/>
      <c r="I86" s="823"/>
      <c r="J86" s="823"/>
      <c r="K86" s="823"/>
      <c r="L86" s="823"/>
      <c r="M86" s="824"/>
      <c r="N86" s="58">
        <f>L83+L84+L85</f>
        <v>185518.63791752764</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803914.09764261986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1515</v>
      </c>
      <c r="C31" s="87" t="s">
        <v>1506</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58" t="s">
        <v>241</v>
      </c>
      <c r="B36" s="871" t="str">
        <f>VLOOKUP(A36,EQUIPOS!A6:D154,3,FALSE)</f>
        <v>Grúa (capacidad 15 ton)</v>
      </c>
      <c r="C36" s="872"/>
      <c r="D36" s="872"/>
      <c r="E36" s="872"/>
      <c r="F36" s="872"/>
      <c r="G36" s="872"/>
      <c r="H36" s="873"/>
      <c r="I36" s="275"/>
      <c r="J36" s="276"/>
      <c r="K36" s="277">
        <f>VLOOKUP(A36,EQUIPOS!A6:D163,4,FALSE)</f>
        <v>155800</v>
      </c>
      <c r="L36" s="278"/>
      <c r="M36" s="404">
        <v>1.125</v>
      </c>
      <c r="N36" s="280">
        <f>K36/M36</f>
        <v>138488.88888888888</v>
      </c>
    </row>
    <row r="37" spans="1:14">
      <c r="A37" s="114"/>
      <c r="B37" s="871"/>
      <c r="C37" s="872"/>
      <c r="D37" s="872"/>
      <c r="E37" s="872"/>
      <c r="F37" s="872"/>
      <c r="G37" s="872"/>
      <c r="H37" s="873"/>
      <c r="I37" s="275"/>
      <c r="J37" s="276"/>
      <c r="K37" s="277"/>
      <c r="L37" s="278"/>
      <c r="M37" s="279"/>
      <c r="N37" s="280"/>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82"/>
      <c r="L39" s="876"/>
      <c r="M39" s="877"/>
      <c r="N39" s="281"/>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285"/>
      <c r="N41" s="352"/>
    </row>
    <row r="42" spans="1:14" ht="15.75" thickBot="1">
      <c r="B42" s="871" t="s">
        <v>1036</v>
      </c>
      <c r="C42" s="872"/>
      <c r="D42" s="872"/>
      <c r="E42" s="872"/>
      <c r="F42" s="872"/>
      <c r="G42" s="872"/>
      <c r="H42" s="873"/>
      <c r="I42" s="881"/>
      <c r="J42" s="882"/>
      <c r="K42" s="47"/>
      <c r="L42" s="883">
        <v>0.05</v>
      </c>
      <c r="M42" s="884"/>
      <c r="N42" s="111">
        <f>N76*L42</f>
        <v>1134.8267823577778</v>
      </c>
    </row>
    <row r="43" spans="1:14" ht="15.75" thickBot="1">
      <c r="B43" s="822" t="s">
        <v>1037</v>
      </c>
      <c r="C43" s="823"/>
      <c r="D43" s="823"/>
      <c r="E43" s="823"/>
      <c r="F43" s="823"/>
      <c r="G43" s="823"/>
      <c r="H43" s="823"/>
      <c r="I43" s="823"/>
      <c r="J43" s="823"/>
      <c r="K43" s="823"/>
      <c r="L43" s="823"/>
      <c r="M43" s="824"/>
      <c r="N43" s="402">
        <f>SUM(N36:N42)</f>
        <v>139623.71567124667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55" t="s">
        <v>431</v>
      </c>
      <c r="B48" s="49" t="str">
        <f>VLOOKUP(A48,MATERIALES!A4:D373,3,FALSE)</f>
        <v xml:space="preserve">Costal de fibra o fique
</v>
      </c>
      <c r="C48" s="289"/>
      <c r="D48" s="289"/>
      <c r="E48" s="289"/>
      <c r="F48" s="289"/>
      <c r="G48" s="289"/>
      <c r="H48" s="289"/>
      <c r="I48" s="276"/>
      <c r="J48" s="232" t="str">
        <f>VLOOKUP(A48,MATERIALES!A4:D373,2,FALSE)</f>
        <v>u</v>
      </c>
      <c r="K48" s="469">
        <v>10</v>
      </c>
      <c r="L48" s="275"/>
      <c r="M48" s="291">
        <f>VLOOKUP(A48,MATERIALES!A5:D373,4,FALSE)</f>
        <v>1208.6666666666667</v>
      </c>
      <c r="N48" s="280">
        <f>K48*M48</f>
        <v>12086.666666666668</v>
      </c>
    </row>
    <row r="49" spans="1:14">
      <c r="A49" s="155" t="s">
        <v>610</v>
      </c>
      <c r="B49" s="49" t="str">
        <f>VLOOKUP(A49,MATERIALES!A5:D373,3,FALSE)</f>
        <v xml:space="preserve">Nutrientes (para remoción de especies vegetales) (dap, triple 15 o similar) (ítem 201.9)
</v>
      </c>
      <c r="C49" s="289"/>
      <c r="D49" s="289"/>
      <c r="E49" s="289"/>
      <c r="F49" s="289"/>
      <c r="G49" s="289"/>
      <c r="H49" s="289"/>
      <c r="I49" s="276"/>
      <c r="J49" s="232" t="str">
        <f>VLOOKUP(A49,MATERIALES!A5:D373,2,FALSE)</f>
        <v>kg</v>
      </c>
      <c r="K49" s="469">
        <v>1</v>
      </c>
      <c r="L49" s="275"/>
      <c r="M49" s="291">
        <f>VLOOKUP(A49,MATERIALES!A6:D373,4,FALSE)</f>
        <v>4669.333333333333</v>
      </c>
      <c r="N49" s="280">
        <f>K49*M49</f>
        <v>4669.333333333333</v>
      </c>
    </row>
    <row r="50" spans="1:14">
      <c r="A50" s="156" t="s">
        <v>414</v>
      </c>
      <c r="B50" s="49" t="str">
        <f>VLOOKUP(A50,MATERIALES!A6:D373,3,FALSE)</f>
        <v xml:space="preserve">Cicatrizante (para remoción de especies vegetales)
</v>
      </c>
      <c r="C50" s="289"/>
      <c r="D50" s="289"/>
      <c r="E50" s="289"/>
      <c r="F50" s="289"/>
      <c r="G50" s="289"/>
      <c r="H50" s="289"/>
      <c r="I50" s="276"/>
      <c r="J50" s="232" t="str">
        <f>VLOOKUP(A50,MATERIALES!A6:D373,2,FALSE)</f>
        <v>kg</v>
      </c>
      <c r="K50" s="469">
        <v>1</v>
      </c>
      <c r="L50" s="275"/>
      <c r="M50" s="291">
        <f>VLOOKUP(A50,MATERIALES!A6:D373,4,FALSE)</f>
        <v>19777.230294979265</v>
      </c>
      <c r="N50" s="280">
        <f>K50*M50</f>
        <v>19777.230294979265</v>
      </c>
    </row>
    <row r="51" spans="1:14">
      <c r="B51" s="49"/>
      <c r="C51" s="289"/>
      <c r="D51" s="289"/>
      <c r="E51" s="289"/>
      <c r="F51" s="289"/>
      <c r="G51" s="289"/>
      <c r="H51" s="289"/>
      <c r="I51" s="276"/>
      <c r="J51" s="232"/>
      <c r="K51" s="405"/>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36533.230294979265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B59" s="52"/>
      <c r="C59" s="325"/>
      <c r="D59" s="325"/>
      <c r="E59" s="325"/>
      <c r="F59" s="325"/>
      <c r="G59" s="325"/>
      <c r="H59" s="319"/>
      <c r="I59" s="287"/>
      <c r="J59" s="294"/>
      <c r="K59" s="287"/>
      <c r="L59" s="909"/>
      <c r="M59" s="910"/>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s="154"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404">
        <v>9</v>
      </c>
      <c r="N70" s="403">
        <f>K70/M70</f>
        <v>22696.535647155557</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133"/>
    </row>
    <row r="76" spans="1:15" ht="15.75" thickBot="1">
      <c r="B76" s="822" t="s">
        <v>1037</v>
      </c>
      <c r="C76" s="823"/>
      <c r="D76" s="823"/>
      <c r="E76" s="823"/>
      <c r="F76" s="823"/>
      <c r="G76" s="823"/>
      <c r="H76" s="823"/>
      <c r="I76" s="865"/>
      <c r="J76" s="865"/>
      <c r="K76" s="865"/>
      <c r="L76" s="865"/>
      <c r="M76" s="866"/>
      <c r="N76" s="468">
        <f>SUM(N70:N75)</f>
        <v>22696.535647155557</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198853.48161338147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39770.696322676296</v>
      </c>
      <c r="M83" s="858"/>
      <c r="N83" s="57"/>
    </row>
    <row r="84" spans="1:14">
      <c r="B84" s="95" t="s">
        <v>1057</v>
      </c>
      <c r="C84" s="96"/>
      <c r="D84" s="96"/>
      <c r="E84" s="96"/>
      <c r="F84" s="96"/>
      <c r="G84" s="96"/>
      <c r="H84" s="96"/>
      <c r="I84" s="93"/>
      <c r="J84" s="94"/>
      <c r="K84" s="312">
        <v>0.05</v>
      </c>
      <c r="L84" s="857">
        <f>N78*K84</f>
        <v>9942.6740806690741</v>
      </c>
      <c r="M84" s="858"/>
      <c r="N84" s="57"/>
    </row>
    <row r="85" spans="1:14" ht="15.75" thickBot="1">
      <c r="B85" s="97" t="s">
        <v>1058</v>
      </c>
      <c r="C85" s="98"/>
      <c r="D85" s="98"/>
      <c r="E85" s="98"/>
      <c r="F85" s="98"/>
      <c r="G85" s="98"/>
      <c r="H85" s="98"/>
      <c r="I85" s="99"/>
      <c r="J85" s="100"/>
      <c r="K85" s="313">
        <v>0.05</v>
      </c>
      <c r="L85" s="859">
        <f>N78*K85</f>
        <v>9942.6740806690741</v>
      </c>
      <c r="M85" s="860"/>
      <c r="N85" s="57"/>
    </row>
    <row r="86" spans="1:14" ht="15.75" thickBot="1">
      <c r="B86" s="822" t="s">
        <v>1037</v>
      </c>
      <c r="C86" s="823"/>
      <c r="D86" s="823"/>
      <c r="E86" s="823"/>
      <c r="F86" s="823"/>
      <c r="G86" s="823"/>
      <c r="H86" s="823"/>
      <c r="I86" s="823"/>
      <c r="J86" s="823"/>
      <c r="K86" s="823"/>
      <c r="L86" s="823"/>
      <c r="M86" s="824"/>
      <c r="N86" s="58">
        <f>L83+L84+L85</f>
        <v>59656.044484014441</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258509.52609739592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2.25"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1516</v>
      </c>
      <c r="C31" s="87" t="s">
        <v>1507</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61" t="s">
        <v>241</v>
      </c>
      <c r="B36" s="871" t="str">
        <f>VLOOKUP(A36,EQUIPOS!A6:D154,3,FALSE)</f>
        <v>Grúa (capacidad 15 ton)</v>
      </c>
      <c r="C36" s="872"/>
      <c r="D36" s="872"/>
      <c r="E36" s="872"/>
      <c r="F36" s="872"/>
      <c r="G36" s="872"/>
      <c r="H36" s="873"/>
      <c r="I36" s="275"/>
      <c r="J36" s="276"/>
      <c r="K36" s="277">
        <f>VLOOKUP(A36,EQUIPOS!A6:D163,4,FALSE)</f>
        <v>155800</v>
      </c>
      <c r="L36" s="278"/>
      <c r="M36" s="470">
        <v>1</v>
      </c>
      <c r="N36" s="280">
        <f>K36/M36</f>
        <v>155800</v>
      </c>
    </row>
    <row r="37" spans="1:14">
      <c r="A37" s="161" t="s">
        <v>373</v>
      </c>
      <c r="B37" s="871" t="str">
        <f>VLOOKUP(A37,EQUIPOS!A7:D154,3,FALSE)</f>
        <v>Volqueta 6 m3</v>
      </c>
      <c r="C37" s="872"/>
      <c r="D37" s="872"/>
      <c r="E37" s="872"/>
      <c r="F37" s="872"/>
      <c r="G37" s="872"/>
      <c r="H37" s="873"/>
      <c r="I37" s="275"/>
      <c r="J37" s="276"/>
      <c r="K37" s="277">
        <f>VLOOKUP(A37,EQUIPOS!A7:D164,4,FALSE)</f>
        <v>70333.333333333328</v>
      </c>
      <c r="L37" s="278"/>
      <c r="M37" s="471">
        <v>1</v>
      </c>
      <c r="N37" s="280">
        <f>K37/M37</f>
        <v>70333.333333333328</v>
      </c>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82"/>
      <c r="L39" s="876"/>
      <c r="M39" s="877"/>
      <c r="N39" s="281"/>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285"/>
      <c r="N41" s="352"/>
    </row>
    <row r="42" spans="1:14" ht="15.75" thickBot="1">
      <c r="B42" s="871" t="s">
        <v>1036</v>
      </c>
      <c r="C42" s="872"/>
      <c r="D42" s="872"/>
      <c r="E42" s="872"/>
      <c r="F42" s="872"/>
      <c r="G42" s="872"/>
      <c r="H42" s="873"/>
      <c r="I42" s="881"/>
      <c r="J42" s="882"/>
      <c r="K42" s="47"/>
      <c r="L42" s="883">
        <v>0.05</v>
      </c>
      <c r="M42" s="884"/>
      <c r="N42" s="111">
        <f>N76*L42</f>
        <v>1276.6801301525002</v>
      </c>
    </row>
    <row r="43" spans="1:14" ht="15.75" thickBot="1">
      <c r="B43" s="822" t="s">
        <v>1037</v>
      </c>
      <c r="C43" s="823"/>
      <c r="D43" s="823"/>
      <c r="E43" s="823"/>
      <c r="F43" s="823"/>
      <c r="G43" s="823"/>
      <c r="H43" s="823"/>
      <c r="I43" s="823"/>
      <c r="J43" s="823"/>
      <c r="K43" s="823"/>
      <c r="L43" s="823"/>
      <c r="M43" s="824"/>
      <c r="N43" s="402">
        <f>SUM(N36:N42)</f>
        <v>227410.01346348581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60" t="s">
        <v>431</v>
      </c>
      <c r="B48" s="49" t="str">
        <f>VLOOKUP(A48,MATERIALES!A4:D373,3,FALSE)</f>
        <v xml:space="preserve">Costal de fibra o fique
</v>
      </c>
      <c r="C48" s="289"/>
      <c r="D48" s="289"/>
      <c r="E48" s="289"/>
      <c r="F48" s="289"/>
      <c r="G48" s="289"/>
      <c r="H48" s="289"/>
      <c r="I48" s="276"/>
      <c r="J48" s="232" t="str">
        <f>VLOOKUP(A48,MATERIALES!A4:D385,2,FALSE)</f>
        <v>u</v>
      </c>
      <c r="K48" s="469">
        <v>10</v>
      </c>
      <c r="L48" s="275"/>
      <c r="M48" s="291">
        <f>VLOOKUP(A48,MATERIALES!A5:D373,4,FALSE)</f>
        <v>1208.6666666666667</v>
      </c>
      <c r="N48" s="280">
        <f>K48*M48</f>
        <v>12086.666666666668</v>
      </c>
    </row>
    <row r="49" spans="1:14">
      <c r="A49" s="157" t="s">
        <v>610</v>
      </c>
      <c r="B49" s="49" t="str">
        <f>VLOOKUP(A49,MATERIALES!A5:D373,3,FALSE)</f>
        <v xml:space="preserve">Nutrientes (para remoción de especies vegetales) (dap, triple 15 o similar) (ítem 201.9)
</v>
      </c>
      <c r="C49" s="289"/>
      <c r="D49" s="289"/>
      <c r="E49" s="289"/>
      <c r="F49" s="289"/>
      <c r="G49" s="289"/>
      <c r="H49" s="289"/>
      <c r="I49" s="276"/>
      <c r="J49" s="232" t="str">
        <f>VLOOKUP(A49,MATERIALES!A5:D386,2,FALSE)</f>
        <v>kg</v>
      </c>
      <c r="K49" s="469">
        <v>1</v>
      </c>
      <c r="L49" s="275"/>
      <c r="M49" s="291">
        <f>VLOOKUP(A49,MATERIALES!A6:D373,4,FALSE)</f>
        <v>4669.333333333333</v>
      </c>
      <c r="N49" s="280">
        <f>K49*M49</f>
        <v>4669.333333333333</v>
      </c>
    </row>
    <row r="50" spans="1:14">
      <c r="A50" s="160" t="s">
        <v>414</v>
      </c>
      <c r="B50" s="49" t="str">
        <f>VLOOKUP(A50,MATERIALES!A6:D373,3,FALSE)</f>
        <v xml:space="preserve">Cicatrizante (para remoción de especies vegetales)
</v>
      </c>
      <c r="C50" s="289"/>
      <c r="D50" s="289"/>
      <c r="E50" s="289"/>
      <c r="F50" s="289"/>
      <c r="G50" s="289"/>
      <c r="H50" s="289"/>
      <c r="I50" s="276"/>
      <c r="J50" s="232" t="str">
        <f>VLOOKUP(A50,MATERIALES!A6:D387,2,FALSE)</f>
        <v>kg</v>
      </c>
      <c r="K50" s="469">
        <v>1</v>
      </c>
      <c r="L50" s="275"/>
      <c r="M50" s="291">
        <f>VLOOKUP(A50,MATERIALES!A6:D373,4,FALSE)</f>
        <v>19777.230294979265</v>
      </c>
      <c r="N50" s="280">
        <f>K50*M50</f>
        <v>19777.230294979265</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36533.230294979265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B59" s="52"/>
      <c r="C59" s="325"/>
      <c r="D59" s="325"/>
      <c r="E59" s="325"/>
      <c r="F59" s="325"/>
      <c r="G59" s="325"/>
      <c r="H59" s="319"/>
      <c r="I59" s="287"/>
      <c r="J59" s="294"/>
      <c r="K59" s="287"/>
      <c r="L59" s="909"/>
      <c r="M59" s="910"/>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s="159"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8</v>
      </c>
      <c r="N70" s="403">
        <f>K70/M70</f>
        <v>25533.60260305</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822" t="s">
        <v>1037</v>
      </c>
      <c r="C76" s="823"/>
      <c r="D76" s="823"/>
      <c r="E76" s="823"/>
      <c r="F76" s="823"/>
      <c r="G76" s="823"/>
      <c r="H76" s="823"/>
      <c r="I76" s="865"/>
      <c r="J76" s="865"/>
      <c r="K76" s="865"/>
      <c r="L76" s="865"/>
      <c r="M76" s="866"/>
      <c r="N76" s="309">
        <f>SUM(N70:N75)</f>
        <v>25533.60260305</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289476.84636151505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57895.369272303011</v>
      </c>
      <c r="M83" s="858"/>
      <c r="N83" s="57"/>
    </row>
    <row r="84" spans="1:14">
      <c r="B84" s="95" t="s">
        <v>1057</v>
      </c>
      <c r="C84" s="96"/>
      <c r="D84" s="96"/>
      <c r="E84" s="96"/>
      <c r="F84" s="96"/>
      <c r="G84" s="96"/>
      <c r="H84" s="96"/>
      <c r="I84" s="93"/>
      <c r="J84" s="94"/>
      <c r="K84" s="312">
        <v>0.05</v>
      </c>
      <c r="L84" s="857">
        <f>N78*K84</f>
        <v>14473.842318075753</v>
      </c>
      <c r="M84" s="858"/>
      <c r="N84" s="57"/>
    </row>
    <row r="85" spans="1:14" ht="15.75" thickBot="1">
      <c r="B85" s="97" t="s">
        <v>1058</v>
      </c>
      <c r="C85" s="98"/>
      <c r="D85" s="98"/>
      <c r="E85" s="98"/>
      <c r="F85" s="98"/>
      <c r="G85" s="98"/>
      <c r="H85" s="98"/>
      <c r="I85" s="99"/>
      <c r="J85" s="100"/>
      <c r="K85" s="313">
        <v>0.05</v>
      </c>
      <c r="L85" s="859">
        <f>N78*K85</f>
        <v>14473.842318075753</v>
      </c>
      <c r="M85" s="860"/>
      <c r="N85" s="57"/>
    </row>
    <row r="86" spans="1:14" ht="15.75" thickBot="1">
      <c r="B86" s="822" t="s">
        <v>1037</v>
      </c>
      <c r="C86" s="823"/>
      <c r="D86" s="823"/>
      <c r="E86" s="823"/>
      <c r="F86" s="823"/>
      <c r="G86" s="823"/>
      <c r="H86" s="823"/>
      <c r="I86" s="823"/>
      <c r="J86" s="823"/>
      <c r="K86" s="823"/>
      <c r="L86" s="823"/>
      <c r="M86" s="824"/>
      <c r="N86" s="58">
        <f>L83+L84+L85</f>
        <v>86843.053908454516</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376319.9002699696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8"/>
      <c r="K118" s="888"/>
      <c r="L118" s="888"/>
      <c r="M118" s="888"/>
      <c r="N118" s="889"/>
    </row>
    <row r="119" spans="2:14" ht="15.75" customHeight="1" thickBot="1">
      <c r="B119" s="269" t="s">
        <v>2327</v>
      </c>
      <c r="C119" s="401"/>
      <c r="D119" s="401"/>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1517</v>
      </c>
      <c r="C31" s="87" t="s">
        <v>1508</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50" t="s">
        <v>241</v>
      </c>
      <c r="B36" s="871" t="str">
        <f>VLOOKUP(A36,EQUIPOS!A6:D154,3,FALSE)</f>
        <v>Grúa (capacidad 15 ton)</v>
      </c>
      <c r="C36" s="872"/>
      <c r="D36" s="872"/>
      <c r="E36" s="872"/>
      <c r="F36" s="872"/>
      <c r="G36" s="872"/>
      <c r="H36" s="873"/>
      <c r="I36" s="275"/>
      <c r="J36" s="276"/>
      <c r="K36" s="277">
        <f>VLOOKUP(A36,EQUIPOS!A6:D163,4,FALSE)</f>
        <v>155800</v>
      </c>
      <c r="L36" s="278"/>
      <c r="M36" s="279">
        <v>0.9375</v>
      </c>
      <c r="N36" s="280">
        <f>K36/M36</f>
        <v>166186.66666666666</v>
      </c>
    </row>
    <row r="37" spans="1:14">
      <c r="A37" s="150" t="s">
        <v>373</v>
      </c>
      <c r="B37" s="871" t="str">
        <f>VLOOKUP(A37,EQUIPOS!A7:D154,3,FALSE)</f>
        <v>Volqueta 6 m3</v>
      </c>
      <c r="C37" s="872"/>
      <c r="D37" s="872"/>
      <c r="E37" s="872"/>
      <c r="F37" s="872"/>
      <c r="G37" s="872"/>
      <c r="H37" s="873"/>
      <c r="I37" s="275"/>
      <c r="J37" s="276"/>
      <c r="K37" s="277">
        <f>VLOOKUP(A37,EQUIPOS!A7:D164,4,FALSE)</f>
        <v>70333.333333333328</v>
      </c>
      <c r="L37" s="278"/>
      <c r="M37" s="279">
        <v>0.9375</v>
      </c>
      <c r="N37" s="280">
        <f>K37/M37</f>
        <v>75022.222222222219</v>
      </c>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82"/>
      <c r="L39" s="876"/>
      <c r="M39" s="877"/>
      <c r="N39" s="281"/>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285"/>
      <c r="N41" s="352"/>
    </row>
    <row r="42" spans="1:14" ht="15.75" thickBot="1">
      <c r="B42" s="871" t="s">
        <v>1036</v>
      </c>
      <c r="C42" s="872"/>
      <c r="D42" s="872"/>
      <c r="E42" s="872"/>
      <c r="F42" s="872"/>
      <c r="G42" s="872"/>
      <c r="H42" s="873"/>
      <c r="I42" s="881"/>
      <c r="J42" s="882"/>
      <c r="K42" s="47"/>
      <c r="L42" s="883">
        <v>0.05</v>
      </c>
      <c r="M42" s="884"/>
      <c r="N42" s="111">
        <f>N76*L42</f>
        <v>1361.7921388293335</v>
      </c>
    </row>
    <row r="43" spans="1:14" ht="15.75" thickBot="1">
      <c r="B43" s="822" t="s">
        <v>1037</v>
      </c>
      <c r="C43" s="823"/>
      <c r="D43" s="823"/>
      <c r="E43" s="823"/>
      <c r="F43" s="823"/>
      <c r="G43" s="823"/>
      <c r="H43" s="823"/>
      <c r="I43" s="823"/>
      <c r="J43" s="823"/>
      <c r="K43" s="823"/>
      <c r="L43" s="823"/>
      <c r="M43" s="824"/>
      <c r="N43" s="402">
        <f>SUM(N36:N42)</f>
        <v>242570.68102771821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VLOOKUP(A48,MATERIALES!A4:D385,2,FALSE)</f>
        <v>u</v>
      </c>
      <c r="K48" s="290">
        <v>10</v>
      </c>
      <c r="L48" s="275"/>
      <c r="M48" s="291">
        <f>VLOOKUP(A48,MATERIALES!A5:D373,4,FALSE)</f>
        <v>1208.6666666666667</v>
      </c>
      <c r="N48" s="280">
        <f>K48*M48</f>
        <v>12086.666666666668</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VLOOKUP(A49,MATERIALES!A5:D386,2,FALSE)</f>
        <v>kg</v>
      </c>
      <c r="K49" s="290">
        <v>1</v>
      </c>
      <c r="L49" s="275"/>
      <c r="M49" s="291">
        <f>VLOOKUP(A49,MATERIALES!A6:D373,4,FALSE)</f>
        <v>19777.230294979265</v>
      </c>
      <c r="N49" s="280">
        <f>K49*M49</f>
        <v>19777.230294979265</v>
      </c>
    </row>
    <row r="50" spans="1:14">
      <c r="A50" s="150"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VLOOKUP(A50,MATERIALES!A6:D387,2,FALSE)</f>
        <v>kg</v>
      </c>
      <c r="K50" s="290">
        <v>1</v>
      </c>
      <c r="L50" s="275"/>
      <c r="M50" s="291">
        <f>VLOOKUP(A50,MATERIALES!A6:D373,4,FALSE)</f>
        <v>4669.333333333333</v>
      </c>
      <c r="N50" s="280">
        <f>K50*M50</f>
        <v>4669.333333333333</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36533.230294979265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B59" s="52"/>
      <c r="C59" s="325"/>
      <c r="D59" s="325"/>
      <c r="E59" s="325"/>
      <c r="F59" s="325"/>
      <c r="G59" s="325"/>
      <c r="H59" s="319"/>
      <c r="I59" s="287"/>
      <c r="J59" s="294"/>
      <c r="K59" s="287"/>
      <c r="L59" s="909"/>
      <c r="M59" s="910"/>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s="162"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406">
        <v>7.5</v>
      </c>
      <c r="N70" s="403">
        <f>K70/M70</f>
        <v>27235.842776586665</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133"/>
    </row>
    <row r="76" spans="1:15" ht="15.75" thickBot="1">
      <c r="B76" s="911" t="s">
        <v>1037</v>
      </c>
      <c r="C76" s="865"/>
      <c r="D76" s="865"/>
      <c r="E76" s="865"/>
      <c r="F76" s="865"/>
      <c r="G76" s="865"/>
      <c r="H76" s="865"/>
      <c r="I76" s="865"/>
      <c r="J76" s="865"/>
      <c r="K76" s="865"/>
      <c r="L76" s="865"/>
      <c r="M76" s="866"/>
      <c r="N76" s="468">
        <f>SUM(N70:N75)</f>
        <v>27235.842776586665</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306339.75409928412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61267.950819856829</v>
      </c>
      <c r="M83" s="858"/>
      <c r="N83" s="57"/>
    </row>
    <row r="84" spans="1:14">
      <c r="B84" s="95" t="s">
        <v>1057</v>
      </c>
      <c r="C84" s="96"/>
      <c r="D84" s="96"/>
      <c r="E84" s="96"/>
      <c r="F84" s="96"/>
      <c r="G84" s="96"/>
      <c r="H84" s="96"/>
      <c r="I84" s="93"/>
      <c r="J84" s="94"/>
      <c r="K84" s="312">
        <v>0.05</v>
      </c>
      <c r="L84" s="857">
        <f>N78*K84</f>
        <v>15316.987704964207</v>
      </c>
      <c r="M84" s="858"/>
      <c r="N84" s="57"/>
    </row>
    <row r="85" spans="1:14" ht="15.75" thickBot="1">
      <c r="B85" s="97" t="s">
        <v>1058</v>
      </c>
      <c r="C85" s="98"/>
      <c r="D85" s="98"/>
      <c r="E85" s="98"/>
      <c r="F85" s="98"/>
      <c r="G85" s="98"/>
      <c r="H85" s="98"/>
      <c r="I85" s="99"/>
      <c r="J85" s="100"/>
      <c r="K85" s="313">
        <v>0.05</v>
      </c>
      <c r="L85" s="859">
        <f>N78*K85</f>
        <v>15316.987704964207</v>
      </c>
      <c r="M85" s="860"/>
      <c r="N85" s="57"/>
    </row>
    <row r="86" spans="1:14" ht="15.75" thickBot="1">
      <c r="B86" s="822" t="s">
        <v>1037</v>
      </c>
      <c r="C86" s="823"/>
      <c r="D86" s="823"/>
      <c r="E86" s="823"/>
      <c r="F86" s="823"/>
      <c r="G86" s="823"/>
      <c r="H86" s="823"/>
      <c r="I86" s="823"/>
      <c r="J86" s="823"/>
      <c r="K86" s="823"/>
      <c r="L86" s="823"/>
      <c r="M86" s="824"/>
      <c r="N86" s="58">
        <f>L83+L84+L85</f>
        <v>91901.92622978524</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398241.68032906938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8"/>
      <c r="K118" s="888"/>
      <c r="L118" s="888"/>
      <c r="M118" s="888"/>
      <c r="N118" s="889"/>
    </row>
    <row r="119" spans="2:14" ht="15.75" customHeight="1" thickBot="1">
      <c r="B119" s="269" t="s">
        <v>2327</v>
      </c>
      <c r="C119" s="401"/>
      <c r="D119" s="401"/>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1518</v>
      </c>
      <c r="C31" s="87" t="s">
        <v>1498</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50" t="s">
        <v>241</v>
      </c>
      <c r="B36" s="871" t="str">
        <f>VLOOKUP(A36,EQUIPOS!A6:D154,3,FALSE)</f>
        <v>Grúa (capacidad 15 ton)</v>
      </c>
      <c r="C36" s="872"/>
      <c r="D36" s="872"/>
      <c r="E36" s="872"/>
      <c r="F36" s="872"/>
      <c r="G36" s="872"/>
      <c r="H36" s="873"/>
      <c r="I36" s="275"/>
      <c r="J36" s="276"/>
      <c r="K36" s="277">
        <f>VLOOKUP(A36,EQUIPOS!A6:D163,4,FALSE)</f>
        <v>155800</v>
      </c>
      <c r="L36" s="278"/>
      <c r="M36" s="279">
        <v>1.5</v>
      </c>
      <c r="N36" s="280">
        <f>K36/M36</f>
        <v>103866.66666666667</v>
      </c>
    </row>
    <row r="37" spans="1:14">
      <c r="A37" s="114"/>
      <c r="B37" s="871"/>
      <c r="C37" s="872"/>
      <c r="D37" s="872"/>
      <c r="E37" s="872"/>
      <c r="F37" s="872"/>
      <c r="G37" s="872"/>
      <c r="H37" s="873"/>
      <c r="I37" s="275"/>
      <c r="J37" s="276"/>
      <c r="K37" s="277"/>
      <c r="L37" s="278"/>
      <c r="M37" s="279"/>
      <c r="N37" s="280"/>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82"/>
      <c r="L39" s="876"/>
      <c r="M39" s="877"/>
      <c r="N39" s="281"/>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285"/>
      <c r="N41" s="352"/>
    </row>
    <row r="42" spans="1:14" ht="15.75" thickBot="1">
      <c r="B42" s="871" t="s">
        <v>1036</v>
      </c>
      <c r="C42" s="872"/>
      <c r="D42" s="872"/>
      <c r="E42" s="872"/>
      <c r="F42" s="872"/>
      <c r="G42" s="872"/>
      <c r="H42" s="873"/>
      <c r="I42" s="881"/>
      <c r="J42" s="882"/>
      <c r="K42" s="47"/>
      <c r="L42" s="883">
        <v>0.05</v>
      </c>
      <c r="M42" s="884"/>
      <c r="N42" s="111">
        <f>N76*L42</f>
        <v>851.12008676833341</v>
      </c>
    </row>
    <row r="43" spans="1:14" ht="15.75" thickBot="1">
      <c r="B43" s="822" t="s">
        <v>1037</v>
      </c>
      <c r="C43" s="823"/>
      <c r="D43" s="823"/>
      <c r="E43" s="823"/>
      <c r="F43" s="823"/>
      <c r="G43" s="823"/>
      <c r="H43" s="823"/>
      <c r="I43" s="823"/>
      <c r="J43" s="823"/>
      <c r="K43" s="823"/>
      <c r="L43" s="823"/>
      <c r="M43" s="824"/>
      <c r="N43" s="402">
        <f>SUM(N36:N42)</f>
        <v>104717.78675343501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VLOOKUP(A48,MATERIALES!A4:D385,2,FALSE)</f>
        <v>u</v>
      </c>
      <c r="K48" s="290">
        <v>10</v>
      </c>
      <c r="L48" s="275"/>
      <c r="M48" s="291">
        <f>VLOOKUP(A48,MATERIALES!A5:D373,4,FALSE)</f>
        <v>1208.6666666666667</v>
      </c>
      <c r="N48" s="280">
        <f>K48*M48</f>
        <v>12086.666666666668</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VLOOKUP(A49,MATERIALES!A5:D386,2,FALSE)</f>
        <v>kg</v>
      </c>
      <c r="K49" s="290">
        <v>1</v>
      </c>
      <c r="L49" s="275"/>
      <c r="M49" s="291">
        <f>VLOOKUP(A49,MATERIALES!A6:D373,4,FALSE)</f>
        <v>19777.230294979265</v>
      </c>
      <c r="N49" s="280">
        <f>K49*M49</f>
        <v>19777.230294979265</v>
      </c>
    </row>
    <row r="50" spans="1:14">
      <c r="A50" s="150"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VLOOKUP(A50,MATERIALES!A6:D387,2,FALSE)</f>
        <v>kg</v>
      </c>
      <c r="K50" s="290">
        <v>1</v>
      </c>
      <c r="L50" s="275"/>
      <c r="M50" s="291">
        <f>VLOOKUP(A50,MATERIALES!A6:D373,4,FALSE)</f>
        <v>4669.333333333333</v>
      </c>
      <c r="N50" s="280">
        <f>K50*M50</f>
        <v>4669.333333333333</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36533.230294979265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B59" s="52"/>
      <c r="C59" s="325"/>
      <c r="D59" s="325"/>
      <c r="E59" s="325"/>
      <c r="F59" s="325"/>
      <c r="G59" s="325"/>
      <c r="H59" s="319"/>
      <c r="I59" s="287"/>
      <c r="J59" s="294"/>
      <c r="K59" s="287"/>
      <c r="L59" s="909"/>
      <c r="M59" s="910"/>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12</v>
      </c>
      <c r="N70" s="403">
        <f>K70/M70</f>
        <v>17022.401735366668</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133"/>
    </row>
    <row r="76" spans="1:15" ht="15.75" thickBot="1">
      <c r="B76" s="911" t="s">
        <v>1037</v>
      </c>
      <c r="C76" s="865"/>
      <c r="D76" s="865"/>
      <c r="E76" s="865"/>
      <c r="F76" s="865"/>
      <c r="G76" s="865"/>
      <c r="H76" s="865"/>
      <c r="I76" s="865"/>
      <c r="J76" s="865"/>
      <c r="K76" s="865"/>
      <c r="L76" s="865"/>
      <c r="M76" s="866"/>
      <c r="N76" s="468">
        <f>SUM(N70:N75)</f>
        <v>17022.401735366668</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158273.41878378094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31654.683756756189</v>
      </c>
      <c r="M83" s="858"/>
      <c r="N83" s="57"/>
    </row>
    <row r="84" spans="1:14">
      <c r="B84" s="95" t="s">
        <v>1057</v>
      </c>
      <c r="C84" s="96"/>
      <c r="D84" s="96"/>
      <c r="E84" s="96"/>
      <c r="F84" s="96"/>
      <c r="G84" s="96"/>
      <c r="H84" s="96"/>
      <c r="I84" s="93"/>
      <c r="J84" s="94"/>
      <c r="K84" s="312">
        <v>0.05</v>
      </c>
      <c r="L84" s="857">
        <f>N78*K84</f>
        <v>7913.6709391890472</v>
      </c>
      <c r="M84" s="858"/>
      <c r="N84" s="57"/>
    </row>
    <row r="85" spans="1:14" ht="15.75" thickBot="1">
      <c r="B85" s="97" t="s">
        <v>1058</v>
      </c>
      <c r="C85" s="98"/>
      <c r="D85" s="98"/>
      <c r="E85" s="98"/>
      <c r="F85" s="98"/>
      <c r="G85" s="98"/>
      <c r="H85" s="98"/>
      <c r="I85" s="99"/>
      <c r="J85" s="100"/>
      <c r="K85" s="313">
        <v>0.05</v>
      </c>
      <c r="L85" s="859">
        <f>N78*K85</f>
        <v>7913.6709391890472</v>
      </c>
      <c r="M85" s="860"/>
      <c r="N85" s="57"/>
    </row>
    <row r="86" spans="1:14" ht="15.75" thickBot="1">
      <c r="B86" s="822" t="s">
        <v>1037</v>
      </c>
      <c r="C86" s="823"/>
      <c r="D86" s="823"/>
      <c r="E86" s="823"/>
      <c r="F86" s="823"/>
      <c r="G86" s="823"/>
      <c r="H86" s="823"/>
      <c r="I86" s="823"/>
      <c r="J86" s="823"/>
      <c r="K86" s="823"/>
      <c r="L86" s="823"/>
      <c r="M86" s="824"/>
      <c r="N86" s="58">
        <f>L83+L84+L85</f>
        <v>47482.025635134283</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205755.44441891523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8"/>
      <c r="K118" s="888"/>
      <c r="L118" s="888"/>
      <c r="M118" s="888"/>
      <c r="N118" s="889"/>
    </row>
    <row r="119" spans="2:14" ht="15.75" customHeight="1" thickBot="1">
      <c r="B119" s="269" t="s">
        <v>2327</v>
      </c>
      <c r="C119" s="401"/>
      <c r="D119" s="401"/>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1519</v>
      </c>
      <c r="C31" s="87" t="s">
        <v>1499</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50" t="s">
        <v>241</v>
      </c>
      <c r="B36" s="871" t="str">
        <f>VLOOKUP(A36,EQUIPOS!A6:D154,3,FALSE)</f>
        <v>Grúa (capacidad 15 ton)</v>
      </c>
      <c r="C36" s="872"/>
      <c r="D36" s="872"/>
      <c r="E36" s="872"/>
      <c r="F36" s="872"/>
      <c r="G36" s="872"/>
      <c r="H36" s="873"/>
      <c r="I36" s="275"/>
      <c r="J36" s="276"/>
      <c r="K36" s="277">
        <f>VLOOKUP(A36,EQUIPOS!A6:D163,4,FALSE)</f>
        <v>155800</v>
      </c>
      <c r="L36" s="278"/>
      <c r="M36" s="279">
        <v>1.375</v>
      </c>
      <c r="N36" s="280">
        <f>K36/M36</f>
        <v>113309.09090909091</v>
      </c>
    </row>
    <row r="37" spans="1:14">
      <c r="A37" s="150" t="s">
        <v>373</v>
      </c>
      <c r="B37" s="871" t="str">
        <f>VLOOKUP(A37,EQUIPOS!A7:D154,3,FALSE)</f>
        <v>Volqueta 6 m3</v>
      </c>
      <c r="C37" s="872"/>
      <c r="D37" s="872"/>
      <c r="E37" s="872"/>
      <c r="F37" s="872"/>
      <c r="G37" s="872"/>
      <c r="H37" s="873"/>
      <c r="I37" s="275"/>
      <c r="J37" s="276"/>
      <c r="K37" s="277">
        <f>VLOOKUP(A37,EQUIPOS!A7:D164,4,FALSE)</f>
        <v>70333.333333333328</v>
      </c>
      <c r="L37" s="278"/>
      <c r="M37" s="279">
        <v>1.375</v>
      </c>
      <c r="N37" s="280">
        <f>K37/M37</f>
        <v>51151.515151515145</v>
      </c>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82"/>
      <c r="L39" s="876"/>
      <c r="M39" s="877"/>
      <c r="N39" s="281"/>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285"/>
      <c r="N41" s="352"/>
    </row>
    <row r="42" spans="1:14" ht="15.75" thickBot="1">
      <c r="B42" s="871" t="s">
        <v>1036</v>
      </c>
      <c r="C42" s="872"/>
      <c r="D42" s="872"/>
      <c r="E42" s="872"/>
      <c r="F42" s="872"/>
      <c r="G42" s="872"/>
      <c r="H42" s="873"/>
      <c r="I42" s="881"/>
      <c r="J42" s="882"/>
      <c r="K42" s="47"/>
      <c r="L42" s="883">
        <v>0.05</v>
      </c>
      <c r="M42" s="884"/>
      <c r="N42" s="111">
        <f>N76*L42</f>
        <v>928.49464011090913</v>
      </c>
    </row>
    <row r="43" spans="1:14" ht="15.75" thickBot="1">
      <c r="B43" s="822" t="s">
        <v>1037</v>
      </c>
      <c r="C43" s="823"/>
      <c r="D43" s="823"/>
      <c r="E43" s="823"/>
      <c r="F43" s="823"/>
      <c r="G43" s="823"/>
      <c r="H43" s="823"/>
      <c r="I43" s="823"/>
      <c r="J43" s="823"/>
      <c r="K43" s="823"/>
      <c r="L43" s="823"/>
      <c r="M43" s="824"/>
      <c r="N43" s="402">
        <f>SUM(N36:N42)</f>
        <v>165389.10070071695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VLOOKUP(A48,MATERIALES!A4:D385,2,FALSE)</f>
        <v>u</v>
      </c>
      <c r="K48" s="290">
        <v>10</v>
      </c>
      <c r="L48" s="275"/>
      <c r="M48" s="291">
        <f>VLOOKUP(A48,MATERIALES!A5:D373,4,FALSE)</f>
        <v>1208.6666666666667</v>
      </c>
      <c r="N48" s="280">
        <f>K48*M48</f>
        <v>12086.666666666668</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VLOOKUP(A49,MATERIALES!A5:D386,2,FALSE)</f>
        <v>kg</v>
      </c>
      <c r="K49" s="290">
        <v>1</v>
      </c>
      <c r="L49" s="275"/>
      <c r="M49" s="291">
        <f>VLOOKUP(A49,MATERIALES!A6:D373,4,FALSE)</f>
        <v>19777.230294979265</v>
      </c>
      <c r="N49" s="280">
        <f>K49*M49</f>
        <v>19777.230294979265</v>
      </c>
    </row>
    <row r="50" spans="1:14">
      <c r="A50" s="150"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VLOOKUP(A50,MATERIALES!A6:D387,2,FALSE)</f>
        <v>kg</v>
      </c>
      <c r="K50" s="290">
        <v>1</v>
      </c>
      <c r="L50" s="275"/>
      <c r="M50" s="291">
        <f>VLOOKUP(A50,MATERIALES!A6:D373,4,FALSE)</f>
        <v>4669.333333333333</v>
      </c>
      <c r="N50" s="280">
        <f>K50*M50</f>
        <v>4669.333333333333</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36533.230294979265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B59" s="52"/>
      <c r="C59" s="325"/>
      <c r="D59" s="325"/>
      <c r="E59" s="325"/>
      <c r="F59" s="325"/>
      <c r="G59" s="325"/>
      <c r="H59" s="319"/>
      <c r="I59" s="287"/>
      <c r="J59" s="294"/>
      <c r="K59" s="287"/>
      <c r="L59" s="909"/>
      <c r="M59" s="910"/>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456"/>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11</v>
      </c>
      <c r="N70" s="403">
        <f>K70/M70</f>
        <v>18569.892802218183</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822" t="s">
        <v>1037</v>
      </c>
      <c r="C76" s="823"/>
      <c r="D76" s="823"/>
      <c r="E76" s="823"/>
      <c r="F76" s="823"/>
      <c r="G76" s="823"/>
      <c r="H76" s="823"/>
      <c r="I76" s="865"/>
      <c r="J76" s="865"/>
      <c r="K76" s="865"/>
      <c r="L76" s="865"/>
      <c r="M76" s="866"/>
      <c r="N76" s="309">
        <f>SUM(N70:N75)</f>
        <v>18569.892802218183</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220492.2237979144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44098.444759582882</v>
      </c>
      <c r="M83" s="858"/>
      <c r="N83" s="57"/>
    </row>
    <row r="84" spans="1:14">
      <c r="B84" s="95" t="s">
        <v>1057</v>
      </c>
      <c r="C84" s="96"/>
      <c r="D84" s="96"/>
      <c r="E84" s="96"/>
      <c r="F84" s="96"/>
      <c r="G84" s="96"/>
      <c r="H84" s="96"/>
      <c r="I84" s="93"/>
      <c r="J84" s="94"/>
      <c r="K84" s="312">
        <v>0.05</v>
      </c>
      <c r="L84" s="857">
        <f>N78*K84</f>
        <v>11024.611189895721</v>
      </c>
      <c r="M84" s="858"/>
      <c r="N84" s="57"/>
    </row>
    <row r="85" spans="1:14" ht="15.75" thickBot="1">
      <c r="B85" s="97" t="s">
        <v>1058</v>
      </c>
      <c r="C85" s="98"/>
      <c r="D85" s="98"/>
      <c r="E85" s="98"/>
      <c r="F85" s="98"/>
      <c r="G85" s="98"/>
      <c r="H85" s="98"/>
      <c r="I85" s="99"/>
      <c r="J85" s="100"/>
      <c r="K85" s="313">
        <v>0.05</v>
      </c>
      <c r="L85" s="859">
        <f>N78*K85</f>
        <v>11024.611189895721</v>
      </c>
      <c r="M85" s="860"/>
      <c r="N85" s="57"/>
    </row>
    <row r="86" spans="1:14" ht="15.75" thickBot="1">
      <c r="B86" s="822" t="s">
        <v>1037</v>
      </c>
      <c r="C86" s="823"/>
      <c r="D86" s="823"/>
      <c r="E86" s="823"/>
      <c r="F86" s="823"/>
      <c r="G86" s="823"/>
      <c r="H86" s="823"/>
      <c r="I86" s="823"/>
      <c r="J86" s="823"/>
      <c r="K86" s="823"/>
      <c r="L86" s="823"/>
      <c r="M86" s="824"/>
      <c r="N86" s="58">
        <f>L83+L84+L85</f>
        <v>66147.667139374316</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286639.8909372887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8"/>
      <c r="K118" s="888"/>
      <c r="L118" s="888"/>
      <c r="M118" s="888"/>
      <c r="N118" s="889"/>
    </row>
    <row r="119" spans="2:14" ht="15.75" customHeight="1" thickBot="1">
      <c r="B119" s="269" t="s">
        <v>2327</v>
      </c>
      <c r="C119" s="401"/>
      <c r="D119" s="401"/>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1520</v>
      </c>
      <c r="C31" s="87" t="s">
        <v>1500</v>
      </c>
      <c r="D31" s="88"/>
      <c r="E31" s="88"/>
      <c r="F31" s="88"/>
      <c r="G31" s="88"/>
      <c r="H31" s="88"/>
      <c r="I31" s="88"/>
      <c r="J31" s="89"/>
      <c r="K31" s="316"/>
      <c r="L31" s="314" t="s">
        <v>1029</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50" t="s">
        <v>241</v>
      </c>
      <c r="B36" s="871" t="str">
        <f>VLOOKUP(A36,EQUIPOS!A6:D154,3,FALSE)</f>
        <v>Grúa (capacidad 15 ton)</v>
      </c>
      <c r="C36" s="872"/>
      <c r="D36" s="872"/>
      <c r="E36" s="872"/>
      <c r="F36" s="872"/>
      <c r="G36" s="872"/>
      <c r="H36" s="873"/>
      <c r="I36" s="275"/>
      <c r="J36" s="276"/>
      <c r="K36" s="277">
        <f>VLOOKUP(A36,EQUIPOS!A6:D163,4,FALSE)</f>
        <v>155800</v>
      </c>
      <c r="L36" s="278"/>
      <c r="M36" s="279">
        <v>1.3125</v>
      </c>
      <c r="N36" s="280">
        <f>K36/M36</f>
        <v>118704.76190476191</v>
      </c>
    </row>
    <row r="37" spans="1:14">
      <c r="A37" s="150" t="s">
        <v>373</v>
      </c>
      <c r="B37" s="871" t="str">
        <f>VLOOKUP(A37,EQUIPOS!A7:D154,3,FALSE)</f>
        <v>Volqueta 6 m3</v>
      </c>
      <c r="C37" s="872"/>
      <c r="D37" s="872"/>
      <c r="E37" s="872"/>
      <c r="F37" s="872"/>
      <c r="G37" s="872"/>
      <c r="H37" s="873"/>
      <c r="I37" s="275"/>
      <c r="J37" s="276"/>
      <c r="K37" s="277">
        <f>VLOOKUP(A37,EQUIPOS!A7:D164,4,FALSE)</f>
        <v>70333.333333333328</v>
      </c>
      <c r="L37" s="278"/>
      <c r="M37" s="279">
        <v>1.3125</v>
      </c>
      <c r="N37" s="280">
        <f>K37/M37</f>
        <v>53587.301587301583</v>
      </c>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82"/>
      <c r="L39" s="876"/>
      <c r="M39" s="877"/>
      <c r="N39" s="281"/>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285"/>
      <c r="N41" s="352"/>
    </row>
    <row r="42" spans="1:14" ht="15.75" thickBot="1">
      <c r="B42" s="871" t="s">
        <v>1036</v>
      </c>
      <c r="C42" s="872"/>
      <c r="D42" s="872"/>
      <c r="E42" s="872"/>
      <c r="F42" s="872"/>
      <c r="G42" s="872"/>
      <c r="H42" s="873"/>
      <c r="I42" s="881"/>
      <c r="J42" s="882"/>
      <c r="K42" s="47"/>
      <c r="L42" s="883">
        <v>0.05</v>
      </c>
      <c r="M42" s="884"/>
      <c r="N42" s="111">
        <f>N76*L42</f>
        <v>972.70867059238105</v>
      </c>
    </row>
    <row r="43" spans="1:14" ht="15.75" thickBot="1">
      <c r="B43" s="822" t="s">
        <v>1037</v>
      </c>
      <c r="C43" s="823"/>
      <c r="D43" s="823"/>
      <c r="E43" s="823"/>
      <c r="F43" s="823"/>
      <c r="G43" s="823"/>
      <c r="H43" s="823"/>
      <c r="I43" s="823"/>
      <c r="J43" s="823"/>
      <c r="K43" s="823"/>
      <c r="L43" s="823"/>
      <c r="M43" s="824"/>
      <c r="N43" s="402">
        <f>SUM(N36:N42)</f>
        <v>173264.77216265586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431</v>
      </c>
      <c r="B48" s="49" t="str">
        <f>VLOOKUP(A48,MATERIALES!A4:D373,3,FALSE)</f>
        <v xml:space="preserve">Costal de fibra o fique
</v>
      </c>
      <c r="C48" s="289"/>
      <c r="D48" s="289"/>
      <c r="E48" s="289"/>
      <c r="F48" s="289"/>
      <c r="G48" s="289"/>
      <c r="H48" s="289"/>
      <c r="I48" s="276"/>
      <c r="J48" s="232" t="str">
        <f>VLOOKUP(A48,MATERIALES!A4:D373,2,FALSE)</f>
        <v>u</v>
      </c>
      <c r="K48" s="290">
        <v>10</v>
      </c>
      <c r="L48" s="275"/>
      <c r="M48" s="291">
        <f>VLOOKUP(A48,MATERIALES!A5:D373,4,FALSE)</f>
        <v>1208.6666666666667</v>
      </c>
      <c r="N48" s="280">
        <f>K48*M48</f>
        <v>12086.666666666668</v>
      </c>
    </row>
    <row r="49" spans="1:14">
      <c r="A49" t="s">
        <v>414</v>
      </c>
      <c r="B49" s="49" t="str">
        <f>VLOOKUP(A49,MATERIALES!A5:D373,3,FALSE)</f>
        <v xml:space="preserve">Cicatrizante (para remoción de especies vegetales)
</v>
      </c>
      <c r="C49" s="289"/>
      <c r="D49" s="289"/>
      <c r="E49" s="289"/>
      <c r="F49" s="289"/>
      <c r="G49" s="289"/>
      <c r="H49" s="289"/>
      <c r="I49" s="276"/>
      <c r="J49" s="232" t="str">
        <f>VLOOKUP(A49,MATERIALES!A5:D373,2,FALSE)</f>
        <v>kg</v>
      </c>
      <c r="K49" s="290">
        <v>1</v>
      </c>
      <c r="L49" s="275"/>
      <c r="M49" s="291">
        <f>VLOOKUP(A49,MATERIALES!A6:D373,4,FALSE)</f>
        <v>19777.230294979265</v>
      </c>
      <c r="N49" s="280">
        <f>K49*M49</f>
        <v>19777.230294979265</v>
      </c>
    </row>
    <row r="50" spans="1:14">
      <c r="A50" s="150" t="s">
        <v>610</v>
      </c>
      <c r="B50" s="49" t="str">
        <f>VLOOKUP(A50,MATERIALES!A6:D373,3,FALSE)</f>
        <v xml:space="preserve">Nutrientes (para remoción de especies vegetales) (dap, triple 15 o similar) (ítem 201.9)
</v>
      </c>
      <c r="C50" s="289"/>
      <c r="D50" s="289"/>
      <c r="E50" s="289"/>
      <c r="F50" s="289"/>
      <c r="G50" s="289"/>
      <c r="H50" s="289"/>
      <c r="I50" s="276"/>
      <c r="J50" s="232" t="str">
        <f>VLOOKUP(A50,MATERIALES!A6:D373,2,FALSE)</f>
        <v>kg</v>
      </c>
      <c r="K50" s="290">
        <v>1</v>
      </c>
      <c r="L50" s="275"/>
      <c r="M50" s="291">
        <f>VLOOKUP(A50,MATERIALES!A6:D373,4,FALSE)</f>
        <v>4669.333333333333</v>
      </c>
      <c r="N50" s="280">
        <f>K50*M50</f>
        <v>4669.333333333333</v>
      </c>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36533.230294979265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B59" s="52"/>
      <c r="C59" s="325"/>
      <c r="D59" s="325"/>
      <c r="E59" s="325"/>
      <c r="F59" s="325"/>
      <c r="G59" s="325"/>
      <c r="H59" s="319"/>
      <c r="I59" s="287"/>
      <c r="J59" s="294"/>
      <c r="K59" s="287"/>
      <c r="L59" s="909"/>
      <c r="M59" s="910"/>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10.5</v>
      </c>
      <c r="N70" s="403">
        <f>K70/M70</f>
        <v>19454.17341184762</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133"/>
    </row>
    <row r="76" spans="1:15" ht="15.75" thickBot="1">
      <c r="B76" s="822" t="s">
        <v>1037</v>
      </c>
      <c r="C76" s="823"/>
      <c r="D76" s="823"/>
      <c r="E76" s="823"/>
      <c r="F76" s="823"/>
      <c r="G76" s="823"/>
      <c r="H76" s="823"/>
      <c r="I76" s="865"/>
      <c r="J76" s="865"/>
      <c r="K76" s="865"/>
      <c r="L76" s="865"/>
      <c r="M76" s="866"/>
      <c r="N76" s="468">
        <f>SUM(N70:N75)</f>
        <v>19454.17341184762</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229252.17586948274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45850.435173896549</v>
      </c>
      <c r="M83" s="858"/>
      <c r="N83" s="57"/>
    </row>
    <row r="84" spans="1:14">
      <c r="B84" s="95" t="s">
        <v>1057</v>
      </c>
      <c r="C84" s="96"/>
      <c r="D84" s="96"/>
      <c r="E84" s="96"/>
      <c r="F84" s="96"/>
      <c r="G84" s="96"/>
      <c r="H84" s="96"/>
      <c r="I84" s="93"/>
      <c r="J84" s="94"/>
      <c r="K84" s="312">
        <v>0.05</v>
      </c>
      <c r="L84" s="857">
        <f>N78*K84</f>
        <v>11462.608793474137</v>
      </c>
      <c r="M84" s="858"/>
      <c r="N84" s="57"/>
    </row>
    <row r="85" spans="1:14" ht="15.75" thickBot="1">
      <c r="B85" s="97" t="s">
        <v>1058</v>
      </c>
      <c r="C85" s="98"/>
      <c r="D85" s="98"/>
      <c r="E85" s="98"/>
      <c r="F85" s="98"/>
      <c r="G85" s="98"/>
      <c r="H85" s="98"/>
      <c r="I85" s="99"/>
      <c r="J85" s="100"/>
      <c r="K85" s="313">
        <v>0.05</v>
      </c>
      <c r="L85" s="859">
        <f>N78*K85</f>
        <v>11462.608793474137</v>
      </c>
      <c r="M85" s="860"/>
      <c r="N85" s="57"/>
    </row>
    <row r="86" spans="1:14" ht="15.75" thickBot="1">
      <c r="B86" s="822" t="s">
        <v>1037</v>
      </c>
      <c r="C86" s="823"/>
      <c r="D86" s="823"/>
      <c r="E86" s="823"/>
      <c r="F86" s="823"/>
      <c r="G86" s="823"/>
      <c r="H86" s="823"/>
      <c r="I86" s="823"/>
      <c r="J86" s="823"/>
      <c r="K86" s="823"/>
      <c r="L86" s="823"/>
      <c r="M86" s="824"/>
      <c r="N86" s="58">
        <f>L83+L84+L85</f>
        <v>68775.652760844823</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298027.8286303276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1093</v>
      </c>
      <c r="C31" s="87" t="s">
        <v>1272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50" t="s">
        <v>312</v>
      </c>
      <c r="B36" s="871" t="str">
        <f>VLOOKUP(A36,EQUIPOS!A6:D154,3,FALSE)</f>
        <v>Retroexcavadora sobre oruga, potencia 138 HP, balde de 1,5 m3.</v>
      </c>
      <c r="C36" s="872"/>
      <c r="D36" s="872"/>
      <c r="E36" s="872"/>
      <c r="F36" s="872"/>
      <c r="G36" s="872"/>
      <c r="H36" s="873"/>
      <c r="I36" s="275"/>
      <c r="J36" s="276"/>
      <c r="K36" s="277">
        <f>VLOOKUP(A36,EQUIPOS!A6:D163,4,FALSE)</f>
        <v>216793.33333333334</v>
      </c>
      <c r="L36" s="278"/>
      <c r="M36" s="279">
        <v>66</v>
      </c>
      <c r="N36" s="280">
        <f>K36/M36</f>
        <v>3284.7474747474748</v>
      </c>
    </row>
    <row r="37" spans="1:14">
      <c r="A37" s="150" t="s">
        <v>129</v>
      </c>
      <c r="B37" s="871" t="str">
        <f>VLOOKUP(A37,EQUIPOS!A7:D154,3,FALSE)</f>
        <v xml:space="preserve">Buldozer, Potencia al volante de 140 HP, motor de 2200 RPM, longitud de hoja 4,80m. </v>
      </c>
      <c r="C37" s="872"/>
      <c r="D37" s="872"/>
      <c r="E37" s="872"/>
      <c r="F37" s="872"/>
      <c r="G37" s="872"/>
      <c r="H37" s="873"/>
      <c r="I37" s="275"/>
      <c r="J37" s="276"/>
      <c r="K37" s="277">
        <f>VLOOKUP(A37,EQUIPOS!A7:D164,4,FALSE)</f>
        <v>224583.33333333334</v>
      </c>
      <c r="L37" s="278"/>
      <c r="M37" s="279">
        <v>100</v>
      </c>
      <c r="N37" s="280">
        <f>K37/M37</f>
        <v>2245.8333333333335</v>
      </c>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82"/>
      <c r="L39" s="876"/>
      <c r="M39" s="877"/>
      <c r="N39" s="281"/>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285"/>
      <c r="N41" s="352"/>
    </row>
    <row r="42" spans="1:14" ht="15.75" thickBot="1">
      <c r="B42" s="871" t="s">
        <v>1036</v>
      </c>
      <c r="C42" s="872"/>
      <c r="D42" s="872"/>
      <c r="E42" s="872"/>
      <c r="F42" s="872"/>
      <c r="G42" s="872"/>
      <c r="H42" s="873"/>
      <c r="I42" s="881"/>
      <c r="J42" s="882"/>
      <c r="K42" s="47"/>
      <c r="L42" s="883">
        <v>0.01</v>
      </c>
      <c r="M42" s="884"/>
      <c r="N42" s="111">
        <f>N76*L42</f>
        <v>0.967181916782197</v>
      </c>
    </row>
    <row r="43" spans="1:14" ht="15.75" thickBot="1">
      <c r="B43" s="822" t="s">
        <v>1037</v>
      </c>
      <c r="C43" s="823"/>
      <c r="D43" s="823"/>
      <c r="E43" s="823"/>
      <c r="F43" s="823"/>
      <c r="G43" s="823"/>
      <c r="H43" s="823"/>
      <c r="I43" s="823"/>
      <c r="J43" s="823"/>
      <c r="K43" s="823"/>
      <c r="L43" s="823"/>
      <c r="M43" s="824"/>
      <c r="N43" s="402">
        <f>SUM(N36:N42)</f>
        <v>5531.5479899975908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448</v>
      </c>
      <c r="B48" s="49" t="str">
        <f>VLOOKUP(A48,MATERIALES!A4:D373,3,FALSE)</f>
        <v xml:space="preserve">Derechos de explotación y/o disposición de materiales
</v>
      </c>
      <c r="C48" s="289"/>
      <c r="D48" s="289"/>
      <c r="E48" s="289"/>
      <c r="F48" s="289"/>
      <c r="G48" s="289"/>
      <c r="H48" s="289"/>
      <c r="I48" s="276"/>
      <c r="J48" s="232" t="str">
        <f>VLOOKUP(A48,MATERIALES!A4:D373,2,FALSE)</f>
        <v>m3</v>
      </c>
      <c r="K48" s="290">
        <v>1</v>
      </c>
      <c r="L48" s="275"/>
      <c r="M48" s="291">
        <f>VLOOKUP(A48,MATERIALES!A5:D373,4,FALSE)</f>
        <v>7160.0141618752132</v>
      </c>
      <c r="N48" s="280">
        <f>K48*M48</f>
        <v>7160.0141618752132</v>
      </c>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7160.0141618752132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B59" s="52"/>
      <c r="C59" s="325"/>
      <c r="D59" s="325"/>
      <c r="E59" s="325"/>
      <c r="F59" s="325"/>
      <c r="G59" s="325"/>
      <c r="H59" s="319"/>
      <c r="I59" s="287"/>
      <c r="J59" s="294"/>
      <c r="K59" s="287"/>
      <c r="L59" s="909"/>
      <c r="M59" s="910"/>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6</v>
      </c>
      <c r="B70" s="55" t="str">
        <f>VLOOKUP(A70,'MANO DE OBRA'!A8:D68,3,FALSE)</f>
        <v xml:space="preserve">Obrero </v>
      </c>
      <c r="C70" s="53"/>
      <c r="D70" s="53"/>
      <c r="E70" s="53"/>
      <c r="F70" s="53"/>
      <c r="G70" s="53"/>
      <c r="H70" s="53"/>
      <c r="I70" s="300">
        <f>K70/J70*100</f>
        <v>27603.894705999999</v>
      </c>
      <c r="J70" s="301">
        <v>185</v>
      </c>
      <c r="K70" s="302">
        <f>VLOOKUP(A70,'MANO DE OBRA'!A8:D99,4,FALSE)</f>
        <v>51067.205206099999</v>
      </c>
      <c r="L70" s="56"/>
      <c r="M70" s="303">
        <v>528</v>
      </c>
      <c r="N70" s="403">
        <f>K70/M70</f>
        <v>96.718191678219696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822" t="s">
        <v>1037</v>
      </c>
      <c r="C76" s="823"/>
      <c r="D76" s="823"/>
      <c r="E76" s="823"/>
      <c r="F76" s="823"/>
      <c r="G76" s="823"/>
      <c r="H76" s="823"/>
      <c r="I76" s="865"/>
      <c r="J76" s="865"/>
      <c r="K76" s="865"/>
      <c r="L76" s="865"/>
      <c r="M76" s="866"/>
      <c r="N76" s="309">
        <f>SUM(N70:N75)</f>
        <v>96.718191678219696</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12788.280343551023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2557.6560687102046</v>
      </c>
      <c r="M83" s="858"/>
      <c r="N83" s="57"/>
    </row>
    <row r="84" spans="1:14">
      <c r="B84" s="95" t="s">
        <v>1057</v>
      </c>
      <c r="C84" s="96"/>
      <c r="D84" s="96"/>
      <c r="E84" s="96"/>
      <c r="F84" s="96"/>
      <c r="G84" s="96"/>
      <c r="H84" s="96"/>
      <c r="I84" s="93"/>
      <c r="J84" s="94"/>
      <c r="K84" s="312">
        <v>0.05</v>
      </c>
      <c r="L84" s="857">
        <f>N78*K84</f>
        <v>639.41401717755116</v>
      </c>
      <c r="M84" s="858"/>
      <c r="N84" s="57"/>
    </row>
    <row r="85" spans="1:14" ht="15.75" thickBot="1">
      <c r="B85" s="97" t="s">
        <v>1058</v>
      </c>
      <c r="C85" s="98"/>
      <c r="D85" s="98"/>
      <c r="E85" s="98"/>
      <c r="F85" s="98"/>
      <c r="G85" s="98"/>
      <c r="H85" s="98"/>
      <c r="I85" s="99"/>
      <c r="J85" s="100"/>
      <c r="K85" s="313">
        <v>0.05</v>
      </c>
      <c r="L85" s="859">
        <f>N78*K85</f>
        <v>639.41401717755116</v>
      </c>
      <c r="M85" s="860"/>
      <c r="N85" s="57"/>
    </row>
    <row r="86" spans="1:14" ht="15.75" thickBot="1">
      <c r="B86" s="822" t="s">
        <v>1037</v>
      </c>
      <c r="C86" s="823"/>
      <c r="D86" s="823"/>
      <c r="E86" s="823"/>
      <c r="F86" s="823"/>
      <c r="G86" s="823"/>
      <c r="H86" s="823"/>
      <c r="I86" s="823"/>
      <c r="J86" s="823"/>
      <c r="K86" s="823"/>
      <c r="L86" s="823"/>
      <c r="M86" s="824"/>
      <c r="N86" s="58">
        <f>L83+L84+L85</f>
        <v>3836.484103065307</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16624.764446616329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1094</v>
      </c>
      <c r="C31" s="87" t="s">
        <v>1273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50" t="s">
        <v>312</v>
      </c>
      <c r="B36" s="871" t="str">
        <f>VLOOKUP(A36,EQUIPOS!A6:D154,3,FALSE)</f>
        <v>Retroexcavadora sobre oruga, potencia 138 HP, balde de 1,5 m3.</v>
      </c>
      <c r="C36" s="872"/>
      <c r="D36" s="872"/>
      <c r="E36" s="872"/>
      <c r="F36" s="872"/>
      <c r="G36" s="872"/>
      <c r="H36" s="873"/>
      <c r="I36" s="275"/>
      <c r="J36" s="276"/>
      <c r="K36" s="277">
        <f>VLOOKUP(A36,EQUIPOS!A6:D163,4,FALSE)</f>
        <v>216793.33333333334</v>
      </c>
      <c r="L36" s="278"/>
      <c r="M36" s="279">
        <v>66</v>
      </c>
      <c r="N36" s="280">
        <f>K36/M36</f>
        <v>3284.7474747474748</v>
      </c>
    </row>
    <row r="37" spans="1:14">
      <c r="A37" s="114"/>
      <c r="B37" s="871"/>
      <c r="C37" s="872"/>
      <c r="D37" s="872"/>
      <c r="E37" s="872"/>
      <c r="F37" s="872"/>
      <c r="G37" s="872"/>
      <c r="H37" s="873"/>
      <c r="I37" s="275"/>
      <c r="J37" s="276"/>
      <c r="K37" s="277"/>
      <c r="L37" s="278"/>
      <c r="M37" s="279"/>
      <c r="N37" s="280"/>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82"/>
      <c r="L39" s="876"/>
      <c r="M39" s="877"/>
      <c r="N39" s="281"/>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285"/>
      <c r="N41" s="352"/>
    </row>
    <row r="42" spans="1:14" ht="15.75" thickBot="1">
      <c r="B42" s="871" t="s">
        <v>1036</v>
      </c>
      <c r="C42" s="872"/>
      <c r="D42" s="872"/>
      <c r="E42" s="872"/>
      <c r="F42" s="872"/>
      <c r="G42" s="872"/>
      <c r="H42" s="873"/>
      <c r="I42" s="881"/>
      <c r="J42" s="882"/>
      <c r="K42" s="47"/>
      <c r="L42" s="883">
        <v>0.01</v>
      </c>
      <c r="M42" s="884"/>
      <c r="N42" s="111">
        <f>N76*L42</f>
        <v>0.967181916782197</v>
      </c>
    </row>
    <row r="43" spans="1:14" ht="15.75" thickBot="1">
      <c r="B43" s="822" t="s">
        <v>1037</v>
      </c>
      <c r="C43" s="823"/>
      <c r="D43" s="823"/>
      <c r="E43" s="823"/>
      <c r="F43" s="823"/>
      <c r="G43" s="823"/>
      <c r="H43" s="823"/>
      <c r="I43" s="823"/>
      <c r="J43" s="823"/>
      <c r="K43" s="823"/>
      <c r="L43" s="823"/>
      <c r="M43" s="824"/>
      <c r="N43" s="402">
        <f>SUM(N36:N42)</f>
        <v>3285.7146566642568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B59" s="52"/>
      <c r="C59" s="325"/>
      <c r="D59" s="325"/>
      <c r="E59" s="325"/>
      <c r="F59" s="325"/>
      <c r="G59" s="325"/>
      <c r="H59" s="319"/>
      <c r="I59" s="287"/>
      <c r="J59" s="294"/>
      <c r="K59" s="287"/>
      <c r="L59" s="909"/>
      <c r="M59" s="910"/>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6</v>
      </c>
      <c r="B70" s="55" t="str">
        <f>VLOOKUP(A70,'MANO DE OBRA'!A8:D68,3,FALSE)</f>
        <v xml:space="preserve">Obrero </v>
      </c>
      <c r="C70" s="53"/>
      <c r="D70" s="53"/>
      <c r="E70" s="53"/>
      <c r="F70" s="53"/>
      <c r="G70" s="53"/>
      <c r="H70" s="53"/>
      <c r="I70" s="300">
        <f>K70/J70*100</f>
        <v>27603.894705999999</v>
      </c>
      <c r="J70" s="301">
        <v>185</v>
      </c>
      <c r="K70" s="302">
        <f>VLOOKUP(A70,'MANO DE OBRA'!A8:D99,4,FALSE)</f>
        <v>51067.205206099999</v>
      </c>
      <c r="L70" s="56"/>
      <c r="M70" s="303">
        <v>528</v>
      </c>
      <c r="N70" s="403">
        <f>K70/M70</f>
        <v>96.718191678219696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822" t="s">
        <v>1037</v>
      </c>
      <c r="C76" s="823"/>
      <c r="D76" s="823"/>
      <c r="E76" s="823"/>
      <c r="F76" s="823"/>
      <c r="G76" s="823"/>
      <c r="H76" s="823"/>
      <c r="I76" s="865"/>
      <c r="J76" s="865"/>
      <c r="K76" s="865"/>
      <c r="L76" s="865"/>
      <c r="M76" s="866"/>
      <c r="N76" s="309">
        <f>SUM(N70:N75)</f>
        <v>96.718191678219696</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3382.4328483424765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676.48656966849535</v>
      </c>
      <c r="M83" s="858"/>
      <c r="N83" s="57"/>
    </row>
    <row r="84" spans="1:14">
      <c r="B84" s="95" t="s">
        <v>1057</v>
      </c>
      <c r="C84" s="96"/>
      <c r="D84" s="96"/>
      <c r="E84" s="96"/>
      <c r="F84" s="96"/>
      <c r="G84" s="96"/>
      <c r="H84" s="96"/>
      <c r="I84" s="93"/>
      <c r="J84" s="94"/>
      <c r="K84" s="312">
        <v>0.05</v>
      </c>
      <c r="L84" s="857">
        <f>N78*K84</f>
        <v>169.12164241712384</v>
      </c>
      <c r="M84" s="858"/>
      <c r="N84" s="57"/>
    </row>
    <row r="85" spans="1:14" ht="15.75" thickBot="1">
      <c r="B85" s="97" t="s">
        <v>1058</v>
      </c>
      <c r="C85" s="98"/>
      <c r="D85" s="98"/>
      <c r="E85" s="98"/>
      <c r="F85" s="98"/>
      <c r="G85" s="98"/>
      <c r="H85" s="98"/>
      <c r="I85" s="99"/>
      <c r="J85" s="100"/>
      <c r="K85" s="313">
        <v>0.05</v>
      </c>
      <c r="L85" s="859">
        <f>N78*K85</f>
        <v>169.12164241712384</v>
      </c>
      <c r="M85" s="860"/>
      <c r="N85" s="57"/>
    </row>
    <row r="86" spans="1:14" ht="15.75" thickBot="1">
      <c r="B86" s="822" t="s">
        <v>1037</v>
      </c>
      <c r="C86" s="823"/>
      <c r="D86" s="823"/>
      <c r="E86" s="823"/>
      <c r="F86" s="823"/>
      <c r="G86" s="823"/>
      <c r="H86" s="823"/>
      <c r="I86" s="823"/>
      <c r="J86" s="823"/>
      <c r="K86" s="823"/>
      <c r="L86" s="823"/>
      <c r="M86" s="824"/>
      <c r="N86" s="58">
        <f>L83+L84+L85</f>
        <v>1014.7298545027431</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4397.1627028452194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topLeftCell="A61" zoomScale="78" zoomScaleNormal="78" workbookViewId="0">
      <selection activeCell="O27" sqref="O27"/>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1095</v>
      </c>
      <c r="C31" s="87" t="s">
        <v>1274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4" t="s">
        <v>180</v>
      </c>
      <c r="B36" s="871" t="str">
        <f>VLOOKUP(A36,EQUIPOS!A6:D154,3,FALSE)</f>
        <v>Compresor 120 HP, con martillo.</v>
      </c>
      <c r="C36" s="872"/>
      <c r="D36" s="872"/>
      <c r="E36" s="872"/>
      <c r="F36" s="872"/>
      <c r="G36" s="872"/>
      <c r="H36" s="873"/>
      <c r="I36" s="275"/>
      <c r="J36" s="276"/>
      <c r="K36" s="277">
        <f>VLOOKUP(A36,EQUIPOS!A6:D163,4,FALSE)</f>
        <v>89833.333333333328</v>
      </c>
      <c r="L36" s="278"/>
      <c r="M36" s="279">
        <v>66</v>
      </c>
      <c r="N36" s="280">
        <f>K36/M36</f>
        <v>1361.1111111111111</v>
      </c>
    </row>
    <row r="37" spans="1:14">
      <c r="A37" s="114" t="s">
        <v>129</v>
      </c>
      <c r="B37" s="871" t="str">
        <f>VLOOKUP(A37,EQUIPOS!A7:D154,3,FALSE)</f>
        <v xml:space="preserve">Buldozer, Potencia al volante de 140 HP, motor de 2200 RPM, longitud de hoja 4,80m. </v>
      </c>
      <c r="C37" s="872"/>
      <c r="D37" s="872"/>
      <c r="E37" s="872"/>
      <c r="F37" s="872"/>
      <c r="G37" s="872"/>
      <c r="H37" s="873"/>
      <c r="I37" s="275"/>
      <c r="J37" s="276"/>
      <c r="K37" s="277">
        <f>VLOOKUP(A37,EQUIPOS!A7:D164,4,FALSE)</f>
        <v>224583.33333333334</v>
      </c>
      <c r="L37" s="278"/>
      <c r="M37" s="279">
        <v>100</v>
      </c>
      <c r="N37" s="280">
        <f>K37/M37</f>
        <v>2245.8333333333335</v>
      </c>
    </row>
    <row r="38" spans="1:14">
      <c r="A38" t="s">
        <v>312</v>
      </c>
      <c r="B38" s="871" t="str">
        <f>VLOOKUP(A38,EQUIPOS!A8:D154,3,FALSE)</f>
        <v>Retroexcavadora sobre oruga, potencia 138 HP, balde de 1,5 m3.</v>
      </c>
      <c r="C38" s="872"/>
      <c r="D38" s="872"/>
      <c r="E38" s="872"/>
      <c r="F38" s="872"/>
      <c r="G38" s="872"/>
      <c r="H38" s="873"/>
      <c r="I38" s="275"/>
      <c r="J38" s="276"/>
      <c r="K38" s="277">
        <f>VLOOKUP(A38,EQUIPOS!A8:D165,4,FALSE)</f>
        <v>216793.33333333334</v>
      </c>
      <c r="L38" s="278"/>
      <c r="M38" s="279">
        <v>66</v>
      </c>
      <c r="N38" s="280">
        <f>K38/M38</f>
        <v>3284.7474747474748</v>
      </c>
    </row>
    <row r="39" spans="1:14">
      <c r="B39" s="871"/>
      <c r="C39" s="872"/>
      <c r="D39" s="872"/>
      <c r="E39" s="872"/>
      <c r="F39" s="872"/>
      <c r="G39" s="872"/>
      <c r="H39" s="873"/>
      <c r="I39" s="874"/>
      <c r="J39" s="875"/>
      <c r="K39" s="282"/>
      <c r="L39" s="876"/>
      <c r="M39" s="877"/>
      <c r="N39" s="281"/>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285"/>
      <c r="N41" s="352"/>
    </row>
    <row r="42" spans="1:14" ht="15.75" thickBot="1">
      <c r="B42" s="871" t="s">
        <v>1036</v>
      </c>
      <c r="C42" s="872"/>
      <c r="D42" s="872"/>
      <c r="E42" s="872"/>
      <c r="F42" s="872"/>
      <c r="G42" s="872"/>
      <c r="H42" s="873"/>
      <c r="I42" s="881"/>
      <c r="J42" s="882"/>
      <c r="K42" s="47"/>
      <c r="L42" s="883">
        <v>0.02</v>
      </c>
      <c r="M42" s="884"/>
      <c r="N42" s="111">
        <f>N78*L42</f>
        <v>5.8030915006931822</v>
      </c>
    </row>
    <row r="43" spans="1:14" ht="15.75" thickBot="1">
      <c r="B43" s="822" t="s">
        <v>1037</v>
      </c>
      <c r="C43" s="823"/>
      <c r="D43" s="823"/>
      <c r="E43" s="823"/>
      <c r="F43" s="823"/>
      <c r="G43" s="823"/>
      <c r="H43" s="823"/>
      <c r="I43" s="823"/>
      <c r="J43" s="823"/>
      <c r="K43" s="823"/>
      <c r="L43" s="823"/>
      <c r="M43" s="824"/>
      <c r="N43" s="402">
        <f>SUM(N36:N42)</f>
        <v>6897.4950106926117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376</v>
      </c>
      <c r="B48" s="49" t="str">
        <f>VLOOKUP(A48,MATERIALES!A4:D373,3,FALSE)</f>
        <v>Anfo</v>
      </c>
      <c r="C48" s="289"/>
      <c r="D48" s="289"/>
      <c r="E48" s="289"/>
      <c r="F48" s="289"/>
      <c r="G48" s="289"/>
      <c r="H48" s="289"/>
      <c r="I48" s="276"/>
      <c r="J48" s="232" t="str">
        <f>VLOOKUP(A48,MATERIALES!A4:D385,2,FALSE)</f>
        <v>kg</v>
      </c>
      <c r="K48" s="290">
        <v>0.2</v>
      </c>
      <c r="L48" s="275"/>
      <c r="M48" s="291">
        <f>VLOOKUP(A48,MATERIALES!A5:D373,4,FALSE)</f>
        <v>5777.1596938468028</v>
      </c>
      <c r="N48" s="280">
        <f>K48*M48</f>
        <v>1155.4319387693606</v>
      </c>
    </row>
    <row r="49" spans="1:14">
      <c r="A49" t="s">
        <v>427</v>
      </c>
      <c r="B49" s="49" t="str">
        <f>VLOOKUP(A49,MATERIALES!A5:D373,3,FALSE)</f>
        <v>Cordón detonante</v>
      </c>
      <c r="C49" s="289"/>
      <c r="D49" s="289"/>
      <c r="E49" s="289"/>
      <c r="F49" s="289"/>
      <c r="G49" s="289"/>
      <c r="H49" s="289"/>
      <c r="I49" s="276"/>
      <c r="J49" s="232" t="str">
        <f>VLOOKUP(A49,MATERIALES!A5:D386,2,FALSE)</f>
        <v>m</v>
      </c>
      <c r="K49" s="290">
        <v>3</v>
      </c>
      <c r="L49" s="275"/>
      <c r="M49" s="291">
        <f>VLOOKUP(A49,MATERIALES!A6:D373,4,FALSE)</f>
        <v>2198.0559061786535</v>
      </c>
      <c r="N49" s="280">
        <f t="shared" ref="N49:N54" si="0">K49*M49</f>
        <v>6594.1677185359604</v>
      </c>
    </row>
    <row r="50" spans="1:14">
      <c r="A50" s="214" t="s">
        <v>462</v>
      </c>
      <c r="B50" s="49" t="str">
        <f>VLOOKUP(A50,MATERIALES!A6:D373,3,FALSE)</f>
        <v>Explosivos  75% (INDUGEL)</v>
      </c>
      <c r="C50" s="289"/>
      <c r="D50" s="289"/>
      <c r="E50" s="289"/>
      <c r="F50" s="289"/>
      <c r="G50" s="289"/>
      <c r="H50" s="289"/>
      <c r="I50" s="276"/>
      <c r="J50" s="232" t="str">
        <f>VLOOKUP(A50,MATERIALES!A6:D387,2,FALSE)</f>
        <v>lb</v>
      </c>
      <c r="K50" s="290">
        <v>0.3</v>
      </c>
      <c r="L50" s="275"/>
      <c r="M50" s="291">
        <f>VLOOKUP(A50,MATERIALES!A6:D373,4,FALSE)</f>
        <v>9978.7303802808401</v>
      </c>
      <c r="N50" s="280">
        <f t="shared" si="0"/>
        <v>2993.619114084252</v>
      </c>
    </row>
    <row r="51" spans="1:14">
      <c r="A51" t="s">
        <v>467</v>
      </c>
      <c r="B51" s="49" t="str">
        <f>VLOOKUP(A51,MATERIALES!A6:D373,3,FALSE)</f>
        <v>Fulminantes</v>
      </c>
      <c r="C51" s="289"/>
      <c r="D51" s="289"/>
      <c r="E51" s="289"/>
      <c r="F51" s="289"/>
      <c r="G51" s="289"/>
      <c r="H51" s="289"/>
      <c r="I51" s="276"/>
      <c r="J51" s="232" t="str">
        <f>VLOOKUP(A51,MATERIALES!A6:D388,2,FALSE)</f>
        <v>u</v>
      </c>
      <c r="K51" s="290">
        <v>0.2</v>
      </c>
      <c r="L51" s="275"/>
      <c r="M51" s="291">
        <f>VLOOKUP(A51,MATERIALES!A6:D373,4,FALSE)</f>
        <v>1155.4319387693604</v>
      </c>
      <c r="N51" s="280">
        <f t="shared" si="0"/>
        <v>231.08638775387209</v>
      </c>
    </row>
    <row r="52" spans="1:14">
      <c r="A52" t="s">
        <v>567</v>
      </c>
      <c r="B52" s="49" t="str">
        <f>VLOOKUP(A52,MATERIALES!A6:D373,3,FALSE)</f>
        <v>Mecha Lenta</v>
      </c>
      <c r="C52" s="289"/>
      <c r="D52" s="289"/>
      <c r="E52" s="289"/>
      <c r="F52" s="289"/>
      <c r="G52" s="289"/>
      <c r="H52" s="289"/>
      <c r="I52" s="276"/>
      <c r="J52" s="232" t="str">
        <f>VLOOKUP(A52,MATERIALES!A6:D389,2,FALSE)</f>
        <v>m</v>
      </c>
      <c r="K52" s="290">
        <v>0.5</v>
      </c>
      <c r="L52" s="275"/>
      <c r="M52" s="291">
        <f>VLOOKUP(A52,MATERIALES!A7:D373,4,FALSE)</f>
        <v>1178.4412819829085</v>
      </c>
      <c r="N52" s="280">
        <f t="shared" si="0"/>
        <v>589.22064099145427</v>
      </c>
    </row>
    <row r="53" spans="1:14">
      <c r="A53" t="s">
        <v>915</v>
      </c>
      <c r="B53" s="49" t="str">
        <f>VLOOKUP(A53,MATERIALES!A7:D373,3,FALSE)</f>
        <v>Escolta y trasporte (Tarifa Porcentual de 40 %) por cada Metro Cubico exportado y trasportado</v>
      </c>
      <c r="C53" s="289"/>
      <c r="D53" s="289"/>
      <c r="E53" s="289"/>
      <c r="F53" s="289"/>
      <c r="G53" s="289"/>
      <c r="H53" s="289"/>
      <c r="I53" s="276"/>
      <c r="J53" s="232" t="str">
        <f>VLOOKUP(A53,MATERIALES!A7:D390,2,FALSE)</f>
        <v>%</v>
      </c>
      <c r="K53" s="290">
        <v>7995.15</v>
      </c>
      <c r="L53" s="275"/>
      <c r="M53" s="291">
        <f>VLOOKUP(A53,MATERIALES!A8:D373,4,FALSE)</f>
        <v>3.3262128267935523E-2</v>
      </c>
      <c r="N53" s="280">
        <f t="shared" si="0"/>
        <v>265.93570482138466</v>
      </c>
    </row>
    <row r="54" spans="1:14">
      <c r="A54" t="s">
        <v>448</v>
      </c>
      <c r="B54" s="49" t="str">
        <f>VLOOKUP(A54,MATERIALES!A8:D373,3,FALSE)</f>
        <v xml:space="preserve">Derechos de explotación y/o disposición de materiales
</v>
      </c>
      <c r="C54" s="289"/>
      <c r="D54" s="289"/>
      <c r="E54" s="289"/>
      <c r="F54" s="289"/>
      <c r="G54" s="289"/>
      <c r="H54" s="289"/>
      <c r="I54" s="276"/>
      <c r="J54" s="232" t="str">
        <f>VLOOKUP(A54,MATERIALES!A8:D391,2,FALSE)</f>
        <v>m3</v>
      </c>
      <c r="K54" s="290">
        <v>1</v>
      </c>
      <c r="L54" s="275"/>
      <c r="M54" s="291">
        <f>VLOOKUP(A54,MATERIALES!A9:D374,4,FALSE)</f>
        <v>7160.0141618752132</v>
      </c>
      <c r="N54" s="280">
        <f t="shared" si="0"/>
        <v>7160.0141618752132</v>
      </c>
    </row>
    <row r="55" spans="1:14" ht="15.75" thickBot="1">
      <c r="B55" s="904"/>
      <c r="C55" s="905"/>
      <c r="D55" s="905"/>
      <c r="E55" s="905"/>
      <c r="F55" s="905"/>
      <c r="G55" s="905"/>
      <c r="H55" s="905"/>
      <c r="I55" s="875"/>
      <c r="J55" s="48"/>
      <c r="K55" s="50"/>
      <c r="L55" s="906"/>
      <c r="M55" s="907"/>
      <c r="N55" s="51"/>
    </row>
    <row r="56" spans="1:14" ht="15.75" thickBot="1">
      <c r="B56" s="822" t="s">
        <v>1037</v>
      </c>
      <c r="C56" s="823"/>
      <c r="D56" s="823"/>
      <c r="E56" s="823"/>
      <c r="F56" s="823"/>
      <c r="G56" s="823"/>
      <c r="H56" s="823"/>
      <c r="I56" s="823"/>
      <c r="J56" s="823"/>
      <c r="K56" s="823"/>
      <c r="L56" s="823"/>
      <c r="M56" s="824"/>
      <c r="N56" s="402">
        <f>SUM(N48:N55)</f>
        <v>18989.475666831495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908" t="s">
        <v>1045</v>
      </c>
      <c r="M60" s="887"/>
      <c r="N60" s="82" t="s">
        <v>1035</v>
      </c>
    </row>
    <row r="61" spans="1:14">
      <c r="B61" s="52"/>
      <c r="C61" s="325"/>
      <c r="D61" s="325"/>
      <c r="E61" s="325"/>
      <c r="F61" s="325"/>
      <c r="G61" s="325"/>
      <c r="H61" s="319"/>
      <c r="I61" s="287"/>
      <c r="J61" s="294"/>
      <c r="K61" s="287"/>
      <c r="L61" s="909"/>
      <c r="M61" s="910"/>
      <c r="N61" s="295"/>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c r="B64" s="52"/>
      <c r="C64" s="53"/>
      <c r="D64" s="53"/>
      <c r="E64" s="53"/>
      <c r="F64" s="53"/>
      <c r="G64" s="53"/>
      <c r="H64" s="296"/>
      <c r="I64" s="287"/>
      <c r="J64" s="287"/>
      <c r="K64" s="287"/>
      <c r="L64" s="297"/>
      <c r="M64" s="298"/>
      <c r="N64" s="299"/>
    </row>
    <row r="65" spans="1:15">
      <c r="B65" s="52"/>
      <c r="C65" s="53"/>
      <c r="D65" s="53"/>
      <c r="E65" s="53"/>
      <c r="F65" s="53"/>
      <c r="G65" s="53"/>
      <c r="H65" s="296"/>
      <c r="I65" s="287"/>
      <c r="J65" s="287"/>
      <c r="K65" s="287"/>
      <c r="L65" s="297"/>
      <c r="M65" s="298"/>
      <c r="N65" s="299"/>
    </row>
    <row r="66" spans="1:15" ht="15.75" thickBot="1">
      <c r="B66" s="317"/>
      <c r="C66" s="318"/>
      <c r="D66" s="318"/>
      <c r="E66" s="318"/>
      <c r="F66" s="318"/>
      <c r="G66" s="318"/>
      <c r="H66" s="54"/>
      <c r="I66" s="132"/>
      <c r="J66" s="132"/>
      <c r="K66" s="132"/>
      <c r="L66" s="900"/>
      <c r="M66" s="901"/>
      <c r="N66" s="133"/>
    </row>
    <row r="67" spans="1:15" ht="15.75" thickBot="1">
      <c r="B67" s="911" t="s">
        <v>1037</v>
      </c>
      <c r="C67" s="865"/>
      <c r="D67" s="865"/>
      <c r="E67" s="865"/>
      <c r="F67" s="865"/>
      <c r="G67" s="865"/>
      <c r="H67" s="865"/>
      <c r="I67" s="865"/>
      <c r="J67" s="865"/>
      <c r="K67" s="865"/>
      <c r="L67" s="865"/>
      <c r="M67" s="866"/>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61" t="s">
        <v>1047</v>
      </c>
      <c r="C71" s="862"/>
      <c r="D71" s="862"/>
      <c r="E71" s="862"/>
      <c r="F71" s="862"/>
      <c r="G71" s="862"/>
      <c r="H71" s="862"/>
      <c r="I71" s="79" t="s">
        <v>1048</v>
      </c>
      <c r="J71" s="81" t="s">
        <v>1494</v>
      </c>
      <c r="K71" s="80" t="s">
        <v>1050</v>
      </c>
      <c r="L71" s="863" t="s">
        <v>1034</v>
      </c>
      <c r="M71" s="864"/>
      <c r="N71" s="104" t="s">
        <v>1035</v>
      </c>
    </row>
    <row r="72" spans="1:15">
      <c r="A72" t="s">
        <v>6</v>
      </c>
      <c r="B72" s="55" t="str">
        <f>VLOOKUP(A72,'MANO DE OBRA'!A8:D68,3,FALSE)</f>
        <v xml:space="preserve">Obrero </v>
      </c>
      <c r="C72" s="53"/>
      <c r="D72" s="53"/>
      <c r="E72" s="53"/>
      <c r="F72" s="53"/>
      <c r="G72" s="53"/>
      <c r="H72" s="53"/>
      <c r="I72" s="300">
        <f>K72/J72*100</f>
        <v>27603.894705999999</v>
      </c>
      <c r="J72" s="301">
        <v>185</v>
      </c>
      <c r="K72" s="302">
        <f>VLOOKUP(A72,'MANO DE OBRA'!A8:D99,4,FALSE)</f>
        <v>51067.205206099999</v>
      </c>
      <c r="L72" s="56"/>
      <c r="M72" s="303">
        <v>528</v>
      </c>
      <c r="N72" s="403">
        <f>K72/M72</f>
        <v>96.718191678219696</v>
      </c>
      <c r="O72" s="112"/>
    </row>
    <row r="73" spans="1:15">
      <c r="A73"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303">
        <v>528</v>
      </c>
      <c r="N73" s="403">
        <f>K73/M73</f>
        <v>193.43638335643939</v>
      </c>
    </row>
    <row r="74" spans="1:15">
      <c r="B74" s="55"/>
      <c r="C74" s="53"/>
      <c r="D74" s="53"/>
      <c r="E74" s="53"/>
      <c r="F74" s="53"/>
      <c r="G74" s="53"/>
      <c r="H74" s="53"/>
      <c r="I74" s="287"/>
      <c r="J74" s="305"/>
      <c r="K74" s="306"/>
      <c r="L74" s="56"/>
      <c r="M74" s="308"/>
      <c r="N74" s="304"/>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98"/>
      <c r="C77" s="899"/>
      <c r="D77" s="899"/>
      <c r="E77" s="899"/>
      <c r="F77" s="899"/>
      <c r="G77" s="899"/>
      <c r="H77" s="899"/>
      <c r="I77" s="132"/>
      <c r="J77" s="132"/>
      <c r="K77" s="132"/>
      <c r="L77" s="912"/>
      <c r="M77" s="912"/>
      <c r="N77" s="51"/>
    </row>
    <row r="78" spans="1:15" ht="15.75" thickBot="1">
      <c r="B78" s="822" t="s">
        <v>1037</v>
      </c>
      <c r="C78" s="823"/>
      <c r="D78" s="823"/>
      <c r="E78" s="823"/>
      <c r="F78" s="823"/>
      <c r="G78" s="823"/>
      <c r="H78" s="823"/>
      <c r="I78" s="865"/>
      <c r="J78" s="865"/>
      <c r="K78" s="865"/>
      <c r="L78" s="865"/>
      <c r="M78" s="866"/>
      <c r="N78" s="309">
        <f>SUM(N72:N77)</f>
        <v>290.1545750346591</v>
      </c>
    </row>
    <row r="79" spans="1:15" ht="15.75" thickBot="1">
      <c r="B79" s="39"/>
      <c r="C79" s="40"/>
      <c r="D79" s="40"/>
      <c r="E79" s="40"/>
      <c r="F79" s="40"/>
      <c r="G79" s="40"/>
      <c r="H79" s="40"/>
      <c r="I79" s="40"/>
      <c r="J79" s="40"/>
      <c r="K79" s="40"/>
      <c r="L79" s="40"/>
      <c r="M79" s="40"/>
      <c r="N79" s="41"/>
    </row>
    <row r="80" spans="1:15" ht="15.75" thickBot="1">
      <c r="B80" s="822" t="s">
        <v>1051</v>
      </c>
      <c r="C80" s="823"/>
      <c r="D80" s="823"/>
      <c r="E80" s="823"/>
      <c r="F80" s="823"/>
      <c r="G80" s="823"/>
      <c r="H80" s="823"/>
      <c r="I80" s="823"/>
      <c r="J80" s="823"/>
      <c r="K80" s="823"/>
      <c r="L80" s="823"/>
      <c r="M80" s="824"/>
      <c r="N80" s="105">
        <f>N43+N56+N67+N78</f>
        <v>26177.125252558766</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7" t="s">
        <v>1053</v>
      </c>
      <c r="C84" s="868"/>
      <c r="D84" s="868"/>
      <c r="E84" s="868"/>
      <c r="F84" s="868"/>
      <c r="G84" s="868"/>
      <c r="H84" s="868"/>
      <c r="I84" s="322"/>
      <c r="J84" s="342"/>
      <c r="K84" s="310" t="s">
        <v>1054</v>
      </c>
      <c r="L84" s="869" t="s">
        <v>1055</v>
      </c>
      <c r="M84" s="870"/>
      <c r="N84" s="311"/>
    </row>
    <row r="85" spans="1:14">
      <c r="B85" s="855" t="s">
        <v>1056</v>
      </c>
      <c r="C85" s="856"/>
      <c r="D85" s="856"/>
      <c r="E85" s="856"/>
      <c r="F85" s="856"/>
      <c r="G85" s="856"/>
      <c r="H85" s="856"/>
      <c r="I85" s="93"/>
      <c r="J85" s="94"/>
      <c r="K85" s="312">
        <v>0.2</v>
      </c>
      <c r="L85" s="857">
        <f>N80*K85</f>
        <v>5235.4250505117534</v>
      </c>
      <c r="M85" s="858"/>
      <c r="N85" s="57"/>
    </row>
    <row r="86" spans="1:14">
      <c r="B86" s="95" t="s">
        <v>1057</v>
      </c>
      <c r="C86" s="96"/>
      <c r="D86" s="96"/>
      <c r="E86" s="96"/>
      <c r="F86" s="96"/>
      <c r="G86" s="96"/>
      <c r="H86" s="96"/>
      <c r="I86" s="93"/>
      <c r="J86" s="94"/>
      <c r="K86" s="312">
        <v>0.05</v>
      </c>
      <c r="L86" s="857">
        <f>N80*K86</f>
        <v>1308.8562626279383</v>
      </c>
      <c r="M86" s="858"/>
      <c r="N86" s="57"/>
    </row>
    <row r="87" spans="1:14" ht="15.75" thickBot="1">
      <c r="B87" s="97" t="s">
        <v>1058</v>
      </c>
      <c r="C87" s="98"/>
      <c r="D87" s="98"/>
      <c r="E87" s="98"/>
      <c r="F87" s="98"/>
      <c r="G87" s="98"/>
      <c r="H87" s="98"/>
      <c r="I87" s="99"/>
      <c r="J87" s="100"/>
      <c r="K87" s="313">
        <v>0.05</v>
      </c>
      <c r="L87" s="859">
        <f>N80*K87</f>
        <v>1308.8562626279383</v>
      </c>
      <c r="M87" s="860"/>
      <c r="N87" s="57"/>
    </row>
    <row r="88" spans="1:14" ht="15.75" thickBot="1">
      <c r="B88" s="822" t="s">
        <v>1037</v>
      </c>
      <c r="C88" s="823"/>
      <c r="D88" s="823"/>
      <c r="E88" s="823"/>
      <c r="F88" s="823"/>
      <c r="G88" s="823"/>
      <c r="H88" s="823"/>
      <c r="I88" s="823"/>
      <c r="J88" s="823"/>
      <c r="K88" s="823"/>
      <c r="L88" s="823"/>
      <c r="M88" s="824"/>
      <c r="N88" s="58">
        <f>L85+L86+L87</f>
        <v>7853.1375757676296</v>
      </c>
    </row>
    <row r="89" spans="1:14" ht="15.75" thickBot="1">
      <c r="B89" s="39"/>
      <c r="C89" s="40"/>
      <c r="D89" s="40"/>
      <c r="E89" s="40"/>
      <c r="F89" s="40"/>
      <c r="G89" s="40"/>
      <c r="H89" s="40"/>
      <c r="I89" s="40"/>
      <c r="J89" s="40"/>
      <c r="K89" s="40"/>
      <c r="L89" s="40"/>
      <c r="M89" s="40"/>
      <c r="N89" s="41"/>
    </row>
    <row r="90" spans="1:14" ht="15.75" thickBot="1">
      <c r="A90" t="s">
        <v>2122</v>
      </c>
      <c r="B90" s="822" t="s">
        <v>1059</v>
      </c>
      <c r="C90" s="823"/>
      <c r="D90" s="823"/>
      <c r="E90" s="823"/>
      <c r="F90" s="823"/>
      <c r="G90" s="823"/>
      <c r="H90" s="823"/>
      <c r="I90" s="823"/>
      <c r="J90" s="823"/>
      <c r="K90" s="823"/>
      <c r="L90" s="823"/>
      <c r="M90" s="824"/>
      <c r="N90" s="196">
        <f>N80+N88</f>
        <v>34030.262828326398</v>
      </c>
    </row>
    <row r="91" spans="1:14">
      <c r="B91" s="19"/>
      <c r="C91" s="20"/>
      <c r="D91" s="20"/>
      <c r="E91" s="20"/>
      <c r="F91" s="20"/>
      <c r="G91" s="20"/>
      <c r="H91" s="20"/>
      <c r="I91" s="20"/>
      <c r="J91" s="20"/>
      <c r="K91" s="20"/>
      <c r="L91" s="20"/>
      <c r="M91" s="20"/>
      <c r="N91" s="21"/>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59" t="s">
        <v>1060</v>
      </c>
      <c r="F95" s="59"/>
      <c r="G95" s="59"/>
      <c r="H95" s="59"/>
      <c r="I95" s="59"/>
      <c r="J95" s="59"/>
      <c r="K95" s="18"/>
      <c r="L95" s="18"/>
      <c r="M95" s="18"/>
      <c r="N95" s="23"/>
    </row>
    <row r="96" spans="1:14">
      <c r="B96" s="22"/>
      <c r="C96" s="18"/>
      <c r="D96" s="18"/>
      <c r="E96" s="18" t="s">
        <v>1061</v>
      </c>
      <c r="F96" s="18"/>
      <c r="G96" s="18"/>
      <c r="H96" s="18"/>
      <c r="I96" s="18"/>
      <c r="J96" s="18"/>
      <c r="K96" s="18"/>
      <c r="L96" s="18"/>
      <c r="M96" s="18"/>
      <c r="N96" s="23"/>
    </row>
    <row r="97" spans="2:14">
      <c r="B97" s="22"/>
      <c r="C97" s="18"/>
      <c r="D97" s="18"/>
      <c r="E97" s="18" t="s">
        <v>1062</v>
      </c>
      <c r="F97" s="18"/>
      <c r="G97" s="18"/>
      <c r="H97" s="18"/>
      <c r="I97" s="18"/>
      <c r="J97" s="18"/>
      <c r="K97" s="18"/>
      <c r="L97" s="18"/>
      <c r="M97" s="18"/>
      <c r="N97" s="23"/>
    </row>
    <row r="98" spans="2:14">
      <c r="B98" s="22"/>
      <c r="C98" s="18"/>
      <c r="D98" s="18"/>
      <c r="E98" s="18" t="s">
        <v>1063</v>
      </c>
      <c r="F98" s="18"/>
      <c r="G98" s="18"/>
      <c r="H98" s="18"/>
      <c r="I98" s="18"/>
      <c r="J98" s="18"/>
      <c r="K98" s="18"/>
      <c r="L98" s="18"/>
      <c r="M98" s="18"/>
      <c r="N98" s="23"/>
    </row>
    <row r="99" spans="2:14" ht="15.75" thickBot="1">
      <c r="B99" s="22"/>
      <c r="C99" s="18"/>
      <c r="D99" s="18"/>
      <c r="E99" s="18"/>
      <c r="F99" s="18" t="s">
        <v>1064</v>
      </c>
      <c r="G99" s="18"/>
      <c r="H99" s="18"/>
      <c r="I99" s="18"/>
      <c r="J99" s="18"/>
      <c r="K99" s="18"/>
      <c r="L99" s="18"/>
      <c r="M99" s="18"/>
      <c r="N99" s="23"/>
    </row>
    <row r="100" spans="2:14">
      <c r="B100" s="235" t="s">
        <v>2322</v>
      </c>
      <c r="C100" s="236"/>
      <c r="D100" s="236"/>
      <c r="E100" s="236"/>
      <c r="F100" s="236"/>
      <c r="G100" s="236"/>
      <c r="H100" s="236"/>
      <c r="I100" s="236"/>
      <c r="J100" s="236"/>
      <c r="K100" s="236"/>
      <c r="L100" s="236"/>
      <c r="M100" s="236"/>
      <c r="N100" s="237"/>
    </row>
    <row r="101" spans="2:14">
      <c r="B101" s="238"/>
      <c r="C101" s="239"/>
      <c r="D101" s="239"/>
      <c r="E101" s="239"/>
      <c r="F101" s="239"/>
      <c r="G101" s="239"/>
      <c r="H101" s="239"/>
      <c r="I101" s="239"/>
      <c r="J101" s="239"/>
      <c r="K101" s="239"/>
      <c r="L101" s="239"/>
      <c r="M101" s="239"/>
      <c r="N101" s="240"/>
    </row>
    <row r="102" spans="2:14">
      <c r="B102" s="238"/>
      <c r="C102" s="239"/>
      <c r="D102" s="239"/>
      <c r="E102" s="239"/>
      <c r="F102" s="239"/>
      <c r="G102" s="239"/>
      <c r="H102" s="239"/>
      <c r="I102" s="239"/>
      <c r="J102" s="239"/>
      <c r="K102" s="239"/>
      <c r="L102" s="239"/>
      <c r="M102" s="239"/>
      <c r="N102" s="240"/>
    </row>
    <row r="103" spans="2:14">
      <c r="B103" s="238"/>
      <c r="C103" s="239"/>
      <c r="D103" s="239"/>
      <c r="E103" s="239"/>
      <c r="F103" s="239"/>
      <c r="G103" s="239"/>
      <c r="H103" s="239"/>
      <c r="I103" s="239"/>
      <c r="J103" s="239"/>
      <c r="K103" s="239"/>
      <c r="L103" s="239"/>
      <c r="M103" s="239"/>
      <c r="N103" s="240"/>
    </row>
    <row r="104" spans="2:14" ht="15.75" thickBot="1">
      <c r="B104" s="241"/>
      <c r="C104" s="242"/>
      <c r="D104" s="242"/>
      <c r="E104" s="242"/>
      <c r="F104" s="242"/>
      <c r="G104" s="242"/>
      <c r="H104" s="242"/>
      <c r="I104" s="242"/>
      <c r="J104" s="242"/>
      <c r="K104" s="242"/>
      <c r="L104" s="242"/>
      <c r="M104" s="242"/>
      <c r="N104" s="243"/>
    </row>
    <row r="105" spans="2:14">
      <c r="B105" s="244"/>
      <c r="C105" s="245"/>
      <c r="D105" s="245"/>
      <c r="E105" s="245"/>
      <c r="F105" s="245"/>
      <c r="G105" s="245"/>
      <c r="H105" s="245"/>
      <c r="I105" s="245"/>
      <c r="J105" s="245"/>
      <c r="K105" s="245"/>
      <c r="L105" s="245"/>
      <c r="M105" s="245"/>
      <c r="N105" s="246"/>
    </row>
    <row r="106" spans="2:14">
      <c r="B106" s="230" t="s">
        <v>2323</v>
      </c>
      <c r="C106" s="37"/>
      <c r="D106" s="37"/>
      <c r="E106" s="37"/>
      <c r="F106" s="37"/>
      <c r="G106" s="37"/>
      <c r="H106" s="37"/>
      <c r="I106" s="37"/>
      <c r="J106" s="37"/>
      <c r="K106" s="37"/>
      <c r="L106" s="37"/>
      <c r="M106" s="37"/>
      <c r="N106" s="38"/>
    </row>
    <row r="107" spans="2:14" ht="15" customHeight="1">
      <c r="B107" s="825" t="s">
        <v>2324</v>
      </c>
      <c r="C107" s="826"/>
      <c r="D107" s="826"/>
      <c r="E107" s="826"/>
      <c r="F107" s="826"/>
      <c r="G107" s="826"/>
      <c r="H107" s="826"/>
      <c r="I107" s="826"/>
      <c r="J107" s="826"/>
      <c r="K107" s="826"/>
      <c r="L107" s="826"/>
      <c r="M107" s="826"/>
      <c r="N107" s="827"/>
    </row>
    <row r="108" spans="2:14" ht="15" customHeight="1">
      <c r="B108" s="825"/>
      <c r="C108" s="826"/>
      <c r="D108" s="826"/>
      <c r="E108" s="826"/>
      <c r="F108" s="826"/>
      <c r="G108" s="826"/>
      <c r="H108" s="826"/>
      <c r="I108" s="826"/>
      <c r="J108" s="826"/>
      <c r="K108" s="826"/>
      <c r="L108" s="826"/>
      <c r="M108" s="826"/>
      <c r="N108" s="827"/>
    </row>
    <row r="109" spans="2:14" ht="30" customHeight="1">
      <c r="B109" s="828" t="s">
        <v>2325</v>
      </c>
      <c r="C109" s="829"/>
      <c r="D109" s="829"/>
      <c r="E109" s="829"/>
      <c r="F109" s="829"/>
      <c r="G109" s="829"/>
      <c r="H109" s="829"/>
      <c r="I109" s="829"/>
      <c r="J109" s="829"/>
      <c r="K109" s="829"/>
      <c r="L109" s="829"/>
      <c r="M109" s="829"/>
      <c r="N109" s="830"/>
    </row>
    <row r="110" spans="2:14">
      <c r="B110" s="828"/>
      <c r="C110" s="829"/>
      <c r="D110" s="829"/>
      <c r="E110" s="829"/>
      <c r="F110" s="829"/>
      <c r="G110" s="829"/>
      <c r="H110" s="829"/>
      <c r="I110" s="829"/>
      <c r="J110" s="829"/>
      <c r="K110" s="829"/>
      <c r="L110" s="829"/>
      <c r="M110" s="829"/>
      <c r="N110" s="830"/>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30"/>
      <c r="C114" s="37"/>
      <c r="D114" s="37"/>
      <c r="E114" s="37"/>
      <c r="F114" s="37"/>
      <c r="G114" s="37"/>
      <c r="H114" s="37"/>
      <c r="I114" s="37"/>
      <c r="J114" s="37"/>
      <c r="K114" s="37"/>
      <c r="L114" s="37"/>
      <c r="M114" s="37"/>
      <c r="N114" s="38"/>
    </row>
    <row r="115" spans="2:14">
      <c r="B115" s="22"/>
      <c r="C115" s="18"/>
      <c r="D115" s="18"/>
      <c r="E115" s="18" t="s">
        <v>1060</v>
      </c>
      <c r="F115" s="59"/>
      <c r="G115" s="59"/>
      <c r="H115" s="18"/>
      <c r="I115" s="18"/>
      <c r="J115" s="18"/>
      <c r="K115" s="18"/>
      <c r="L115" s="18"/>
      <c r="M115" s="18"/>
      <c r="N115" s="23"/>
    </row>
    <row r="116" spans="2:14">
      <c r="B116" s="22"/>
      <c r="C116" s="18"/>
      <c r="D116" s="18"/>
      <c r="E116" s="60" t="s">
        <v>1061</v>
      </c>
      <c r="F116" s="18"/>
      <c r="G116" s="18"/>
      <c r="H116" s="60"/>
      <c r="I116" s="60"/>
      <c r="J116" s="60"/>
      <c r="K116" s="18"/>
      <c r="L116" s="18"/>
      <c r="M116" s="18"/>
      <c r="N116" s="23"/>
    </row>
    <row r="117" spans="2:14">
      <c r="B117" s="22"/>
      <c r="C117" s="18"/>
      <c r="D117" s="18"/>
      <c r="E117" s="61" t="s">
        <v>1065</v>
      </c>
      <c r="F117" s="18"/>
      <c r="G117" s="18"/>
      <c r="H117" s="61"/>
      <c r="I117" s="61"/>
      <c r="J117" s="61"/>
      <c r="K117" s="18"/>
      <c r="L117" s="18"/>
      <c r="M117" s="18"/>
      <c r="N117" s="23"/>
    </row>
    <row r="118" spans="2:14">
      <c r="B118" s="62"/>
      <c r="C118" s="37"/>
      <c r="D118" s="37"/>
      <c r="E118" s="18" t="s">
        <v>1063</v>
      </c>
      <c r="F118" s="18"/>
      <c r="G118" s="18"/>
      <c r="H118" s="18"/>
      <c r="I118" s="18"/>
      <c r="J118" s="18"/>
      <c r="K118" s="37"/>
      <c r="L118" s="37"/>
      <c r="M118" s="37"/>
      <c r="N118" s="38"/>
    </row>
    <row r="119" spans="2:14">
      <c r="B119" s="62"/>
      <c r="C119" s="37"/>
      <c r="D119" s="37"/>
      <c r="E119" s="37"/>
      <c r="F119" s="18"/>
      <c r="G119" s="18"/>
      <c r="H119" s="18"/>
      <c r="I119" s="18"/>
      <c r="J119" s="18"/>
      <c r="K119" s="37"/>
      <c r="L119" s="37"/>
      <c r="M119" s="37"/>
      <c r="N119" s="38"/>
    </row>
    <row r="120" spans="2:14">
      <c r="B120" s="62" t="s">
        <v>2326</v>
      </c>
      <c r="C120" s="61"/>
      <c r="D120" s="61"/>
      <c r="E120" s="18"/>
      <c r="F120" s="18"/>
      <c r="G120" s="18"/>
      <c r="H120" s="18"/>
      <c r="I120" s="18"/>
      <c r="J120" s="888"/>
      <c r="K120" s="888"/>
      <c r="L120" s="888"/>
      <c r="M120" s="888"/>
      <c r="N120" s="889"/>
    </row>
    <row r="121" spans="2:14" ht="15.75" thickBot="1">
      <c r="B121" s="269" t="s">
        <v>2327</v>
      </c>
      <c r="C121" s="401"/>
      <c r="D121" s="401"/>
      <c r="E121" s="63"/>
      <c r="F121" s="63"/>
      <c r="G121" s="63"/>
      <c r="H121" s="63"/>
      <c r="I121" s="63"/>
      <c r="J121" s="890"/>
      <c r="K121" s="890"/>
      <c r="L121" s="890"/>
      <c r="M121" s="890"/>
      <c r="N121" s="891"/>
    </row>
  </sheetData>
  <mergeCells count="66">
    <mergeCell ref="J120:N121"/>
    <mergeCell ref="L86:M86"/>
    <mergeCell ref="L87:M87"/>
    <mergeCell ref="B88:M88"/>
    <mergeCell ref="B90:M90"/>
    <mergeCell ref="B107:N108"/>
    <mergeCell ref="B109:N110"/>
    <mergeCell ref="B78:M78"/>
    <mergeCell ref="B80:M80"/>
    <mergeCell ref="B84:H84"/>
    <mergeCell ref="L84:M84"/>
    <mergeCell ref="B85:H85"/>
    <mergeCell ref="L85:M85"/>
    <mergeCell ref="B77:H77"/>
    <mergeCell ref="L77:M77"/>
    <mergeCell ref="B47:I47"/>
    <mergeCell ref="L47:M47"/>
    <mergeCell ref="B55:I55"/>
    <mergeCell ref="L55:M55"/>
    <mergeCell ref="B56:M56"/>
    <mergeCell ref="L60:M60"/>
    <mergeCell ref="L61:M61"/>
    <mergeCell ref="L66:M66"/>
    <mergeCell ref="B67:M67"/>
    <mergeCell ref="B71:H71"/>
    <mergeCell ref="L71:M71"/>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1096</v>
      </c>
      <c r="C31" s="87" t="s">
        <v>1275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4" t="s">
        <v>312</v>
      </c>
      <c r="B36" s="871" t="str">
        <f>VLOOKUP(A36,EQUIPOS!A6:D154,3,FALSE)</f>
        <v>Retroexcavadora sobre oruga, potencia 138 HP, balde de 1,5 m3.</v>
      </c>
      <c r="C36" s="872"/>
      <c r="D36" s="872"/>
      <c r="E36" s="872"/>
      <c r="F36" s="872"/>
      <c r="G36" s="872"/>
      <c r="H36" s="873"/>
      <c r="I36" s="275"/>
      <c r="J36" s="276"/>
      <c r="K36" s="277">
        <f>VLOOKUP(A36,EQUIPOS!A6:D163,4,FALSE)</f>
        <v>216793.33333333334</v>
      </c>
      <c r="L36" s="278"/>
      <c r="M36" s="279">
        <v>66</v>
      </c>
      <c r="N36" s="280">
        <f>K36/M36</f>
        <v>3284.7474747474748</v>
      </c>
    </row>
    <row r="37" spans="1:14">
      <c r="A37" s="114" t="s">
        <v>129</v>
      </c>
      <c r="B37" s="871" t="str">
        <f>VLOOKUP(A37,EQUIPOS!A7:D154,3,FALSE)</f>
        <v xml:space="preserve">Buldozer, Potencia al volante de 140 HP, motor de 2200 RPM, longitud de hoja 4,80m. </v>
      </c>
      <c r="C37" s="872"/>
      <c r="D37" s="872"/>
      <c r="E37" s="872"/>
      <c r="F37" s="872"/>
      <c r="G37" s="872"/>
      <c r="H37" s="873"/>
      <c r="I37" s="275"/>
      <c r="J37" s="276"/>
      <c r="K37" s="277">
        <f>VLOOKUP(A37,EQUIPOS!A7:D164,4,FALSE)</f>
        <v>224583.33333333334</v>
      </c>
      <c r="L37" s="278"/>
      <c r="M37" s="279">
        <v>100</v>
      </c>
      <c r="N37" s="280">
        <f>K37/M37</f>
        <v>2245.8333333333335</v>
      </c>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82"/>
      <c r="L39" s="876"/>
      <c r="M39" s="877"/>
      <c r="N39" s="281"/>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285"/>
      <c r="N41" s="352"/>
    </row>
    <row r="42" spans="1:14" ht="15.75" thickBot="1">
      <c r="B42" s="871" t="s">
        <v>1036</v>
      </c>
      <c r="C42" s="872"/>
      <c r="D42" s="872"/>
      <c r="E42" s="872"/>
      <c r="F42" s="872"/>
      <c r="G42" s="872"/>
      <c r="H42" s="873"/>
      <c r="I42" s="881"/>
      <c r="J42" s="882"/>
      <c r="K42" s="47"/>
      <c r="L42" s="883">
        <v>0.01</v>
      </c>
      <c r="M42" s="884"/>
      <c r="N42" s="111">
        <f>N76*L42</f>
        <v>0.967181916782197</v>
      </c>
    </row>
    <row r="43" spans="1:14" ht="15.75" thickBot="1">
      <c r="B43" s="822" t="s">
        <v>1037</v>
      </c>
      <c r="C43" s="823"/>
      <c r="D43" s="823"/>
      <c r="E43" s="823"/>
      <c r="F43" s="823"/>
      <c r="G43" s="823"/>
      <c r="H43" s="823"/>
      <c r="I43" s="823"/>
      <c r="J43" s="823"/>
      <c r="K43" s="823"/>
      <c r="L43" s="823"/>
      <c r="M43" s="824"/>
      <c r="N43" s="402">
        <f>SUM(N36:N42)</f>
        <v>5531.5479899975908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448</v>
      </c>
      <c r="B48" s="49" t="str">
        <f>VLOOKUP(A48,MATERIALES!A4:D373,3,FALSE)</f>
        <v xml:space="preserve">Derechos de explotación y/o disposición de materiales
</v>
      </c>
      <c r="C48" s="289"/>
      <c r="D48" s="289"/>
      <c r="E48" s="289"/>
      <c r="F48" s="289"/>
      <c r="G48" s="289"/>
      <c r="H48" s="289"/>
      <c r="I48" s="276"/>
      <c r="J48" s="232" t="str">
        <f>VLOOKUP(A48,MATERIALES!A4:D373,2,FALSE)</f>
        <v>m3</v>
      </c>
      <c r="K48" s="290">
        <v>1</v>
      </c>
      <c r="L48" s="275"/>
      <c r="M48" s="291">
        <f>VLOOKUP(A48,MATERIALES!A4:D395,4,FALSE)</f>
        <v>7160.0141618752132</v>
      </c>
      <c r="N48" s="280">
        <f>K48*M48</f>
        <v>7160.0141618752132</v>
      </c>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7160.0141618752132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B59" s="52"/>
      <c r="C59" s="325"/>
      <c r="D59" s="325"/>
      <c r="E59" s="325"/>
      <c r="F59" s="325"/>
      <c r="G59" s="325"/>
      <c r="H59" s="319"/>
      <c r="I59" s="287"/>
      <c r="J59" s="294"/>
      <c r="K59" s="287"/>
      <c r="L59" s="909"/>
      <c r="M59" s="910"/>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6</v>
      </c>
      <c r="B70" s="55" t="str">
        <f>VLOOKUP(A70,'MANO DE OBRA'!A8:D68,3,FALSE)</f>
        <v xml:space="preserve">Obrero </v>
      </c>
      <c r="C70" s="53"/>
      <c r="D70" s="53"/>
      <c r="E70" s="53"/>
      <c r="F70" s="53"/>
      <c r="G70" s="53"/>
      <c r="H70" s="53"/>
      <c r="I70" s="300">
        <f>K70/J70*100</f>
        <v>27603.894705999999</v>
      </c>
      <c r="J70" s="301">
        <v>185</v>
      </c>
      <c r="K70" s="302">
        <f>VLOOKUP(A70,'MANO DE OBRA'!A8:D99,4,FALSE)</f>
        <v>51067.205206099999</v>
      </c>
      <c r="L70" s="56"/>
      <c r="M70" s="303">
        <v>528</v>
      </c>
      <c r="N70" s="403">
        <f>K70/M70</f>
        <v>96.718191678219696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822" t="s">
        <v>1037</v>
      </c>
      <c r="C76" s="823"/>
      <c r="D76" s="823"/>
      <c r="E76" s="823"/>
      <c r="F76" s="823"/>
      <c r="G76" s="823"/>
      <c r="H76" s="823"/>
      <c r="I76" s="865"/>
      <c r="J76" s="865"/>
      <c r="K76" s="865"/>
      <c r="L76" s="865"/>
      <c r="M76" s="866"/>
      <c r="N76" s="309">
        <f>SUM(N70:N75)</f>
        <v>96.718191678219696</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12788.280343551023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2557.6560687102046</v>
      </c>
      <c r="M83" s="858"/>
      <c r="N83" s="57"/>
    </row>
    <row r="84" spans="1:14">
      <c r="B84" s="95" t="s">
        <v>1057</v>
      </c>
      <c r="C84" s="96"/>
      <c r="D84" s="96"/>
      <c r="E84" s="96"/>
      <c r="F84" s="96"/>
      <c r="G84" s="96"/>
      <c r="H84" s="96"/>
      <c r="I84" s="93"/>
      <c r="J84" s="94"/>
      <c r="K84" s="312">
        <v>0.05</v>
      </c>
      <c r="L84" s="857">
        <f>N78*K84</f>
        <v>639.41401717755116</v>
      </c>
      <c r="M84" s="858"/>
      <c r="N84" s="57"/>
    </row>
    <row r="85" spans="1:14" ht="15.75" thickBot="1">
      <c r="B85" s="97" t="s">
        <v>1058</v>
      </c>
      <c r="C85" s="98"/>
      <c r="D85" s="98"/>
      <c r="E85" s="98"/>
      <c r="F85" s="98"/>
      <c r="G85" s="98"/>
      <c r="H85" s="98"/>
      <c r="I85" s="99"/>
      <c r="J85" s="100"/>
      <c r="K85" s="313">
        <v>0.05</v>
      </c>
      <c r="L85" s="859">
        <f>N78*K85</f>
        <v>639.41401717755116</v>
      </c>
      <c r="M85" s="860"/>
      <c r="N85" s="57"/>
    </row>
    <row r="86" spans="1:14" ht="15.75" thickBot="1">
      <c r="B86" s="822" t="s">
        <v>1037</v>
      </c>
      <c r="C86" s="823"/>
      <c r="D86" s="823"/>
      <c r="E86" s="823"/>
      <c r="F86" s="823"/>
      <c r="G86" s="823"/>
      <c r="H86" s="823"/>
      <c r="I86" s="823"/>
      <c r="J86" s="823"/>
      <c r="K86" s="823"/>
      <c r="L86" s="823"/>
      <c r="M86" s="824"/>
      <c r="N86" s="58">
        <f>L83+L84+L85</f>
        <v>3836.484103065307</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16624.764446616329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1097</v>
      </c>
      <c r="C31" s="87" t="s">
        <v>1276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4" t="s">
        <v>312</v>
      </c>
      <c r="B36" s="871" t="str">
        <f>VLOOKUP(A36,EQUIPOS!A6:D154,3,FALSE)</f>
        <v>Retroexcavadora sobre oruga, potencia 138 HP, balde de 1,5 m3.</v>
      </c>
      <c r="C36" s="872"/>
      <c r="D36" s="872"/>
      <c r="E36" s="872"/>
      <c r="F36" s="872"/>
      <c r="G36" s="872"/>
      <c r="H36" s="873"/>
      <c r="I36" s="275"/>
      <c r="J36" s="276"/>
      <c r="K36" s="277">
        <f>VLOOKUP(A36,EQUIPOS!A6:D163,4,FALSE)</f>
        <v>216793.33333333334</v>
      </c>
      <c r="L36" s="278"/>
      <c r="M36" s="279">
        <v>66</v>
      </c>
      <c r="N36" s="280">
        <f>K36/M36</f>
        <v>3284.7474747474748</v>
      </c>
    </row>
    <row r="37" spans="1:14">
      <c r="A37" s="114" t="s">
        <v>180</v>
      </c>
      <c r="B37" s="871" t="str">
        <f>VLOOKUP(A37,EQUIPOS!A7:D154,3,FALSE)</f>
        <v>Compresor 120 HP, con martillo.</v>
      </c>
      <c r="C37" s="872"/>
      <c r="D37" s="872"/>
      <c r="E37" s="872"/>
      <c r="F37" s="872"/>
      <c r="G37" s="872"/>
      <c r="H37" s="873"/>
      <c r="I37" s="275"/>
      <c r="J37" s="276"/>
      <c r="K37" s="277">
        <f>VLOOKUP(A37,EQUIPOS!A7:D164,4,FALSE)</f>
        <v>89833.333333333328</v>
      </c>
      <c r="L37" s="278"/>
      <c r="M37" s="279">
        <v>66</v>
      </c>
      <c r="N37" s="280">
        <f>K37/M37</f>
        <v>1361.1111111111111</v>
      </c>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82"/>
      <c r="L39" s="876"/>
      <c r="M39" s="877"/>
      <c r="N39" s="281"/>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285"/>
      <c r="N41" s="352"/>
    </row>
    <row r="42" spans="1:14" ht="15.75" thickBot="1">
      <c r="B42" s="871" t="s">
        <v>1036</v>
      </c>
      <c r="C42" s="872"/>
      <c r="D42" s="872"/>
      <c r="E42" s="872"/>
      <c r="F42" s="872"/>
      <c r="G42" s="872"/>
      <c r="H42" s="873"/>
      <c r="I42" s="881"/>
      <c r="J42" s="882"/>
      <c r="K42" s="47"/>
      <c r="L42" s="883">
        <v>0.02</v>
      </c>
      <c r="M42" s="884"/>
      <c r="N42" s="111">
        <f>N79*L42</f>
        <v>5.8030915006931822</v>
      </c>
    </row>
    <row r="43" spans="1:14" ht="15.75" thickBot="1">
      <c r="B43" s="822" t="s">
        <v>1037</v>
      </c>
      <c r="C43" s="823"/>
      <c r="D43" s="823"/>
      <c r="E43" s="823"/>
      <c r="F43" s="823"/>
      <c r="G43" s="823"/>
      <c r="H43" s="823"/>
      <c r="I43" s="823"/>
      <c r="J43" s="823"/>
      <c r="K43" s="823"/>
      <c r="L43" s="823"/>
      <c r="M43" s="824"/>
      <c r="N43" s="402">
        <f>SUM(N36:N42)</f>
        <v>4651.6616773592787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376</v>
      </c>
      <c r="B48" s="49" t="str">
        <f>VLOOKUP(A48,MATERIALES!A4:D373,3,FALSE)</f>
        <v>Anfo</v>
      </c>
      <c r="C48" s="289"/>
      <c r="D48" s="289"/>
      <c r="E48" s="289"/>
      <c r="F48" s="289"/>
      <c r="G48" s="289"/>
      <c r="H48" s="289"/>
      <c r="I48" s="276"/>
      <c r="J48" s="232" t="str">
        <f>VLOOKUP(A48,MATERIALES!A4:D373,2,FALSE)</f>
        <v>kg</v>
      </c>
      <c r="K48" s="290">
        <v>0.2</v>
      </c>
      <c r="L48" s="275"/>
      <c r="M48" s="291">
        <f>VLOOKUP(A48,MATERIALES!A4:D395,4,FALSE)</f>
        <v>5777.1596938468028</v>
      </c>
      <c r="N48" s="280">
        <f t="shared" ref="N48:N53" si="0">K48*M48</f>
        <v>1155.4319387693606</v>
      </c>
    </row>
    <row r="49" spans="1:14">
      <c r="A49" t="s">
        <v>427</v>
      </c>
      <c r="B49" s="49" t="str">
        <f>VLOOKUP(A49,MATERIALES!A5:D373,3,FALSE)</f>
        <v>Cordón detonante</v>
      </c>
      <c r="C49" s="289"/>
      <c r="D49" s="289"/>
      <c r="E49" s="289"/>
      <c r="F49" s="289"/>
      <c r="G49" s="289"/>
      <c r="H49" s="289"/>
      <c r="I49" s="276"/>
      <c r="J49" s="232" t="str">
        <f>VLOOKUP(A49,MATERIALES!A5:D373,2,FALSE)</f>
        <v>m</v>
      </c>
      <c r="K49" s="290">
        <v>3</v>
      </c>
      <c r="L49" s="275"/>
      <c r="M49" s="291">
        <f>VLOOKUP(A49,MATERIALES!A5:D396,4,FALSE)</f>
        <v>2198.0559061786535</v>
      </c>
      <c r="N49" s="280">
        <f t="shared" si="0"/>
        <v>6594.1677185359604</v>
      </c>
    </row>
    <row r="50" spans="1:14">
      <c r="A50" s="114" t="s">
        <v>462</v>
      </c>
      <c r="B50" s="49" t="str">
        <f>VLOOKUP(A50,MATERIALES!A6:D373,3,FALSE)</f>
        <v>Explosivos  75% (INDUGEL)</v>
      </c>
      <c r="C50" s="289"/>
      <c r="D50" s="289"/>
      <c r="E50" s="289"/>
      <c r="F50" s="289"/>
      <c r="G50" s="289"/>
      <c r="H50" s="289"/>
      <c r="I50" s="276"/>
      <c r="J50" s="232" t="str">
        <f>VLOOKUP(A50,MATERIALES!A6:D373,2,FALSE)</f>
        <v>lb</v>
      </c>
      <c r="K50" s="290">
        <v>0.3</v>
      </c>
      <c r="L50" s="275"/>
      <c r="M50" s="291">
        <f>VLOOKUP(A50,MATERIALES!A6:D397,4,FALSE)</f>
        <v>9978.7303802808401</v>
      </c>
      <c r="N50" s="280">
        <f t="shared" si="0"/>
        <v>2993.619114084252</v>
      </c>
    </row>
    <row r="51" spans="1:14">
      <c r="A51" s="114" t="s">
        <v>467</v>
      </c>
      <c r="B51" s="49" t="str">
        <f>VLOOKUP(A51,MATERIALES!A6:D373,3,FALSE)</f>
        <v>Fulminantes</v>
      </c>
      <c r="C51" s="289"/>
      <c r="D51" s="289"/>
      <c r="E51" s="289"/>
      <c r="F51" s="289"/>
      <c r="G51" s="289"/>
      <c r="H51" s="289"/>
      <c r="I51" s="276"/>
      <c r="J51" s="232" t="str">
        <f>VLOOKUP(A51,MATERIALES!A6:D373,2,FALSE)</f>
        <v>u</v>
      </c>
      <c r="K51" s="290">
        <v>0.2</v>
      </c>
      <c r="L51" s="275"/>
      <c r="M51" s="291">
        <f>VLOOKUP(A51,MATERIALES!A6:D398,4,FALSE)</f>
        <v>1155.4319387693604</v>
      </c>
      <c r="N51" s="280">
        <f t="shared" si="0"/>
        <v>231.08638775387209</v>
      </c>
    </row>
    <row r="52" spans="1:14">
      <c r="A52" t="s">
        <v>567</v>
      </c>
      <c r="B52" s="49" t="str">
        <f>VLOOKUP(A52,MATERIALES!A6:D374,3,FALSE)</f>
        <v>Mecha Lenta</v>
      </c>
      <c r="C52" s="289"/>
      <c r="D52" s="289"/>
      <c r="E52" s="289"/>
      <c r="F52" s="289"/>
      <c r="G52" s="289"/>
      <c r="H52" s="289"/>
      <c r="I52" s="276"/>
      <c r="J52" s="232" t="str">
        <f>VLOOKUP(A52,MATERIALES!A6:D374,2,FALSE)</f>
        <v>m</v>
      </c>
      <c r="K52" s="290">
        <v>0.5</v>
      </c>
      <c r="L52" s="275"/>
      <c r="M52" s="291">
        <f>VLOOKUP(A52,MATERIALES!A6:D399,4,FALSE)</f>
        <v>1178.4412819829085</v>
      </c>
      <c r="N52" s="280">
        <f t="shared" si="0"/>
        <v>589.22064099145427</v>
      </c>
    </row>
    <row r="53" spans="1:14">
      <c r="A53" t="s">
        <v>915</v>
      </c>
      <c r="B53" s="49" t="str">
        <f>VLOOKUP(A53,MATERIALES!A7:D375,3,FALSE)</f>
        <v>Escolta y trasporte (Tarifa Porcentual de 40 %) por cada Metro Cubico exportado y trasportado</v>
      </c>
      <c r="C53" s="289"/>
      <c r="D53" s="289"/>
      <c r="E53" s="289"/>
      <c r="F53" s="289"/>
      <c r="G53" s="289"/>
      <c r="H53" s="289"/>
      <c r="I53" s="276"/>
      <c r="J53" s="232" t="str">
        <f>VLOOKUP(A53,MATERIALES!A7:D375,2,FALSE)</f>
        <v>%</v>
      </c>
      <c r="K53" s="290">
        <v>7995.15</v>
      </c>
      <c r="L53" s="275"/>
      <c r="M53" s="291">
        <f>VLOOKUP(A53,MATERIALES!A7:D400,4,FALSE)</f>
        <v>3.3262128267935523E-2</v>
      </c>
      <c r="N53" s="280">
        <f t="shared" si="0"/>
        <v>265.93570482138466</v>
      </c>
    </row>
    <row r="54" spans="1:14" ht="15.75" thickBot="1">
      <c r="B54" s="904"/>
      <c r="C54" s="905"/>
      <c r="D54" s="905"/>
      <c r="E54" s="905"/>
      <c r="F54" s="905"/>
      <c r="G54" s="905"/>
      <c r="H54" s="905"/>
      <c r="I54" s="875"/>
      <c r="J54" s="48"/>
      <c r="K54" s="50"/>
      <c r="L54" s="906"/>
      <c r="M54" s="907"/>
      <c r="N54" s="51"/>
    </row>
    <row r="55" spans="1:14" ht="15.75" thickBot="1">
      <c r="B55" s="822" t="s">
        <v>1037</v>
      </c>
      <c r="C55" s="823"/>
      <c r="D55" s="823"/>
      <c r="E55" s="823"/>
      <c r="F55" s="823"/>
      <c r="G55" s="823"/>
      <c r="H55" s="823"/>
      <c r="I55" s="823"/>
      <c r="J55" s="823"/>
      <c r="K55" s="823"/>
      <c r="L55" s="823"/>
      <c r="M55" s="824"/>
      <c r="N55" s="402">
        <f>SUM(N48:N54)</f>
        <v>11829.461504956284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B60" s="52"/>
      <c r="C60" s="325"/>
      <c r="D60" s="325"/>
      <c r="E60" s="325"/>
      <c r="F60" s="325"/>
      <c r="G60" s="325"/>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319"/>
      <c r="I64" s="287"/>
      <c r="J64" s="294"/>
      <c r="K64" s="287"/>
      <c r="L64" s="909"/>
      <c r="M64" s="910"/>
      <c r="N64" s="295"/>
    </row>
    <row r="65" spans="1:15">
      <c r="B65" s="949"/>
      <c r="C65" s="950"/>
      <c r="D65" s="950"/>
      <c r="E65" s="950"/>
      <c r="F65" s="950"/>
      <c r="G65" s="951"/>
      <c r="H65" s="319"/>
      <c r="I65" s="287"/>
      <c r="J65" s="294"/>
      <c r="K65" s="287"/>
      <c r="L65" s="909"/>
      <c r="M65" s="910"/>
      <c r="N65" s="295"/>
    </row>
    <row r="66" spans="1:15">
      <c r="B66" s="52"/>
      <c r="C66" s="53"/>
      <c r="D66" s="53"/>
      <c r="E66" s="53"/>
      <c r="F66" s="53"/>
      <c r="G66" s="53"/>
      <c r="H66" s="296"/>
      <c r="I66" s="287"/>
      <c r="J66" s="287"/>
      <c r="K66" s="287"/>
      <c r="L66" s="297"/>
      <c r="M66" s="298"/>
      <c r="N66" s="299"/>
    </row>
    <row r="67" spans="1:15" ht="15.75" thickBot="1">
      <c r="B67" s="317"/>
      <c r="C67" s="318"/>
      <c r="D67" s="318"/>
      <c r="E67" s="318"/>
      <c r="F67" s="318"/>
      <c r="G67" s="318"/>
      <c r="H67" s="54"/>
      <c r="I67" s="132"/>
      <c r="J67" s="132"/>
      <c r="K67" s="132"/>
      <c r="L67" s="900"/>
      <c r="M67" s="901"/>
      <c r="N67" s="133"/>
    </row>
    <row r="68" spans="1:15" ht="15.75" thickBot="1">
      <c r="B68" s="911" t="s">
        <v>1037</v>
      </c>
      <c r="C68" s="865"/>
      <c r="D68" s="865"/>
      <c r="E68" s="865"/>
      <c r="F68" s="865"/>
      <c r="G68" s="865"/>
      <c r="H68" s="865"/>
      <c r="I68" s="865"/>
      <c r="J68" s="865"/>
      <c r="K68" s="865"/>
      <c r="L68" s="865"/>
      <c r="M68" s="866"/>
      <c r="N68" s="110"/>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61" t="s">
        <v>1047</v>
      </c>
      <c r="C72" s="862"/>
      <c r="D72" s="862"/>
      <c r="E72" s="862"/>
      <c r="F72" s="862"/>
      <c r="G72" s="862"/>
      <c r="H72" s="862"/>
      <c r="I72" s="79" t="s">
        <v>1048</v>
      </c>
      <c r="J72" s="81" t="s">
        <v>1494</v>
      </c>
      <c r="K72" s="80" t="s">
        <v>1050</v>
      </c>
      <c r="L72" s="863" t="s">
        <v>1034</v>
      </c>
      <c r="M72" s="864"/>
      <c r="N72" s="104" t="s">
        <v>1035</v>
      </c>
    </row>
    <row r="73" spans="1:15">
      <c r="A73" t="s">
        <v>6</v>
      </c>
      <c r="B73" s="55" t="str">
        <f>VLOOKUP(A73,'MANO DE OBRA'!A8:D68,3,FALSE)</f>
        <v xml:space="preserve">Obrero </v>
      </c>
      <c r="C73" s="53"/>
      <c r="D73" s="53"/>
      <c r="E73" s="53"/>
      <c r="F73" s="53"/>
      <c r="G73" s="53"/>
      <c r="H73" s="53"/>
      <c r="I73" s="300">
        <f>K73/J73*100</f>
        <v>27603.894705999999</v>
      </c>
      <c r="J73" s="301">
        <v>185</v>
      </c>
      <c r="K73" s="302">
        <f>VLOOKUP(A73,'MANO DE OBRA'!A8:D99,4,FALSE)</f>
        <v>51067.205206099999</v>
      </c>
      <c r="L73" s="56"/>
      <c r="M73" s="303">
        <v>528</v>
      </c>
      <c r="N73" s="403">
        <f>K73/M73</f>
        <v>96.718191678219696</v>
      </c>
      <c r="O73" s="112"/>
    </row>
    <row r="74" spans="1:15">
      <c r="A74" t="s">
        <v>30</v>
      </c>
      <c r="B74" s="55" t="str">
        <f>VLOOKUP(A74,'MANO DE OBRA'!A8:D69,3,FALSE)</f>
        <v>Oficial</v>
      </c>
      <c r="C74" s="53"/>
      <c r="D74" s="53"/>
      <c r="E74" s="53"/>
      <c r="F74" s="53"/>
      <c r="G74" s="53"/>
      <c r="H74" s="53"/>
      <c r="I74" s="300">
        <f>K74/J74*100</f>
        <v>55207.789411999998</v>
      </c>
      <c r="J74" s="301">
        <v>185</v>
      </c>
      <c r="K74" s="302">
        <f>VLOOKUP(A74,'MANO DE OBRA'!A8:D100,4,FALSE)</f>
        <v>102134.4104122</v>
      </c>
      <c r="L74" s="56"/>
      <c r="M74" s="303">
        <v>528</v>
      </c>
      <c r="N74" s="403">
        <f>K74/M74</f>
        <v>193.43638335643939</v>
      </c>
    </row>
    <row r="75" spans="1:15">
      <c r="B75" s="55"/>
      <c r="C75" s="53"/>
      <c r="D75" s="53"/>
      <c r="E75" s="53"/>
      <c r="F75" s="53"/>
      <c r="G75" s="53"/>
      <c r="H75" s="53"/>
      <c r="I75" s="287"/>
      <c r="J75" s="305"/>
      <c r="K75" s="306"/>
      <c r="L75" s="56"/>
      <c r="M75" s="308"/>
      <c r="N75" s="304"/>
    </row>
    <row r="76" spans="1:15">
      <c r="B76" s="55"/>
      <c r="C76" s="53"/>
      <c r="D76" s="53"/>
      <c r="E76" s="53"/>
      <c r="F76" s="53"/>
      <c r="G76" s="53"/>
      <c r="H76" s="53"/>
      <c r="I76" s="287"/>
      <c r="J76" s="305"/>
      <c r="K76" s="306"/>
      <c r="L76" s="326"/>
      <c r="M76" s="308"/>
      <c r="N76" s="304"/>
    </row>
    <row r="77" spans="1:15">
      <c r="B77" s="55"/>
      <c r="C77" s="53"/>
      <c r="D77" s="53"/>
      <c r="E77" s="53"/>
      <c r="F77" s="53"/>
      <c r="G77" s="53"/>
      <c r="H77" s="53"/>
      <c r="I77" s="287"/>
      <c r="J77" s="305"/>
      <c r="K77" s="306"/>
      <c r="L77" s="326"/>
      <c r="M77" s="308"/>
      <c r="N77" s="304"/>
    </row>
    <row r="78" spans="1:15" ht="15.75" thickBot="1">
      <c r="B78" s="898"/>
      <c r="C78" s="899"/>
      <c r="D78" s="899"/>
      <c r="E78" s="899"/>
      <c r="F78" s="899"/>
      <c r="G78" s="899"/>
      <c r="H78" s="899"/>
      <c r="I78" s="132"/>
      <c r="J78" s="132"/>
      <c r="K78" s="132"/>
      <c r="L78" s="912"/>
      <c r="M78" s="912"/>
      <c r="N78" s="51"/>
    </row>
    <row r="79" spans="1:15" ht="15.75" thickBot="1">
      <c r="B79" s="911" t="s">
        <v>1037</v>
      </c>
      <c r="C79" s="865"/>
      <c r="D79" s="865"/>
      <c r="E79" s="865"/>
      <c r="F79" s="865"/>
      <c r="G79" s="865"/>
      <c r="H79" s="865"/>
      <c r="I79" s="865"/>
      <c r="J79" s="865"/>
      <c r="K79" s="865"/>
      <c r="L79" s="865"/>
      <c r="M79" s="866"/>
      <c r="N79" s="309">
        <f>SUM(N73:N78)</f>
        <v>290.1545750346591</v>
      </c>
    </row>
    <row r="80" spans="1:15" ht="15.75" thickBot="1">
      <c r="B80" s="39"/>
      <c r="C80" s="40"/>
      <c r="D80" s="40"/>
      <c r="E80" s="40"/>
      <c r="F80" s="40"/>
      <c r="G80" s="40"/>
      <c r="H80" s="40"/>
      <c r="I80" s="40"/>
      <c r="J80" s="40"/>
      <c r="K80" s="40"/>
      <c r="L80" s="40"/>
      <c r="M80" s="40"/>
      <c r="N80" s="41"/>
    </row>
    <row r="81" spans="1:14" ht="15.75" thickBot="1">
      <c r="B81" s="822" t="s">
        <v>1051</v>
      </c>
      <c r="C81" s="823"/>
      <c r="D81" s="823"/>
      <c r="E81" s="823"/>
      <c r="F81" s="823"/>
      <c r="G81" s="823"/>
      <c r="H81" s="823"/>
      <c r="I81" s="823"/>
      <c r="J81" s="823"/>
      <c r="K81" s="823"/>
      <c r="L81" s="823"/>
      <c r="M81" s="824"/>
      <c r="N81" s="105">
        <f>N43+N55+N68+N79</f>
        <v>16771.277757350221</v>
      </c>
    </row>
    <row r="82" spans="1:14">
      <c r="B82" s="39"/>
      <c r="C82" s="40"/>
      <c r="D82" s="40"/>
      <c r="E82" s="40"/>
      <c r="F82" s="40"/>
      <c r="G82" s="40"/>
      <c r="H82" s="40"/>
      <c r="I82" s="40"/>
      <c r="J82" s="40"/>
      <c r="K82" s="40"/>
      <c r="L82" s="40"/>
      <c r="M82" s="40"/>
      <c r="N82" s="41"/>
    </row>
    <row r="83" spans="1:14">
      <c r="B83" s="70" t="s">
        <v>1052</v>
      </c>
      <c r="C83" s="71"/>
      <c r="D83" s="71"/>
      <c r="E83" s="71"/>
      <c r="F83" s="71"/>
      <c r="G83" s="71"/>
      <c r="H83" s="71"/>
      <c r="I83" s="71"/>
      <c r="J83" s="71"/>
      <c r="K83" s="71"/>
      <c r="L83" s="71"/>
      <c r="M83" s="71"/>
      <c r="N83" s="72"/>
    </row>
    <row r="84" spans="1:14" ht="15.75" thickBot="1">
      <c r="B84" s="74"/>
      <c r="C84" s="67"/>
      <c r="D84" s="67"/>
      <c r="E84" s="67"/>
      <c r="F84" s="67"/>
      <c r="G84" s="67"/>
      <c r="H84" s="67"/>
      <c r="I84" s="67"/>
      <c r="J84" s="67"/>
      <c r="K84" s="67"/>
      <c r="L84" s="67"/>
      <c r="M84" s="67"/>
      <c r="N84" s="69"/>
    </row>
    <row r="85" spans="1:14">
      <c r="B85" s="867" t="s">
        <v>1053</v>
      </c>
      <c r="C85" s="868"/>
      <c r="D85" s="868"/>
      <c r="E85" s="868"/>
      <c r="F85" s="868"/>
      <c r="G85" s="868"/>
      <c r="H85" s="868"/>
      <c r="I85" s="322"/>
      <c r="J85" s="342"/>
      <c r="K85" s="310" t="s">
        <v>1054</v>
      </c>
      <c r="L85" s="869" t="s">
        <v>1055</v>
      </c>
      <c r="M85" s="870"/>
      <c r="N85" s="311"/>
    </row>
    <row r="86" spans="1:14">
      <c r="B86" s="855" t="s">
        <v>1056</v>
      </c>
      <c r="C86" s="856"/>
      <c r="D86" s="856"/>
      <c r="E86" s="856"/>
      <c r="F86" s="856"/>
      <c r="G86" s="856"/>
      <c r="H86" s="856"/>
      <c r="I86" s="93"/>
      <c r="J86" s="94"/>
      <c r="K86" s="312">
        <v>0.2</v>
      </c>
      <c r="L86" s="857">
        <f>N81*K86</f>
        <v>3354.2555514700443</v>
      </c>
      <c r="M86" s="858"/>
      <c r="N86" s="57"/>
    </row>
    <row r="87" spans="1:14">
      <c r="B87" s="95" t="s">
        <v>1057</v>
      </c>
      <c r="C87" s="96"/>
      <c r="D87" s="96"/>
      <c r="E87" s="96"/>
      <c r="F87" s="96"/>
      <c r="G87" s="96"/>
      <c r="H87" s="96"/>
      <c r="I87" s="93"/>
      <c r="J87" s="94"/>
      <c r="K87" s="312">
        <v>0.05</v>
      </c>
      <c r="L87" s="857">
        <f>N81*K87</f>
        <v>838.56388786751108</v>
      </c>
      <c r="M87" s="858"/>
      <c r="N87" s="57"/>
    </row>
    <row r="88" spans="1:14" ht="15.75" thickBot="1">
      <c r="B88" s="97" t="s">
        <v>1058</v>
      </c>
      <c r="C88" s="98"/>
      <c r="D88" s="98"/>
      <c r="E88" s="98"/>
      <c r="F88" s="98"/>
      <c r="G88" s="98"/>
      <c r="H88" s="98"/>
      <c r="I88" s="99"/>
      <c r="J88" s="100"/>
      <c r="K88" s="313">
        <v>0.05</v>
      </c>
      <c r="L88" s="859">
        <f>N81*K88</f>
        <v>838.56388786751108</v>
      </c>
      <c r="M88" s="860"/>
      <c r="N88" s="57"/>
    </row>
    <row r="89" spans="1:14" ht="15.75" thickBot="1">
      <c r="B89" s="822" t="s">
        <v>1037</v>
      </c>
      <c r="C89" s="823"/>
      <c r="D89" s="823"/>
      <c r="E89" s="823"/>
      <c r="F89" s="823"/>
      <c r="G89" s="823"/>
      <c r="H89" s="823"/>
      <c r="I89" s="823"/>
      <c r="J89" s="823"/>
      <c r="K89" s="823"/>
      <c r="L89" s="823"/>
      <c r="M89" s="824"/>
      <c r="N89" s="58">
        <f>L86+L87+L88</f>
        <v>5031.3833272050661</v>
      </c>
    </row>
    <row r="90" spans="1:14" ht="15.75" thickBot="1">
      <c r="B90" s="39"/>
      <c r="C90" s="40"/>
      <c r="D90" s="40"/>
      <c r="E90" s="40"/>
      <c r="F90" s="40"/>
      <c r="G90" s="40"/>
      <c r="H90" s="40"/>
      <c r="I90" s="40"/>
      <c r="J90" s="40"/>
      <c r="K90" s="40"/>
      <c r="L90" s="40"/>
      <c r="M90" s="40"/>
      <c r="N90" s="41"/>
    </row>
    <row r="91" spans="1:14" ht="15.75" thickBot="1">
      <c r="A91" t="s">
        <v>2122</v>
      </c>
      <c r="B91" s="822" t="s">
        <v>1059</v>
      </c>
      <c r="C91" s="823"/>
      <c r="D91" s="823"/>
      <c r="E91" s="823"/>
      <c r="F91" s="823"/>
      <c r="G91" s="823"/>
      <c r="H91" s="823"/>
      <c r="I91" s="823"/>
      <c r="J91" s="823"/>
      <c r="K91" s="823"/>
      <c r="L91" s="823"/>
      <c r="M91" s="824"/>
      <c r="N91" s="196">
        <f>N81+N89</f>
        <v>21802.661084555286</v>
      </c>
    </row>
    <row r="92" spans="1:14">
      <c r="B92" s="19"/>
      <c r="C92" s="20"/>
      <c r="D92" s="20"/>
      <c r="E92" s="20"/>
      <c r="F92" s="20"/>
      <c r="G92" s="20"/>
      <c r="H92" s="20"/>
      <c r="I92" s="20"/>
      <c r="J92" s="20"/>
      <c r="K92" s="20"/>
      <c r="L92" s="20"/>
      <c r="M92" s="20"/>
      <c r="N92" s="21"/>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59" t="s">
        <v>1060</v>
      </c>
      <c r="F96" s="59"/>
      <c r="G96" s="59"/>
      <c r="H96" s="59"/>
      <c r="I96" s="59"/>
      <c r="J96" s="59"/>
      <c r="K96" s="18"/>
      <c r="L96" s="18"/>
      <c r="M96" s="18"/>
      <c r="N96" s="23"/>
    </row>
    <row r="97" spans="2:14">
      <c r="B97" s="22"/>
      <c r="C97" s="18"/>
      <c r="D97" s="18"/>
      <c r="E97" s="18" t="s">
        <v>1061</v>
      </c>
      <c r="F97" s="18"/>
      <c r="G97" s="18"/>
      <c r="H97" s="18"/>
      <c r="I97" s="18"/>
      <c r="J97" s="18"/>
      <c r="K97" s="18"/>
      <c r="L97" s="18"/>
      <c r="M97" s="18"/>
      <c r="N97" s="23"/>
    </row>
    <row r="98" spans="2:14">
      <c r="B98" s="22"/>
      <c r="C98" s="18"/>
      <c r="D98" s="18"/>
      <c r="E98" s="18" t="s">
        <v>1062</v>
      </c>
      <c r="F98" s="18"/>
      <c r="G98" s="18"/>
      <c r="H98" s="18"/>
      <c r="I98" s="18"/>
      <c r="J98" s="18"/>
      <c r="K98" s="18"/>
      <c r="L98" s="18"/>
      <c r="M98" s="18"/>
      <c r="N98" s="23"/>
    </row>
    <row r="99" spans="2:14">
      <c r="B99" s="22"/>
      <c r="C99" s="18"/>
      <c r="D99" s="18"/>
      <c r="E99" s="18" t="s">
        <v>1063</v>
      </c>
      <c r="F99" s="18"/>
      <c r="G99" s="18"/>
      <c r="H99" s="18"/>
      <c r="I99" s="18"/>
      <c r="J99" s="18"/>
      <c r="K99" s="18"/>
      <c r="L99" s="18"/>
      <c r="M99" s="18"/>
      <c r="N99" s="23"/>
    </row>
    <row r="100" spans="2:14" ht="15.75" thickBot="1">
      <c r="B100" s="22"/>
      <c r="C100" s="18"/>
      <c r="D100" s="18"/>
      <c r="E100" s="18"/>
      <c r="F100" s="18" t="s">
        <v>1064</v>
      </c>
      <c r="G100" s="18"/>
      <c r="H100" s="18"/>
      <c r="I100" s="18"/>
      <c r="J100" s="18"/>
      <c r="K100" s="18"/>
      <c r="L100" s="18"/>
      <c r="M100" s="18"/>
      <c r="N100" s="23"/>
    </row>
    <row r="101" spans="2:14">
      <c r="B101" s="235" t="s">
        <v>2322</v>
      </c>
      <c r="C101" s="236"/>
      <c r="D101" s="236"/>
      <c r="E101" s="236"/>
      <c r="F101" s="236"/>
      <c r="G101" s="236"/>
      <c r="H101" s="236"/>
      <c r="I101" s="236"/>
      <c r="J101" s="236"/>
      <c r="K101" s="236"/>
      <c r="L101" s="236"/>
      <c r="M101" s="236"/>
      <c r="N101" s="237"/>
    </row>
    <row r="102" spans="2:14">
      <c r="B102" s="238"/>
      <c r="C102" s="239"/>
      <c r="D102" s="239"/>
      <c r="E102" s="239"/>
      <c r="F102" s="239"/>
      <c r="G102" s="239"/>
      <c r="H102" s="239"/>
      <c r="I102" s="239"/>
      <c r="J102" s="239"/>
      <c r="K102" s="239"/>
      <c r="L102" s="239"/>
      <c r="M102" s="239"/>
      <c r="N102" s="240"/>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ht="15.75" thickBot="1">
      <c r="B105" s="241"/>
      <c r="C105" s="242"/>
      <c r="D105" s="242"/>
      <c r="E105" s="242"/>
      <c r="F105" s="242"/>
      <c r="G105" s="242"/>
      <c r="H105" s="242"/>
      <c r="I105" s="242"/>
      <c r="J105" s="242"/>
      <c r="K105" s="242"/>
      <c r="L105" s="242"/>
      <c r="M105" s="242"/>
      <c r="N105" s="243"/>
    </row>
    <row r="106" spans="2:14">
      <c r="B106" s="244"/>
      <c r="C106" s="245"/>
      <c r="D106" s="245"/>
      <c r="E106" s="245"/>
      <c r="F106" s="245"/>
      <c r="G106" s="245"/>
      <c r="H106" s="245"/>
      <c r="I106" s="245"/>
      <c r="J106" s="245"/>
      <c r="K106" s="245"/>
      <c r="L106" s="245"/>
      <c r="M106" s="245"/>
      <c r="N106" s="246"/>
    </row>
    <row r="107" spans="2:14">
      <c r="B107" s="230" t="s">
        <v>2323</v>
      </c>
      <c r="C107" s="37"/>
      <c r="D107" s="37"/>
      <c r="E107" s="37"/>
      <c r="F107" s="37"/>
      <c r="G107" s="37"/>
      <c r="H107" s="37"/>
      <c r="I107" s="37"/>
      <c r="J107" s="37"/>
      <c r="K107" s="37"/>
      <c r="L107" s="37"/>
      <c r="M107" s="37"/>
      <c r="N107" s="38"/>
    </row>
    <row r="108" spans="2:14" ht="15" customHeight="1">
      <c r="B108" s="825" t="s">
        <v>2324</v>
      </c>
      <c r="C108" s="826"/>
      <c r="D108" s="826"/>
      <c r="E108" s="826"/>
      <c r="F108" s="826"/>
      <c r="G108" s="826"/>
      <c r="H108" s="826"/>
      <c r="I108" s="826"/>
      <c r="J108" s="826"/>
      <c r="K108" s="826"/>
      <c r="L108" s="826"/>
      <c r="M108" s="826"/>
      <c r="N108" s="827"/>
    </row>
    <row r="109" spans="2:14" ht="15" customHeight="1">
      <c r="B109" s="825"/>
      <c r="C109" s="826"/>
      <c r="D109" s="826"/>
      <c r="E109" s="826"/>
      <c r="F109" s="826"/>
      <c r="G109" s="826"/>
      <c r="H109" s="826"/>
      <c r="I109" s="826"/>
      <c r="J109" s="826"/>
      <c r="K109" s="826"/>
      <c r="L109" s="826"/>
      <c r="M109" s="826"/>
      <c r="N109" s="827"/>
    </row>
    <row r="110" spans="2:14" ht="32.25" customHeight="1">
      <c r="B110" s="828" t="s">
        <v>2325</v>
      </c>
      <c r="C110" s="829"/>
      <c r="D110" s="829"/>
      <c r="E110" s="829"/>
      <c r="F110" s="829"/>
      <c r="G110" s="829"/>
      <c r="H110" s="829"/>
      <c r="I110" s="829"/>
      <c r="J110" s="829"/>
      <c r="K110" s="829"/>
      <c r="L110" s="829"/>
      <c r="M110" s="829"/>
      <c r="N110" s="830"/>
    </row>
    <row r="111" spans="2:14">
      <c r="B111" s="828"/>
      <c r="C111" s="829"/>
      <c r="D111" s="829"/>
      <c r="E111" s="829"/>
      <c r="F111" s="829"/>
      <c r="G111" s="829"/>
      <c r="H111" s="829"/>
      <c r="I111" s="829"/>
      <c r="J111" s="829"/>
      <c r="K111" s="829"/>
      <c r="L111" s="829"/>
      <c r="M111" s="829"/>
      <c r="N111" s="830"/>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230"/>
      <c r="C115" s="37"/>
      <c r="D115" s="37"/>
      <c r="E115" s="37"/>
      <c r="F115" s="37"/>
      <c r="G115" s="37"/>
      <c r="H115" s="37"/>
      <c r="I115" s="37"/>
      <c r="J115" s="37"/>
      <c r="K115" s="37"/>
      <c r="L115" s="37"/>
      <c r="M115" s="37"/>
      <c r="N115" s="38"/>
    </row>
    <row r="116" spans="2:14">
      <c r="B116" s="22"/>
      <c r="C116" s="18"/>
      <c r="D116" s="18"/>
      <c r="E116" s="18" t="s">
        <v>1060</v>
      </c>
      <c r="F116" s="59"/>
      <c r="G116" s="59"/>
      <c r="H116" s="18"/>
      <c r="I116" s="18"/>
      <c r="J116" s="18"/>
      <c r="K116" s="18"/>
      <c r="L116" s="18"/>
      <c r="M116" s="18"/>
      <c r="N116" s="23"/>
    </row>
    <row r="117" spans="2:14">
      <c r="B117" s="22"/>
      <c r="C117" s="18"/>
      <c r="D117" s="18"/>
      <c r="E117" s="60" t="s">
        <v>1061</v>
      </c>
      <c r="F117" s="18"/>
      <c r="G117" s="18"/>
      <c r="H117" s="60"/>
      <c r="I117" s="60"/>
      <c r="J117" s="60"/>
      <c r="K117" s="18"/>
      <c r="L117" s="18"/>
      <c r="M117" s="18"/>
      <c r="N117" s="23"/>
    </row>
    <row r="118" spans="2:14">
      <c r="B118" s="22"/>
      <c r="C118" s="18"/>
      <c r="D118" s="18"/>
      <c r="E118" s="61" t="s">
        <v>1065</v>
      </c>
      <c r="F118" s="18"/>
      <c r="G118" s="18"/>
      <c r="H118" s="61"/>
      <c r="I118" s="61"/>
      <c r="J118" s="61"/>
      <c r="K118" s="18"/>
      <c r="L118" s="18"/>
      <c r="M118" s="18"/>
      <c r="N118" s="23"/>
    </row>
    <row r="119" spans="2:14">
      <c r="B119" s="62"/>
      <c r="C119" s="37"/>
      <c r="D119" s="37"/>
      <c r="E119" s="18" t="s">
        <v>1063</v>
      </c>
      <c r="F119" s="18"/>
      <c r="G119" s="18"/>
      <c r="H119" s="18"/>
      <c r="I119" s="18"/>
      <c r="J119" s="18"/>
      <c r="K119" s="37"/>
      <c r="L119" s="37"/>
      <c r="M119" s="37"/>
      <c r="N119" s="38"/>
    </row>
    <row r="120" spans="2:14">
      <c r="B120" s="62"/>
      <c r="C120" s="37"/>
      <c r="D120" s="37"/>
      <c r="E120" s="37"/>
      <c r="F120" s="18"/>
      <c r="G120" s="18"/>
      <c r="H120" s="18"/>
      <c r="I120" s="18"/>
      <c r="J120" s="18"/>
      <c r="K120" s="37"/>
      <c r="L120" s="37"/>
      <c r="M120" s="37"/>
      <c r="N120" s="38"/>
    </row>
    <row r="121" spans="2:14">
      <c r="B121" s="62" t="s">
        <v>2326</v>
      </c>
      <c r="C121" s="61"/>
      <c r="D121" s="61"/>
      <c r="E121" s="18"/>
      <c r="F121" s="18"/>
      <c r="G121" s="18"/>
      <c r="H121" s="18"/>
      <c r="I121" s="18"/>
      <c r="J121" s="888"/>
      <c r="K121" s="888"/>
      <c r="L121" s="888"/>
      <c r="M121" s="888"/>
      <c r="N121" s="889"/>
    </row>
    <row r="122" spans="2:14" ht="15.75" thickBot="1">
      <c r="B122" s="269" t="s">
        <v>2327</v>
      </c>
      <c r="C122" s="401"/>
      <c r="D122" s="401"/>
      <c r="E122" s="63"/>
      <c r="F122" s="63"/>
      <c r="G122" s="63"/>
      <c r="H122" s="63"/>
      <c r="I122" s="63"/>
      <c r="J122" s="890"/>
      <c r="K122" s="890"/>
      <c r="L122" s="890"/>
      <c r="M122" s="890"/>
      <c r="N122" s="891"/>
    </row>
  </sheetData>
  <mergeCells count="72">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 ref="L85:M85"/>
    <mergeCell ref="B86:H86"/>
    <mergeCell ref="L86:M86"/>
    <mergeCell ref="L60:M60"/>
    <mergeCell ref="L67:M67"/>
    <mergeCell ref="B68:M68"/>
    <mergeCell ref="B72:H72"/>
    <mergeCell ref="L72:M72"/>
    <mergeCell ref="B78:H78"/>
    <mergeCell ref="L78:M78"/>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1098</v>
      </c>
      <c r="C31" s="87" t="s">
        <v>1277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4" t="s">
        <v>312</v>
      </c>
      <c r="B36" s="871" t="str">
        <f>VLOOKUP(A36,EQUIPOS!A6:D154,3,FALSE)</f>
        <v>Retroexcavadora sobre oruga, potencia 138 HP, balde de 1,5 m3.</v>
      </c>
      <c r="C36" s="872"/>
      <c r="D36" s="872"/>
      <c r="E36" s="872"/>
      <c r="F36" s="872"/>
      <c r="G36" s="872"/>
      <c r="H36" s="873"/>
      <c r="I36" s="275"/>
      <c r="J36" s="276"/>
      <c r="K36" s="277">
        <f>VLOOKUP(A36,EQUIPOS!A6:D163,4,FALSE)</f>
        <v>216793.33333333334</v>
      </c>
      <c r="L36" s="278"/>
      <c r="M36" s="279">
        <v>66</v>
      </c>
      <c r="N36" s="280">
        <f>K36/M36</f>
        <v>3284.7474747474748</v>
      </c>
    </row>
    <row r="37" spans="1:14">
      <c r="A37" s="114"/>
      <c r="B37" s="871"/>
      <c r="C37" s="872"/>
      <c r="D37" s="872"/>
      <c r="E37" s="872"/>
      <c r="F37" s="872"/>
      <c r="G37" s="872"/>
      <c r="H37" s="873"/>
      <c r="I37" s="275"/>
      <c r="J37" s="276"/>
      <c r="K37" s="277"/>
      <c r="L37" s="278"/>
      <c r="M37" s="279"/>
      <c r="N37" s="280"/>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82"/>
      <c r="L39" s="876"/>
      <c r="M39" s="877"/>
      <c r="N39" s="281"/>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285"/>
      <c r="N41" s="352"/>
    </row>
    <row r="42" spans="1:14" ht="15.75" thickBot="1">
      <c r="B42" s="871" t="s">
        <v>1036</v>
      </c>
      <c r="C42" s="872"/>
      <c r="D42" s="872"/>
      <c r="E42" s="872"/>
      <c r="F42" s="872"/>
      <c r="G42" s="872"/>
      <c r="H42" s="873"/>
      <c r="I42" s="881"/>
      <c r="J42" s="882"/>
      <c r="K42" s="47"/>
      <c r="L42" s="883">
        <v>0.01</v>
      </c>
      <c r="M42" s="884"/>
      <c r="N42" s="111">
        <f>N76*L42</f>
        <v>0.967181916782197</v>
      </c>
    </row>
    <row r="43" spans="1:14" ht="15.75" thickBot="1">
      <c r="B43" s="822" t="s">
        <v>1037</v>
      </c>
      <c r="C43" s="823"/>
      <c r="D43" s="823"/>
      <c r="E43" s="823"/>
      <c r="F43" s="823"/>
      <c r="G43" s="823"/>
      <c r="H43" s="823"/>
      <c r="I43" s="823"/>
      <c r="J43" s="823"/>
      <c r="K43" s="823"/>
      <c r="L43" s="823"/>
      <c r="M43" s="824"/>
      <c r="N43" s="402">
        <f>SUM(N36:N42)</f>
        <v>3285.7146566642568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B59" s="52"/>
      <c r="C59" s="325"/>
      <c r="D59" s="325"/>
      <c r="E59" s="325"/>
      <c r="F59" s="325"/>
      <c r="G59" s="325"/>
      <c r="H59" s="319"/>
      <c r="I59" s="287"/>
      <c r="J59" s="294"/>
      <c r="K59" s="287"/>
      <c r="L59" s="909"/>
      <c r="M59" s="910"/>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6</v>
      </c>
      <c r="B70" s="55" t="str">
        <f>VLOOKUP(A70,'MANO DE OBRA'!A8:D68,3,FALSE)</f>
        <v xml:space="preserve">Obrero </v>
      </c>
      <c r="C70" s="53"/>
      <c r="D70" s="53"/>
      <c r="E70" s="53"/>
      <c r="F70" s="53"/>
      <c r="G70" s="53"/>
      <c r="H70" s="53"/>
      <c r="I70" s="300">
        <f>K70/J70*100</f>
        <v>27603.894705999999</v>
      </c>
      <c r="J70" s="301">
        <v>185</v>
      </c>
      <c r="K70" s="302">
        <f>VLOOKUP(A70,'MANO DE OBRA'!A8:D99,4,FALSE)</f>
        <v>51067.205206099999</v>
      </c>
      <c r="L70" s="56"/>
      <c r="M70" s="303">
        <v>528</v>
      </c>
      <c r="N70" s="403">
        <f>K70/M70</f>
        <v>96.718191678219696</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822" t="s">
        <v>1037</v>
      </c>
      <c r="C76" s="823"/>
      <c r="D76" s="823"/>
      <c r="E76" s="823"/>
      <c r="F76" s="823"/>
      <c r="G76" s="823"/>
      <c r="H76" s="823"/>
      <c r="I76" s="865"/>
      <c r="J76" s="865"/>
      <c r="K76" s="865"/>
      <c r="L76" s="865"/>
      <c r="M76" s="866"/>
      <c r="N76" s="309">
        <f>SUM(N70:N75)</f>
        <v>96.718191678219696</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3382.4328483424765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676.48656966849535</v>
      </c>
      <c r="M83" s="858"/>
      <c r="N83" s="57"/>
    </row>
    <row r="84" spans="1:14">
      <c r="B84" s="95" t="s">
        <v>1057</v>
      </c>
      <c r="C84" s="96"/>
      <c r="D84" s="96"/>
      <c r="E84" s="96"/>
      <c r="F84" s="96"/>
      <c r="G84" s="96"/>
      <c r="H84" s="96"/>
      <c r="I84" s="93"/>
      <c r="J84" s="94"/>
      <c r="K84" s="312">
        <v>0.05</v>
      </c>
      <c r="L84" s="857">
        <f>N78*K84</f>
        <v>169.12164241712384</v>
      </c>
      <c r="M84" s="858"/>
      <c r="N84" s="57"/>
    </row>
    <row r="85" spans="1:14" ht="15.75" thickBot="1">
      <c r="B85" s="97" t="s">
        <v>1058</v>
      </c>
      <c r="C85" s="98"/>
      <c r="D85" s="98"/>
      <c r="E85" s="98"/>
      <c r="F85" s="98"/>
      <c r="G85" s="98"/>
      <c r="H85" s="98"/>
      <c r="I85" s="99"/>
      <c r="J85" s="100"/>
      <c r="K85" s="313">
        <v>0.05</v>
      </c>
      <c r="L85" s="859">
        <f>N78*K85</f>
        <v>169.12164241712384</v>
      </c>
      <c r="M85" s="860"/>
      <c r="N85" s="57"/>
    </row>
    <row r="86" spans="1:14" ht="15.75" thickBot="1">
      <c r="B86" s="822" t="s">
        <v>1037</v>
      </c>
      <c r="C86" s="823"/>
      <c r="D86" s="823"/>
      <c r="E86" s="823"/>
      <c r="F86" s="823"/>
      <c r="G86" s="823"/>
      <c r="H86" s="823"/>
      <c r="I86" s="823"/>
      <c r="J86" s="823"/>
      <c r="K86" s="823"/>
      <c r="L86" s="823"/>
      <c r="M86" s="824"/>
      <c r="N86" s="58">
        <f>L83+L84+L85</f>
        <v>1014.7298545027431</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4397.1627028452194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1099</v>
      </c>
      <c r="C31" s="87" t="s">
        <v>1278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4" t="s">
        <v>148</v>
      </c>
      <c r="B36" s="871" t="str">
        <f>VLOOKUP(A36,EQUIPOS!A6:D154,3,FALSE)</f>
        <v>Cargador : Potencia en el volante 110 hp, Clasificación de RPM del motor 2300.</v>
      </c>
      <c r="C36" s="872"/>
      <c r="D36" s="872"/>
      <c r="E36" s="872"/>
      <c r="F36" s="872"/>
      <c r="G36" s="872"/>
      <c r="H36" s="873"/>
      <c r="I36" s="275"/>
      <c r="J36" s="276"/>
      <c r="K36" s="277">
        <f>VLOOKUP(A36,EQUIPOS!A6:D163,4,FALSE)</f>
        <v>158750</v>
      </c>
      <c r="L36" s="278"/>
      <c r="M36" s="279">
        <v>66</v>
      </c>
      <c r="N36" s="280">
        <f>K36/M36</f>
        <v>2405.3030303030305</v>
      </c>
    </row>
    <row r="37" spans="1:14">
      <c r="A37" s="114" t="s">
        <v>129</v>
      </c>
      <c r="B37" s="871" t="str">
        <f>VLOOKUP(A37,EQUIPOS!A7:D154,3,FALSE)</f>
        <v xml:space="preserve">Buldozer, Potencia al volante de 140 HP, motor de 2200 RPM, longitud de hoja 4,80m. </v>
      </c>
      <c r="C37" s="872"/>
      <c r="D37" s="872"/>
      <c r="E37" s="872"/>
      <c r="F37" s="872"/>
      <c r="G37" s="872"/>
      <c r="H37" s="873"/>
      <c r="I37" s="275"/>
      <c r="J37" s="276"/>
      <c r="K37" s="277">
        <f>VLOOKUP(A37,EQUIPOS!A7:D164,4,FALSE)</f>
        <v>224583.33333333334</v>
      </c>
      <c r="L37" s="278"/>
      <c r="M37" s="279">
        <v>100</v>
      </c>
      <c r="N37" s="280">
        <f>K37/M37</f>
        <v>2245.8333333333335</v>
      </c>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82"/>
      <c r="L39" s="876"/>
      <c r="M39" s="877"/>
      <c r="N39" s="281"/>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285"/>
      <c r="N41" s="352"/>
    </row>
    <row r="42" spans="1:14" ht="15.75" thickBot="1">
      <c r="B42" s="871" t="s">
        <v>1036</v>
      </c>
      <c r="C42" s="872"/>
      <c r="D42" s="872"/>
      <c r="E42" s="872"/>
      <c r="F42" s="872"/>
      <c r="G42" s="872"/>
      <c r="H42" s="873"/>
      <c r="I42" s="881"/>
      <c r="J42" s="882"/>
      <c r="K42" s="47"/>
      <c r="L42" s="883">
        <v>0.01</v>
      </c>
      <c r="M42" s="884"/>
      <c r="N42" s="111">
        <f>N76*L42</f>
        <v>1.934363833564394</v>
      </c>
    </row>
    <row r="43" spans="1:14" ht="15.75" thickBot="1">
      <c r="B43" s="822" t="s">
        <v>1037</v>
      </c>
      <c r="C43" s="823"/>
      <c r="D43" s="823"/>
      <c r="E43" s="823"/>
      <c r="F43" s="823"/>
      <c r="G43" s="823"/>
      <c r="H43" s="823"/>
      <c r="I43" s="823"/>
      <c r="J43" s="823"/>
      <c r="K43" s="823"/>
      <c r="L43" s="823"/>
      <c r="M43" s="824"/>
      <c r="N43" s="402">
        <f>SUM(N36:N42)</f>
        <v>4653.070727469928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451</v>
      </c>
      <c r="B48" s="49" t="str">
        <f>VLOOKUP(A48,MATERIALES!A4:D373,3,FALSE)</f>
        <v>Disposición de material de derrumbe</v>
      </c>
      <c r="C48" s="289"/>
      <c r="D48" s="289"/>
      <c r="E48" s="289"/>
      <c r="F48" s="289"/>
      <c r="G48" s="289"/>
      <c r="H48" s="289"/>
      <c r="I48" s="276"/>
      <c r="J48" s="232" t="str">
        <f>VLOOKUP(A48,MATERIALES!A4:D373,2,FALSE)</f>
        <v>m3</v>
      </c>
      <c r="K48" s="290">
        <v>1</v>
      </c>
      <c r="L48" s="275"/>
      <c r="M48" s="291">
        <f>VLOOKUP(A48,MATERIALES!A4:D395,4,FALSE)</f>
        <v>4006.3653061446189</v>
      </c>
      <c r="N48" s="280">
        <f>K48*M48</f>
        <v>4006.3653061446189</v>
      </c>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4006.3653061446189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B59" s="52"/>
      <c r="C59" s="325"/>
      <c r="D59" s="325"/>
      <c r="E59" s="325"/>
      <c r="F59" s="325"/>
      <c r="G59" s="325"/>
      <c r="H59" s="319"/>
      <c r="I59" s="287"/>
      <c r="J59" s="294"/>
      <c r="K59" s="287"/>
      <c r="L59" s="909"/>
      <c r="M59" s="910"/>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528</v>
      </c>
      <c r="N70" s="403">
        <f>K70/M70</f>
        <v>193.43638335643939</v>
      </c>
      <c r="O70" s="112"/>
    </row>
    <row r="71" spans="1:15">
      <c r="B71" s="55"/>
      <c r="C71" s="53"/>
      <c r="D71" s="53"/>
      <c r="E71" s="53"/>
      <c r="F71" s="53"/>
      <c r="G71" s="53"/>
      <c r="H71" s="53"/>
      <c r="I71" s="300"/>
      <c r="J71" s="301"/>
      <c r="K71" s="302"/>
      <c r="L71" s="56"/>
      <c r="M71" s="307"/>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822" t="s">
        <v>1037</v>
      </c>
      <c r="C76" s="823"/>
      <c r="D76" s="823"/>
      <c r="E76" s="823"/>
      <c r="F76" s="823"/>
      <c r="G76" s="823"/>
      <c r="H76" s="823"/>
      <c r="I76" s="865"/>
      <c r="J76" s="865"/>
      <c r="K76" s="865"/>
      <c r="L76" s="865"/>
      <c r="M76" s="866"/>
      <c r="N76" s="309">
        <f>SUM(N70:N75)</f>
        <v>193.43638335643939</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8852.8724169709876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1770.5744833941976</v>
      </c>
      <c r="M83" s="858"/>
      <c r="N83" s="57"/>
    </row>
    <row r="84" spans="1:14">
      <c r="B84" s="95" t="s">
        <v>1057</v>
      </c>
      <c r="C84" s="96"/>
      <c r="D84" s="96"/>
      <c r="E84" s="96"/>
      <c r="F84" s="96"/>
      <c r="G84" s="96"/>
      <c r="H84" s="96"/>
      <c r="I84" s="93"/>
      <c r="J84" s="94"/>
      <c r="K84" s="312">
        <v>0.05</v>
      </c>
      <c r="L84" s="857">
        <f>N78*K84</f>
        <v>442.6436208485494</v>
      </c>
      <c r="M84" s="858"/>
      <c r="N84" s="57"/>
    </row>
    <row r="85" spans="1:14" ht="15.75" thickBot="1">
      <c r="B85" s="97" t="s">
        <v>1058</v>
      </c>
      <c r="C85" s="98"/>
      <c r="D85" s="98"/>
      <c r="E85" s="98"/>
      <c r="F85" s="98"/>
      <c r="G85" s="98"/>
      <c r="H85" s="98"/>
      <c r="I85" s="99"/>
      <c r="J85" s="100"/>
      <c r="K85" s="313">
        <v>0.05</v>
      </c>
      <c r="L85" s="859">
        <f>N78*K85</f>
        <v>442.6436208485494</v>
      </c>
      <c r="M85" s="860"/>
      <c r="N85" s="57"/>
    </row>
    <row r="86" spans="1:14" ht="15.75" thickBot="1">
      <c r="B86" s="822" t="s">
        <v>1037</v>
      </c>
      <c r="C86" s="823"/>
      <c r="D86" s="823"/>
      <c r="E86" s="823"/>
      <c r="F86" s="823"/>
      <c r="G86" s="823"/>
      <c r="H86" s="823"/>
      <c r="I86" s="823"/>
      <c r="J86" s="823"/>
      <c r="K86" s="823"/>
      <c r="L86" s="823"/>
      <c r="M86" s="824"/>
      <c r="N86" s="58">
        <f>L83+L84+L85</f>
        <v>2655.8617250912962</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11508.734142062283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1100</v>
      </c>
      <c r="C31" s="87" t="s">
        <v>1279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4" t="s">
        <v>129</v>
      </c>
      <c r="B36" s="871" t="str">
        <f>VLOOKUP(A36,EQUIPOS!A6:D154,3,FALSE)</f>
        <v xml:space="preserve">Buldozer, Potencia al volante de 140 HP, motor de 2200 RPM, longitud de hoja 4,80m. </v>
      </c>
      <c r="C36" s="872"/>
      <c r="D36" s="872"/>
      <c r="E36" s="872"/>
      <c r="F36" s="872"/>
      <c r="G36" s="872"/>
      <c r="H36" s="873"/>
      <c r="I36" s="275"/>
      <c r="J36" s="276"/>
      <c r="K36" s="277">
        <f>VLOOKUP(A36,EQUIPOS!A6:D163,4,FALSE)</f>
        <v>224583.33333333334</v>
      </c>
      <c r="L36" s="472"/>
      <c r="M36" s="291">
        <v>50</v>
      </c>
      <c r="N36" s="280">
        <f>K36/M36</f>
        <v>4491.666666666667</v>
      </c>
    </row>
    <row r="37" spans="1:14">
      <c r="A37" s="114" t="s">
        <v>152</v>
      </c>
      <c r="B37" s="871" t="str">
        <f>VLOOKUP(A37,EQUIPOS!A7:D154,3,FALSE)</f>
        <v xml:space="preserve">Carrotanque de agua(1000 Galones) </v>
      </c>
      <c r="C37" s="872"/>
      <c r="D37" s="872"/>
      <c r="E37" s="872"/>
      <c r="F37" s="872"/>
      <c r="G37" s="872"/>
      <c r="H37" s="873"/>
      <c r="I37" s="275"/>
      <c r="J37" s="276"/>
      <c r="K37" s="277">
        <f>VLOOKUP(A37,EQUIPOS!A7:D164,4,FALSE)</f>
        <v>80266.666666666672</v>
      </c>
      <c r="L37" s="472"/>
      <c r="M37" s="291">
        <v>50</v>
      </c>
      <c r="N37" s="280">
        <f>K37/M37</f>
        <v>1605.3333333333335</v>
      </c>
    </row>
    <row r="38" spans="1:14">
      <c r="A38" s="213" t="s">
        <v>269</v>
      </c>
      <c r="B38" s="871" t="str">
        <f>VLOOKUP(A38,EQUIPOS!A8:D154,3,FALSE)</f>
        <v>Motoniveladora  potencia 215 HP, ancho de cuchilla 4,27 m, peso 18 ton.</v>
      </c>
      <c r="C38" s="872"/>
      <c r="D38" s="872"/>
      <c r="E38" s="872"/>
      <c r="F38" s="872"/>
      <c r="G38" s="872"/>
      <c r="H38" s="873"/>
      <c r="I38" s="275"/>
      <c r="J38" s="276"/>
      <c r="K38" s="277">
        <f>VLOOKUP(A38,EQUIPOS!A8:D165,4,FALSE)</f>
        <v>236733.33333333334</v>
      </c>
      <c r="L38" s="472"/>
      <c r="M38" s="291">
        <v>50</v>
      </c>
      <c r="N38" s="280">
        <f>K38/M38</f>
        <v>4734.666666666667</v>
      </c>
    </row>
    <row r="39" spans="1:14">
      <c r="A39" s="213" t="s">
        <v>365</v>
      </c>
      <c r="B39" s="871" t="str">
        <f>VLOOKUP(A39,EQUIPOS!A9:D154,3,FALSE)</f>
        <v xml:space="preserve">Vibrocompatador, potencia 153 HP, peso 10 Ton. </v>
      </c>
      <c r="C39" s="872"/>
      <c r="D39" s="872"/>
      <c r="E39" s="872"/>
      <c r="F39" s="872"/>
      <c r="G39" s="872"/>
      <c r="H39" s="873"/>
      <c r="I39" s="874"/>
      <c r="J39" s="875"/>
      <c r="K39" s="277">
        <f>VLOOKUP(A39,EQUIPOS!A9:D166,4,FALSE)</f>
        <v>137533.33333333334</v>
      </c>
      <c r="L39" s="952">
        <v>50</v>
      </c>
      <c r="M39" s="953"/>
      <c r="N39" s="280">
        <f>K39/L39</f>
        <v>2750.666666666667</v>
      </c>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285"/>
      <c r="N41" s="352"/>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13582.333333333336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B59" s="52"/>
      <c r="C59" s="325"/>
      <c r="D59" s="325"/>
      <c r="E59" s="325"/>
      <c r="F59" s="325"/>
      <c r="G59" s="325"/>
      <c r="H59" s="319"/>
      <c r="I59" s="287"/>
      <c r="J59" s="294"/>
      <c r="K59" s="287"/>
      <c r="L59" s="909"/>
      <c r="M59" s="910"/>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400</v>
      </c>
      <c r="N70" s="403">
        <f>K70/M70</f>
        <v>255.33602603049999</v>
      </c>
      <c r="O70" s="112"/>
    </row>
    <row r="71" spans="1:15">
      <c r="A71" t="s">
        <v>6</v>
      </c>
      <c r="B71" s="55" t="str">
        <f>VLOOKUP(A71,'MANO DE OBRA'!A8:D69,3,FALSE)</f>
        <v xml:space="preserve">Obrero </v>
      </c>
      <c r="C71" s="53"/>
      <c r="D71" s="53"/>
      <c r="E71" s="53"/>
      <c r="F71" s="53"/>
      <c r="G71" s="53"/>
      <c r="H71" s="53"/>
      <c r="I71" s="300">
        <f>K71/J71*100</f>
        <v>27603.894705999999</v>
      </c>
      <c r="J71" s="301">
        <v>185</v>
      </c>
      <c r="K71" s="302">
        <f>VLOOKUP(A71,'MANO DE OBRA'!A8:D100,4,FALSE)</f>
        <v>51067.205206099999</v>
      </c>
      <c r="L71" s="56"/>
      <c r="M71" s="307">
        <v>400</v>
      </c>
      <c r="N71" s="403">
        <f>K71/M71</f>
        <v>127.66801301525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822" t="s">
        <v>1037</v>
      </c>
      <c r="C76" s="823"/>
      <c r="D76" s="823"/>
      <c r="E76" s="823"/>
      <c r="F76" s="823"/>
      <c r="G76" s="823"/>
      <c r="H76" s="823"/>
      <c r="I76" s="865"/>
      <c r="J76" s="865"/>
      <c r="K76" s="865"/>
      <c r="L76" s="865"/>
      <c r="M76" s="866"/>
      <c r="N76" s="309">
        <f>SUM(N70:N75)</f>
        <v>383.00403904575001</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13965.337372379086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2793.0674744758176</v>
      </c>
      <c r="M83" s="858"/>
      <c r="N83" s="57"/>
    </row>
    <row r="84" spans="1:14">
      <c r="B84" s="95" t="s">
        <v>1057</v>
      </c>
      <c r="C84" s="96"/>
      <c r="D84" s="96"/>
      <c r="E84" s="96"/>
      <c r="F84" s="96"/>
      <c r="G84" s="96"/>
      <c r="H84" s="96"/>
      <c r="I84" s="93"/>
      <c r="J84" s="94"/>
      <c r="K84" s="312">
        <v>0.05</v>
      </c>
      <c r="L84" s="857">
        <f>N78*K84</f>
        <v>698.26686861895439</v>
      </c>
      <c r="M84" s="858"/>
      <c r="N84" s="57"/>
    </row>
    <row r="85" spans="1:14" ht="15.75" thickBot="1">
      <c r="B85" s="97" t="s">
        <v>1058</v>
      </c>
      <c r="C85" s="98"/>
      <c r="D85" s="98"/>
      <c r="E85" s="98"/>
      <c r="F85" s="98"/>
      <c r="G85" s="98"/>
      <c r="H85" s="98"/>
      <c r="I85" s="99"/>
      <c r="J85" s="100"/>
      <c r="K85" s="313">
        <v>0.05</v>
      </c>
      <c r="L85" s="859">
        <f>N78*K85</f>
        <v>698.26686861895439</v>
      </c>
      <c r="M85" s="860"/>
      <c r="N85" s="57"/>
    </row>
    <row r="86" spans="1:14" ht="15.75" thickBot="1">
      <c r="B86" s="822" t="s">
        <v>1037</v>
      </c>
      <c r="C86" s="823"/>
      <c r="D86" s="823"/>
      <c r="E86" s="823"/>
      <c r="F86" s="823"/>
      <c r="G86" s="823"/>
      <c r="H86" s="823"/>
      <c r="I86" s="823"/>
      <c r="J86" s="823"/>
      <c r="K86" s="823"/>
      <c r="L86" s="823"/>
      <c r="M86" s="824"/>
      <c r="N86" s="58">
        <f>L83+L84+L85</f>
        <v>4189.6012117137261</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18154.938584092812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1101</v>
      </c>
      <c r="C31" s="87" t="s">
        <v>1280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4" t="s">
        <v>129</v>
      </c>
      <c r="B36" s="871" t="str">
        <f>VLOOKUP(A36,EQUIPOS!A6:D154,3,FALSE)</f>
        <v xml:space="preserve">Buldozer, Potencia al volante de 140 HP, motor de 2200 RPM, longitud de hoja 4,80m. </v>
      </c>
      <c r="C36" s="872"/>
      <c r="D36" s="872"/>
      <c r="E36" s="872"/>
      <c r="F36" s="872"/>
      <c r="G36" s="872"/>
      <c r="H36" s="873"/>
      <c r="I36" s="275"/>
      <c r="J36" s="276"/>
      <c r="K36" s="277">
        <f>VLOOKUP(A36,EQUIPOS!A6:D163,4,FALSE)</f>
        <v>224583.33333333334</v>
      </c>
      <c r="L36" s="278"/>
      <c r="M36" s="279">
        <v>40</v>
      </c>
      <c r="N36" s="280">
        <f>K36/M36</f>
        <v>5614.5833333333339</v>
      </c>
    </row>
    <row r="37" spans="1:14">
      <c r="A37" s="119" t="s">
        <v>365</v>
      </c>
      <c r="B37" s="871" t="str">
        <f>VLOOKUP(A37,EQUIPOS!A7:D154,3,FALSE)</f>
        <v xml:space="preserve">Vibrocompatador, potencia 153 HP, peso 10 Ton. </v>
      </c>
      <c r="C37" s="872"/>
      <c r="D37" s="872"/>
      <c r="E37" s="872"/>
      <c r="F37" s="872"/>
      <c r="G37" s="872"/>
      <c r="H37" s="873"/>
      <c r="I37" s="275"/>
      <c r="J37" s="276"/>
      <c r="K37" s="277">
        <f>VLOOKUP(A37,EQUIPOS!A7:D164,4,FALSE)</f>
        <v>137533.33333333334</v>
      </c>
      <c r="L37" s="278"/>
      <c r="M37" s="279">
        <v>40</v>
      </c>
      <c r="N37" s="280">
        <f>K37/M37</f>
        <v>3438.3333333333335</v>
      </c>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285"/>
      <c r="N41" s="352"/>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9052.9166666666679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B59" s="52"/>
      <c r="C59" s="325"/>
      <c r="D59" s="325"/>
      <c r="E59" s="325"/>
      <c r="F59" s="325"/>
      <c r="G59" s="325"/>
      <c r="H59" s="319"/>
      <c r="I59" s="287"/>
      <c r="J59" s="294"/>
      <c r="K59" s="287"/>
      <c r="L59" s="909"/>
      <c r="M59" s="910"/>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320</v>
      </c>
      <c r="N70" s="403">
        <f>K70/M70</f>
        <v>319.17003253812499</v>
      </c>
      <c r="O70" s="112"/>
    </row>
    <row r="71" spans="1:15">
      <c r="A71" t="s">
        <v>6</v>
      </c>
      <c r="B71" s="55" t="str">
        <f>VLOOKUP(A71,'MANO DE OBRA'!A8:D69,3,FALSE)</f>
        <v xml:space="preserve">Obrero </v>
      </c>
      <c r="C71" s="53"/>
      <c r="D71" s="53"/>
      <c r="E71" s="53"/>
      <c r="F71" s="53"/>
      <c r="G71" s="53"/>
      <c r="H71" s="53"/>
      <c r="I71" s="300">
        <f>K71/J71*100</f>
        <v>27603.894705999999</v>
      </c>
      <c r="J71" s="301">
        <v>185</v>
      </c>
      <c r="K71" s="302">
        <f>VLOOKUP(A71,'MANO DE OBRA'!A8:D100,4,FALSE)</f>
        <v>51067.205206099999</v>
      </c>
      <c r="L71" s="56"/>
      <c r="M71" s="307">
        <v>320</v>
      </c>
      <c r="N71" s="403">
        <f>K71/M71</f>
        <v>159.58501626906249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822" t="s">
        <v>1037</v>
      </c>
      <c r="C76" s="823"/>
      <c r="D76" s="823"/>
      <c r="E76" s="823"/>
      <c r="F76" s="823"/>
      <c r="G76" s="823"/>
      <c r="H76" s="823"/>
      <c r="I76" s="865"/>
      <c r="J76" s="865"/>
      <c r="K76" s="865"/>
      <c r="L76" s="865"/>
      <c r="M76" s="866"/>
      <c r="N76" s="309">
        <f>SUM(N70:N75)</f>
        <v>478.75504880718745</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9531.6717154738544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1906.3343430947709</v>
      </c>
      <c r="M83" s="858"/>
      <c r="N83" s="57"/>
    </row>
    <row r="84" spans="1:14">
      <c r="B84" s="95" t="s">
        <v>1057</v>
      </c>
      <c r="C84" s="96"/>
      <c r="D84" s="96"/>
      <c r="E84" s="96"/>
      <c r="F84" s="96"/>
      <c r="G84" s="96"/>
      <c r="H84" s="96"/>
      <c r="I84" s="93"/>
      <c r="J84" s="94"/>
      <c r="K84" s="312">
        <v>0.05</v>
      </c>
      <c r="L84" s="857">
        <f>N78*K84</f>
        <v>476.58358577369273</v>
      </c>
      <c r="M84" s="858"/>
      <c r="N84" s="57"/>
    </row>
    <row r="85" spans="1:14" ht="15.75" thickBot="1">
      <c r="B85" s="97" t="s">
        <v>1058</v>
      </c>
      <c r="C85" s="98"/>
      <c r="D85" s="98"/>
      <c r="E85" s="98"/>
      <c r="F85" s="98"/>
      <c r="G85" s="98"/>
      <c r="H85" s="98"/>
      <c r="I85" s="99"/>
      <c r="J85" s="100"/>
      <c r="K85" s="313">
        <v>0.05</v>
      </c>
      <c r="L85" s="859">
        <f>N78*K85</f>
        <v>476.58358577369273</v>
      </c>
      <c r="M85" s="860"/>
      <c r="N85" s="57"/>
    </row>
    <row r="86" spans="1:14" ht="15.75" thickBot="1">
      <c r="B86" s="822" t="s">
        <v>1037</v>
      </c>
      <c r="C86" s="823"/>
      <c r="D86" s="823"/>
      <c r="E86" s="823"/>
      <c r="F86" s="823"/>
      <c r="G86" s="823"/>
      <c r="H86" s="823"/>
      <c r="I86" s="823"/>
      <c r="J86" s="823"/>
      <c r="K86" s="823"/>
      <c r="L86" s="823"/>
      <c r="M86" s="824"/>
      <c r="N86" s="58">
        <f>L83+L84+L85</f>
        <v>2859.5015146421565</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12391.173230116012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1102</v>
      </c>
      <c r="C31" s="87" t="s">
        <v>1281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4" t="s">
        <v>129</v>
      </c>
      <c r="B36" s="871" t="str">
        <f>VLOOKUP(A36,EQUIPOS!A6:D154,3,FALSE)</f>
        <v xml:space="preserve">Buldozer, Potencia al volante de 140 HP, motor de 2200 RPM, longitud de hoja 4,80m. </v>
      </c>
      <c r="C36" s="872"/>
      <c r="D36" s="872"/>
      <c r="E36" s="872"/>
      <c r="F36" s="872"/>
      <c r="G36" s="872"/>
      <c r="H36" s="873"/>
      <c r="I36" s="275"/>
      <c r="J36" s="276"/>
      <c r="K36" s="277">
        <f>VLOOKUP(A36,EQUIPOS!A6:D163,4,FALSE)</f>
        <v>224583.33333333334</v>
      </c>
      <c r="L36" s="278"/>
      <c r="M36" s="279">
        <v>40</v>
      </c>
      <c r="N36" s="280">
        <f>K36/M36</f>
        <v>5614.5833333333339</v>
      </c>
    </row>
    <row r="37" spans="1:14">
      <c r="A37" s="119"/>
      <c r="B37" s="871"/>
      <c r="C37" s="872"/>
      <c r="D37" s="872"/>
      <c r="E37" s="872"/>
      <c r="F37" s="872"/>
      <c r="G37" s="872"/>
      <c r="H37" s="873"/>
      <c r="I37" s="275"/>
      <c r="J37" s="276"/>
      <c r="K37" s="277"/>
      <c r="L37" s="278"/>
      <c r="M37" s="279"/>
      <c r="N37" s="280"/>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285"/>
      <c r="N41" s="352"/>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5614.5833333333339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B48" s="49"/>
      <c r="C48" s="289"/>
      <c r="D48" s="289"/>
      <c r="E48" s="289"/>
      <c r="F48" s="289"/>
      <c r="G48" s="289"/>
      <c r="H48" s="289"/>
      <c r="I48" s="276"/>
      <c r="J48" s="232"/>
      <c r="K48" s="290"/>
      <c r="L48" s="275"/>
      <c r="M48" s="291"/>
      <c r="N48" s="280"/>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B59" s="52"/>
      <c r="C59" s="325"/>
      <c r="D59" s="325"/>
      <c r="E59" s="325"/>
      <c r="F59" s="325"/>
      <c r="G59" s="325"/>
      <c r="H59" s="319"/>
      <c r="I59" s="287"/>
      <c r="J59" s="294"/>
      <c r="K59" s="287"/>
      <c r="L59" s="909"/>
      <c r="M59" s="910"/>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320</v>
      </c>
      <c r="N70" s="403">
        <f>K70/M70</f>
        <v>319.17003253812499</v>
      </c>
      <c r="O70" s="112"/>
    </row>
    <row r="71" spans="1:15">
      <c r="A71" t="s">
        <v>6</v>
      </c>
      <c r="B71" s="55" t="str">
        <f>VLOOKUP(A71,'MANO DE OBRA'!A8:D69,3,FALSE)</f>
        <v xml:space="preserve">Obrero </v>
      </c>
      <c r="C71" s="53"/>
      <c r="D71" s="53"/>
      <c r="E71" s="53"/>
      <c r="F71" s="53"/>
      <c r="G71" s="53"/>
      <c r="H71" s="53"/>
      <c r="I71" s="300">
        <f>K71/J71*100</f>
        <v>27603.894705999999</v>
      </c>
      <c r="J71" s="301">
        <v>185</v>
      </c>
      <c r="K71" s="302">
        <f>VLOOKUP(A71,'MANO DE OBRA'!A8:D100,4,FALSE)</f>
        <v>51067.205206099999</v>
      </c>
      <c r="L71" s="56"/>
      <c r="M71" s="307">
        <v>320</v>
      </c>
      <c r="N71" s="403">
        <f>K71/M71</f>
        <v>159.58501626906249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822" t="s">
        <v>1037</v>
      </c>
      <c r="C76" s="823"/>
      <c r="D76" s="823"/>
      <c r="E76" s="823"/>
      <c r="F76" s="823"/>
      <c r="G76" s="823"/>
      <c r="H76" s="823"/>
      <c r="I76" s="865"/>
      <c r="J76" s="865"/>
      <c r="K76" s="865"/>
      <c r="L76" s="865"/>
      <c r="M76" s="866"/>
      <c r="N76" s="309">
        <f>SUM(N70:N75)</f>
        <v>478.75504880718745</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6093.3383821405214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1218.6676764281044</v>
      </c>
      <c r="M83" s="858"/>
      <c r="N83" s="57"/>
    </row>
    <row r="84" spans="1:14">
      <c r="B84" s="95" t="s">
        <v>1057</v>
      </c>
      <c r="C84" s="96"/>
      <c r="D84" s="96"/>
      <c r="E84" s="96"/>
      <c r="F84" s="96"/>
      <c r="G84" s="96"/>
      <c r="H84" s="96"/>
      <c r="I84" s="93"/>
      <c r="J84" s="94"/>
      <c r="K84" s="312">
        <v>0.05</v>
      </c>
      <c r="L84" s="857">
        <f>N78*K84</f>
        <v>304.6669191070261</v>
      </c>
      <c r="M84" s="858"/>
      <c r="N84" s="57"/>
    </row>
    <row r="85" spans="1:14" ht="15.75" thickBot="1">
      <c r="B85" s="97" t="s">
        <v>1058</v>
      </c>
      <c r="C85" s="98"/>
      <c r="D85" s="98"/>
      <c r="E85" s="98"/>
      <c r="F85" s="98"/>
      <c r="G85" s="98"/>
      <c r="H85" s="98"/>
      <c r="I85" s="99"/>
      <c r="J85" s="100"/>
      <c r="K85" s="313">
        <v>0.05</v>
      </c>
      <c r="L85" s="859">
        <f>N78*K85</f>
        <v>304.6669191070261</v>
      </c>
      <c r="M85" s="860"/>
      <c r="N85" s="57"/>
    </row>
    <row r="86" spans="1:14" ht="15.75" thickBot="1">
      <c r="B86" s="822" t="s">
        <v>1037</v>
      </c>
      <c r="C86" s="823"/>
      <c r="D86" s="823"/>
      <c r="E86" s="823"/>
      <c r="F86" s="823"/>
      <c r="G86" s="823"/>
      <c r="H86" s="823"/>
      <c r="I86" s="823"/>
      <c r="J86" s="823"/>
      <c r="K86" s="823"/>
      <c r="L86" s="823"/>
      <c r="M86" s="824"/>
      <c r="N86" s="58">
        <f>L83+L84+L85</f>
        <v>1828.0015146421567</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7921.3398967826779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1525</v>
      </c>
      <c r="C31" s="87" t="s">
        <v>2336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279"/>
      <c r="N36" s="280"/>
    </row>
    <row r="37" spans="1:14">
      <c r="A37" s="119"/>
      <c r="B37" s="871"/>
      <c r="C37" s="872"/>
      <c r="D37" s="872"/>
      <c r="E37" s="872"/>
      <c r="F37" s="872"/>
      <c r="G37" s="872"/>
      <c r="H37" s="873"/>
      <c r="I37" s="275"/>
      <c r="J37" s="276"/>
      <c r="K37" s="277"/>
      <c r="L37" s="278"/>
      <c r="M37" s="279"/>
      <c r="N37" s="280"/>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285"/>
      <c r="N41" s="352"/>
    </row>
    <row r="42" spans="1:14" ht="15.75" thickBot="1">
      <c r="B42" s="871" t="s">
        <v>1036</v>
      </c>
      <c r="C42" s="872"/>
      <c r="D42" s="872"/>
      <c r="E42" s="872"/>
      <c r="F42" s="872"/>
      <c r="G42" s="872"/>
      <c r="H42" s="873"/>
      <c r="I42" s="881"/>
      <c r="J42" s="882"/>
      <c r="K42" s="47"/>
      <c r="L42" s="883">
        <v>0.01</v>
      </c>
      <c r="M42" s="884"/>
      <c r="N42" s="111">
        <f>N76*L42</f>
        <v>2.0426882082439999</v>
      </c>
    </row>
    <row r="43" spans="1:14" ht="15.75" thickBot="1">
      <c r="B43" s="822" t="s">
        <v>1037</v>
      </c>
      <c r="C43" s="823"/>
      <c r="D43" s="823"/>
      <c r="E43" s="823"/>
      <c r="F43" s="823"/>
      <c r="G43" s="823"/>
      <c r="H43" s="823"/>
      <c r="I43" s="823"/>
      <c r="J43" s="823"/>
      <c r="K43" s="823"/>
      <c r="L43" s="823"/>
      <c r="M43" s="824"/>
      <c r="N43" s="402">
        <f>SUM(N36:N42)</f>
        <v>2.0426882082439999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961</v>
      </c>
      <c r="B48" s="49" t="str">
        <f>VLOOKUP(A48,MATERIALES!A14:D378,3,FALSE)</f>
        <v>Geotextil Nt-2500 O Similar (Proveedores, Pavco, Geomatrix, Tensar, Omnes U Otros)</v>
      </c>
      <c r="C48" s="289"/>
      <c r="D48" s="289"/>
      <c r="E48" s="289"/>
      <c r="F48" s="289"/>
      <c r="G48" s="289"/>
      <c r="H48" s="289"/>
      <c r="I48" s="276"/>
      <c r="J48" s="232" t="s">
        <v>233</v>
      </c>
      <c r="K48" s="290">
        <v>1.3</v>
      </c>
      <c r="L48" s="275"/>
      <c r="M48" s="291">
        <f>VLOOKUP(A48,MATERIALES!A6:D374,4,FALSE)</f>
        <v>5844.9508980149139</v>
      </c>
      <c r="N48" s="280">
        <f>K48*M48</f>
        <v>7598.4361674193888</v>
      </c>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7598.4361674193888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B59" s="52"/>
      <c r="C59" s="53"/>
      <c r="D59" s="53"/>
      <c r="E59" s="53"/>
      <c r="F59" s="53"/>
      <c r="G59" s="53"/>
      <c r="H59" s="296"/>
      <c r="I59" s="287"/>
      <c r="J59" s="287"/>
      <c r="K59" s="287"/>
      <c r="L59" s="909"/>
      <c r="M59" s="910"/>
      <c r="N59" s="299"/>
    </row>
    <row r="60" spans="1:14" ht="24.75" customHeight="1">
      <c r="B60" s="52"/>
      <c r="C60" s="325"/>
      <c r="D60" s="325"/>
      <c r="E60" s="325"/>
      <c r="F60" s="325"/>
      <c r="G60" s="325"/>
      <c r="H60" s="319"/>
      <c r="I60" s="407"/>
      <c r="J60" s="294"/>
      <c r="K60" s="287"/>
      <c r="L60" s="909"/>
      <c r="M60" s="910"/>
      <c r="N60" s="295"/>
    </row>
    <row r="61" spans="1:14">
      <c r="B61" s="52"/>
      <c r="C61" s="53"/>
      <c r="D61" s="53"/>
      <c r="E61" s="53"/>
      <c r="F61" s="53"/>
      <c r="G61" s="325"/>
      <c r="H61" s="319"/>
      <c r="I61" s="407"/>
      <c r="J61" s="294"/>
      <c r="K61" s="287"/>
      <c r="L61" s="909"/>
      <c r="M61" s="910"/>
      <c r="N61" s="299"/>
    </row>
    <row r="62" spans="1:14">
      <c r="B62" s="52"/>
      <c r="C62" s="53"/>
      <c r="D62" s="53"/>
      <c r="E62" s="53"/>
      <c r="F62" s="53"/>
      <c r="G62" s="53"/>
      <c r="H62" s="296"/>
      <c r="I62" s="287"/>
      <c r="J62" s="287"/>
      <c r="K62" s="287"/>
      <c r="L62" s="909"/>
      <c r="M62" s="910"/>
      <c r="N62" s="299"/>
    </row>
    <row r="63" spans="1:14">
      <c r="B63" s="52"/>
      <c r="C63" s="53"/>
      <c r="D63" s="53"/>
      <c r="E63" s="53"/>
      <c r="F63" s="53"/>
      <c r="G63" s="53"/>
      <c r="H63" s="296"/>
      <c r="I63" s="287"/>
      <c r="J63" s="287"/>
      <c r="K63" s="287"/>
      <c r="L63" s="909"/>
      <c r="M63" s="910"/>
      <c r="N63" s="299"/>
    </row>
    <row r="64" spans="1:14" ht="15.75" thickBot="1">
      <c r="B64" s="473"/>
      <c r="C64" s="456"/>
      <c r="D64" s="456"/>
      <c r="E64" s="456"/>
      <c r="F64" s="456"/>
      <c r="G64" s="456"/>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1000</v>
      </c>
      <c r="N70" s="403">
        <f>K70/M70</f>
        <v>102.1344104122</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822" t="s">
        <v>1037</v>
      </c>
      <c r="C76" s="823"/>
      <c r="D76" s="823"/>
      <c r="E76" s="823"/>
      <c r="F76" s="823"/>
      <c r="G76" s="823"/>
      <c r="H76" s="823"/>
      <c r="I76" s="865"/>
      <c r="J76" s="865"/>
      <c r="K76" s="865"/>
      <c r="L76" s="865"/>
      <c r="M76" s="866"/>
      <c r="N76" s="309">
        <f>SUM(N70:N75)</f>
        <v>204.2688208244</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7804.7476764520325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1560.9495352904066</v>
      </c>
      <c r="M83" s="858"/>
      <c r="N83" s="57"/>
    </row>
    <row r="84" spans="1:14">
      <c r="B84" s="95" t="s">
        <v>1057</v>
      </c>
      <c r="C84" s="96"/>
      <c r="D84" s="96"/>
      <c r="E84" s="96"/>
      <c r="F84" s="96"/>
      <c r="G84" s="96"/>
      <c r="H84" s="96"/>
      <c r="I84" s="93"/>
      <c r="J84" s="94"/>
      <c r="K84" s="312">
        <v>0.05</v>
      </c>
      <c r="L84" s="857">
        <f>N78*K84</f>
        <v>390.23738382260166</v>
      </c>
      <c r="M84" s="858"/>
      <c r="N84" s="57"/>
    </row>
    <row r="85" spans="1:14" ht="15.75" thickBot="1">
      <c r="B85" s="97" t="s">
        <v>1058</v>
      </c>
      <c r="C85" s="98"/>
      <c r="D85" s="98"/>
      <c r="E85" s="98"/>
      <c r="F85" s="98"/>
      <c r="G85" s="98"/>
      <c r="H85" s="98"/>
      <c r="I85" s="99"/>
      <c r="J85" s="100"/>
      <c r="K85" s="313">
        <v>0.05</v>
      </c>
      <c r="L85" s="859">
        <f>N78*K85</f>
        <v>390.23738382260166</v>
      </c>
      <c r="M85" s="860"/>
      <c r="N85" s="57"/>
    </row>
    <row r="86" spans="1:14" ht="15.75" thickBot="1">
      <c r="B86" s="822" t="s">
        <v>1037</v>
      </c>
      <c r="C86" s="823"/>
      <c r="D86" s="823"/>
      <c r="E86" s="823"/>
      <c r="F86" s="823"/>
      <c r="G86" s="823"/>
      <c r="H86" s="823"/>
      <c r="I86" s="823"/>
      <c r="J86" s="823"/>
      <c r="K86" s="823"/>
      <c r="L86" s="823"/>
      <c r="M86" s="824"/>
      <c r="N86" s="58">
        <f>L83+L84+L85</f>
        <v>2341.4243029356098</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10146.171979387642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1.5"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70">
    <mergeCell ref="J118:N119"/>
    <mergeCell ref="L61:M61"/>
    <mergeCell ref="L62:M62"/>
    <mergeCell ref="L63:M63"/>
    <mergeCell ref="B75:H75"/>
    <mergeCell ref="L75:M75"/>
    <mergeCell ref="B105:N106"/>
    <mergeCell ref="B107:N108"/>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1526</v>
      </c>
      <c r="C31" s="87" t="s">
        <v>2126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279"/>
      <c r="N36" s="280"/>
    </row>
    <row r="37" spans="1:14">
      <c r="A37" s="119"/>
      <c r="B37" s="871"/>
      <c r="C37" s="872"/>
      <c r="D37" s="872"/>
      <c r="E37" s="872"/>
      <c r="F37" s="872"/>
      <c r="G37" s="872"/>
      <c r="H37" s="873"/>
      <c r="I37" s="275"/>
      <c r="J37" s="276"/>
      <c r="K37" s="277"/>
      <c r="L37" s="278"/>
      <c r="M37" s="279"/>
      <c r="N37" s="280"/>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285"/>
      <c r="N41" s="352"/>
    </row>
    <row r="42" spans="1:14" ht="15.75" thickBot="1">
      <c r="B42" s="871" t="s">
        <v>1036</v>
      </c>
      <c r="C42" s="872"/>
      <c r="D42" s="872"/>
      <c r="E42" s="872"/>
      <c r="F42" s="872"/>
      <c r="G42" s="872"/>
      <c r="H42" s="873"/>
      <c r="I42" s="881"/>
      <c r="J42" s="882"/>
      <c r="K42" s="47"/>
      <c r="L42" s="883">
        <v>0.01</v>
      </c>
      <c r="M42" s="884"/>
      <c r="N42" s="111">
        <f>N76*L42</f>
        <v>2.0426882082439999</v>
      </c>
    </row>
    <row r="43" spans="1:14" ht="15.75" thickBot="1">
      <c r="B43" s="822" t="s">
        <v>1037</v>
      </c>
      <c r="C43" s="823"/>
      <c r="D43" s="823"/>
      <c r="E43" s="823"/>
      <c r="F43" s="823"/>
      <c r="G43" s="823"/>
      <c r="H43" s="823"/>
      <c r="I43" s="823"/>
      <c r="J43" s="823"/>
      <c r="K43" s="823"/>
      <c r="L43" s="823"/>
      <c r="M43" s="824"/>
      <c r="N43" s="402">
        <f>SUM(N36:N42)</f>
        <v>2.0426882082439999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479</v>
      </c>
      <c r="B48" s="49" t="str">
        <f>VLOOKUP(A48,MATERIALES!A4:D373,3,FALSE)</f>
        <v>Geomalla Tipo Asphalt</v>
      </c>
      <c r="C48" s="289"/>
      <c r="D48" s="289"/>
      <c r="E48" s="289"/>
      <c r="F48" s="289"/>
      <c r="G48" s="289"/>
      <c r="H48" s="289"/>
      <c r="I48" s="276"/>
      <c r="J48" s="232" t="str">
        <f>VLOOKUP(A48,MATERIALES!A4:D373,2,FALSE)</f>
        <v>m2</v>
      </c>
      <c r="K48" s="290">
        <v>1.2</v>
      </c>
      <c r="L48" s="275"/>
      <c r="M48" s="291">
        <f>VLOOKUP(A48,MATERIALES!A4:D395,4,FALSE)</f>
        <v>8075.1893040457826</v>
      </c>
      <c r="N48" s="280">
        <f>K48*M48</f>
        <v>9690.2271648549395</v>
      </c>
    </row>
    <row r="49" spans="1:14">
      <c r="B49" s="49"/>
      <c r="C49" s="289"/>
      <c r="D49" s="289"/>
      <c r="E49" s="289"/>
      <c r="F49" s="289"/>
      <c r="G49" s="289"/>
      <c r="H49" s="289"/>
      <c r="I49" s="276"/>
      <c r="J49" s="232"/>
      <c r="K49" s="290"/>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9690.2271648549395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B59" s="52"/>
      <c r="C59" s="53"/>
      <c r="D59" s="53"/>
      <c r="E59" s="53"/>
      <c r="F59" s="53"/>
      <c r="G59" s="53"/>
      <c r="H59" s="296"/>
      <c r="I59" s="287"/>
      <c r="J59" s="287"/>
      <c r="K59" s="287"/>
      <c r="L59" s="909"/>
      <c r="M59" s="910"/>
      <c r="N59" s="299"/>
    </row>
    <row r="60" spans="1:14" ht="24.75" customHeight="1">
      <c r="B60" s="52"/>
      <c r="C60" s="325"/>
      <c r="D60" s="325"/>
      <c r="E60" s="325"/>
      <c r="F60" s="325"/>
      <c r="G60" s="325"/>
      <c r="H60" s="319"/>
      <c r="I60" s="407"/>
      <c r="J60" s="294"/>
      <c r="K60" s="287"/>
      <c r="L60" s="909"/>
      <c r="M60" s="910"/>
      <c r="N60" s="295"/>
    </row>
    <row r="61" spans="1:14">
      <c r="B61" s="52"/>
      <c r="C61" s="53"/>
      <c r="D61" s="53"/>
      <c r="E61" s="53"/>
      <c r="F61" s="53"/>
      <c r="G61" s="325"/>
      <c r="H61" s="319"/>
      <c r="I61" s="407"/>
      <c r="J61" s="294"/>
      <c r="K61" s="287"/>
      <c r="L61" s="909"/>
      <c r="M61" s="910"/>
      <c r="N61" s="299"/>
    </row>
    <row r="62" spans="1:14">
      <c r="B62" s="52"/>
      <c r="C62" s="53"/>
      <c r="D62" s="53"/>
      <c r="E62" s="53"/>
      <c r="F62" s="53"/>
      <c r="G62" s="53"/>
      <c r="H62" s="296"/>
      <c r="I62" s="287"/>
      <c r="J62" s="287"/>
      <c r="K62" s="287"/>
      <c r="L62" s="909"/>
      <c r="M62" s="910"/>
      <c r="N62" s="299"/>
    </row>
    <row r="63" spans="1:14">
      <c r="B63" s="52"/>
      <c r="C63" s="53"/>
      <c r="D63" s="53"/>
      <c r="E63" s="53"/>
      <c r="F63" s="53"/>
      <c r="G63" s="53"/>
      <c r="H63" s="296"/>
      <c r="I63" s="287"/>
      <c r="J63" s="287"/>
      <c r="K63" s="287"/>
      <c r="L63" s="909"/>
      <c r="M63" s="910"/>
      <c r="N63" s="299"/>
    </row>
    <row r="64" spans="1:14" ht="15.75" thickBot="1">
      <c r="B64" s="473"/>
      <c r="C64" s="456"/>
      <c r="D64" s="456"/>
      <c r="E64" s="456"/>
      <c r="F64" s="456"/>
      <c r="G64" s="456"/>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1000</v>
      </c>
      <c r="N70" s="403">
        <f>K70/M70</f>
        <v>102.1344104122</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822" t="s">
        <v>1037</v>
      </c>
      <c r="C76" s="823"/>
      <c r="D76" s="823"/>
      <c r="E76" s="823"/>
      <c r="F76" s="823"/>
      <c r="G76" s="823"/>
      <c r="H76" s="823"/>
      <c r="I76" s="865"/>
      <c r="J76" s="865"/>
      <c r="K76" s="865"/>
      <c r="L76" s="865"/>
      <c r="M76" s="866"/>
      <c r="N76" s="309">
        <f>SUM(N70:N75)</f>
        <v>204.2688208244</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9896.5386738875841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1979.307734777517</v>
      </c>
      <c r="M83" s="858"/>
      <c r="N83" s="57"/>
    </row>
    <row r="84" spans="1:14">
      <c r="B84" s="95" t="s">
        <v>1057</v>
      </c>
      <c r="C84" s="96"/>
      <c r="D84" s="96"/>
      <c r="E84" s="96"/>
      <c r="F84" s="96"/>
      <c r="G84" s="96"/>
      <c r="H84" s="96"/>
      <c r="I84" s="93"/>
      <c r="J84" s="94"/>
      <c r="K84" s="312">
        <v>0.05</v>
      </c>
      <c r="L84" s="857">
        <f>N78*K84</f>
        <v>494.82693369437925</v>
      </c>
      <c r="M84" s="858"/>
      <c r="N84" s="57"/>
    </row>
    <row r="85" spans="1:14" ht="15.75" thickBot="1">
      <c r="B85" s="97" t="s">
        <v>1058</v>
      </c>
      <c r="C85" s="98"/>
      <c r="D85" s="98"/>
      <c r="E85" s="98"/>
      <c r="F85" s="98"/>
      <c r="G85" s="98"/>
      <c r="H85" s="98"/>
      <c r="I85" s="99"/>
      <c r="J85" s="100"/>
      <c r="K85" s="313">
        <v>0.05</v>
      </c>
      <c r="L85" s="859">
        <f>N78*K85</f>
        <v>494.82693369437925</v>
      </c>
      <c r="M85" s="860"/>
      <c r="N85" s="57"/>
    </row>
    <row r="86" spans="1:14" ht="15.75" thickBot="1">
      <c r="B86" s="822" t="s">
        <v>1037</v>
      </c>
      <c r="C86" s="823"/>
      <c r="D86" s="823"/>
      <c r="E86" s="823"/>
      <c r="F86" s="823"/>
      <c r="G86" s="823"/>
      <c r="H86" s="823"/>
      <c r="I86" s="823"/>
      <c r="J86" s="823"/>
      <c r="K86" s="823"/>
      <c r="L86" s="823"/>
      <c r="M86" s="824"/>
      <c r="N86" s="58">
        <f>L83+L84+L85</f>
        <v>2968.961602166276</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12865.500276053859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1527</v>
      </c>
      <c r="C31" s="87" t="s">
        <v>1524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4" t="s">
        <v>129</v>
      </c>
      <c r="B36" s="871" t="str">
        <f>VLOOKUP(A36,EQUIPOS!A6:D186,3,FALSE)</f>
        <v xml:space="preserve">Buldozer, Potencia al volante de 140 HP, motor de 2200 RPM, longitud de hoja 4,80m. </v>
      </c>
      <c r="C36" s="872"/>
      <c r="D36" s="872"/>
      <c r="E36" s="872"/>
      <c r="F36" s="872"/>
      <c r="G36" s="872"/>
      <c r="H36" s="873"/>
      <c r="I36" s="275"/>
      <c r="J36" s="276"/>
      <c r="K36" s="277">
        <f>VLOOKUP(A36,EQUIPOS!A6:D186,4,FALSE)</f>
        <v>224583.33333333334</v>
      </c>
      <c r="L36" s="278"/>
      <c r="M36" s="279">
        <v>45</v>
      </c>
      <c r="N36" s="280">
        <f>K36/M36</f>
        <v>4990.7407407407409</v>
      </c>
    </row>
    <row r="37" spans="1:14">
      <c r="A37" s="119" t="s">
        <v>152</v>
      </c>
      <c r="B37" s="871" t="str">
        <f>VLOOKUP(A37,EQUIPOS!A7:D187,3,FALSE)</f>
        <v xml:space="preserve">Carrotanque de agua(1000 Galones) </v>
      </c>
      <c r="C37" s="872"/>
      <c r="D37" s="872"/>
      <c r="E37" s="872"/>
      <c r="F37" s="872"/>
      <c r="G37" s="872"/>
      <c r="H37" s="873"/>
      <c r="I37" s="275"/>
      <c r="J37" s="276"/>
      <c r="K37" s="277">
        <f>VLOOKUP(A37,EQUIPOS!A7:D187,4,FALSE)</f>
        <v>80266.666666666672</v>
      </c>
      <c r="L37" s="278"/>
      <c r="M37" s="279">
        <v>45</v>
      </c>
      <c r="N37" s="280">
        <f>K37/M37</f>
        <v>1783.7037037037039</v>
      </c>
    </row>
    <row r="38" spans="1:14">
      <c r="A38" t="s">
        <v>269</v>
      </c>
      <c r="B38" s="871" t="str">
        <f>VLOOKUP(A38,EQUIPOS!A8:D188,3,FALSE)</f>
        <v>Motoniveladora  potencia 215 HP, ancho de cuchilla 4,27 m, peso 18 ton.</v>
      </c>
      <c r="C38" s="872"/>
      <c r="D38" s="872"/>
      <c r="E38" s="872"/>
      <c r="F38" s="872"/>
      <c r="G38" s="872"/>
      <c r="H38" s="873"/>
      <c r="I38" s="275"/>
      <c r="J38" s="276"/>
      <c r="K38" s="277">
        <f>VLOOKUP(A38,EQUIPOS!A8:D188,4,FALSE)</f>
        <v>236733.33333333334</v>
      </c>
      <c r="L38" s="278"/>
      <c r="M38" s="279">
        <v>45</v>
      </c>
      <c r="N38" s="280">
        <f>K38/M38</f>
        <v>5260.7407407407409</v>
      </c>
    </row>
    <row r="39" spans="1:14">
      <c r="A39" t="s">
        <v>365</v>
      </c>
      <c r="B39" s="871" t="str">
        <f>VLOOKUP(A39,EQUIPOS!A9:D189,3,FALSE)</f>
        <v xml:space="preserve">Vibrocompatador, potencia 153 HP, peso 10 Ton. </v>
      </c>
      <c r="C39" s="872"/>
      <c r="D39" s="872"/>
      <c r="E39" s="872"/>
      <c r="F39" s="872"/>
      <c r="G39" s="872"/>
      <c r="H39" s="873"/>
      <c r="I39" s="874"/>
      <c r="J39" s="875"/>
      <c r="K39" s="277">
        <f>VLOOKUP(A39,EQUIPOS!A9:D189,4,FALSE)</f>
        <v>137533.33333333334</v>
      </c>
      <c r="L39" s="876">
        <v>45</v>
      </c>
      <c r="M39" s="877"/>
      <c r="N39" s="280">
        <f>K39/L39</f>
        <v>3056.2962962962965</v>
      </c>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285"/>
      <c r="N41" s="352"/>
    </row>
    <row r="42" spans="1:14" ht="15.75" thickBot="1">
      <c r="B42" s="871" t="s">
        <v>1036</v>
      </c>
      <c r="C42" s="872"/>
      <c r="D42" s="872"/>
      <c r="E42" s="872"/>
      <c r="F42" s="872"/>
      <c r="G42" s="872"/>
      <c r="H42" s="873"/>
      <c r="I42" s="881"/>
      <c r="J42" s="882"/>
      <c r="K42" s="47"/>
      <c r="L42" s="883">
        <v>0.02</v>
      </c>
      <c r="M42" s="884"/>
      <c r="N42" s="111">
        <f>N76*L42</f>
        <v>11.348267823577778</v>
      </c>
    </row>
    <row r="43" spans="1:14" ht="15.75" thickBot="1">
      <c r="B43" s="822" t="s">
        <v>1037</v>
      </c>
      <c r="C43" s="823"/>
      <c r="D43" s="823"/>
      <c r="E43" s="823"/>
      <c r="F43" s="823"/>
      <c r="G43" s="823"/>
      <c r="H43" s="823"/>
      <c r="I43" s="823"/>
      <c r="J43" s="823"/>
      <c r="K43" s="823"/>
      <c r="L43" s="823"/>
      <c r="M43" s="824"/>
      <c r="N43" s="402">
        <f>SUM(N36:N42)</f>
        <v>15102.82974930506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564</v>
      </c>
      <c r="B48" s="49" t="str">
        <f>VLOOKUP(A48,MATERIALES!A4:D373,3,FALSE)</f>
        <v xml:space="preserve">Material seleccionado para Relleno
</v>
      </c>
      <c r="C48" s="289"/>
      <c r="D48" s="289"/>
      <c r="E48" s="289"/>
      <c r="F48" s="289"/>
      <c r="G48" s="289"/>
      <c r="H48" s="289"/>
      <c r="I48" s="276"/>
      <c r="J48" s="232" t="str">
        <f>VLOOKUP(A48,MATERIALES!A4:D373,2,FALSE)</f>
        <v>m3</v>
      </c>
      <c r="K48" s="290">
        <v>1.25</v>
      </c>
      <c r="L48" s="275"/>
      <c r="M48" s="408">
        <f>VLOOKUP(A48,MATERIALES!A4:D395,4,FALSE)</f>
        <v>29750</v>
      </c>
      <c r="N48" s="280">
        <f>K48*M48</f>
        <v>37187.5</v>
      </c>
    </row>
    <row r="49" spans="1:14">
      <c r="B49" s="49"/>
      <c r="C49" s="289"/>
      <c r="D49" s="289"/>
      <c r="E49" s="289"/>
      <c r="F49" s="289"/>
      <c r="G49" s="289"/>
      <c r="H49" s="289"/>
      <c r="I49" s="276"/>
      <c r="J49" s="232"/>
      <c r="K49" s="290" t="s">
        <v>1064</v>
      </c>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37187.5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A59" t="s">
        <v>1375</v>
      </c>
      <c r="B59" s="52" t="str">
        <f>VLOOKUP(A59,TRANSPORTE!A5:D104,3,FALSE)</f>
        <v>Transporte de material seleccionado para relleno</v>
      </c>
      <c r="C59" s="53"/>
      <c r="D59" s="53"/>
      <c r="E59" s="53"/>
      <c r="F59" s="53"/>
      <c r="G59" s="53"/>
      <c r="H59" s="296" t="s">
        <v>2105</v>
      </c>
      <c r="I59" s="287">
        <v>1.25</v>
      </c>
      <c r="J59" s="287">
        <v>1</v>
      </c>
      <c r="K59" s="287">
        <f>I59*J59</f>
        <v>1.25</v>
      </c>
      <c r="L59" s="909">
        <f>VLOOKUP(A59,TRANSPORTE!A5:D117,4,FALSE)</f>
        <v>1226.6666666666667</v>
      </c>
      <c r="M59" s="910"/>
      <c r="N59" s="299">
        <f>K59*L59</f>
        <v>1533.3333333333335</v>
      </c>
    </row>
    <row r="60" spans="1:14" ht="24.75" customHeight="1">
      <c r="B60" s="52"/>
      <c r="C60" s="325"/>
      <c r="D60" s="325"/>
      <c r="E60" s="325"/>
      <c r="F60" s="325"/>
      <c r="G60" s="325"/>
      <c r="H60" s="319"/>
      <c r="I60" s="407"/>
      <c r="J60" s="294"/>
      <c r="K60" s="287"/>
      <c r="L60" s="909"/>
      <c r="M60" s="910"/>
      <c r="N60" s="295"/>
    </row>
    <row r="61" spans="1:14">
      <c r="B61" s="52"/>
      <c r="C61" s="53"/>
      <c r="D61" s="53"/>
      <c r="E61" s="53"/>
      <c r="F61" s="53"/>
      <c r="G61" s="325"/>
      <c r="H61" s="319"/>
      <c r="I61" s="407"/>
      <c r="J61" s="294"/>
      <c r="K61" s="287"/>
      <c r="L61" s="909"/>
      <c r="M61" s="910"/>
      <c r="N61" s="299"/>
    </row>
    <row r="62" spans="1:14">
      <c r="B62" s="52"/>
      <c r="C62" s="53"/>
      <c r="D62" s="53"/>
      <c r="E62" s="53"/>
      <c r="F62" s="53"/>
      <c r="G62" s="53"/>
      <c r="H62" s="296"/>
      <c r="I62" s="287"/>
      <c r="J62" s="287"/>
      <c r="K62" s="287"/>
      <c r="L62" s="909"/>
      <c r="M62" s="910"/>
      <c r="N62" s="299"/>
    </row>
    <row r="63" spans="1:14">
      <c r="B63" s="52"/>
      <c r="C63" s="53"/>
      <c r="D63" s="53"/>
      <c r="E63" s="53"/>
      <c r="F63" s="53"/>
      <c r="G63" s="53"/>
      <c r="H63" s="296"/>
      <c r="I63" s="287"/>
      <c r="J63" s="287"/>
      <c r="K63" s="287"/>
      <c r="L63" s="909"/>
      <c r="M63" s="910"/>
      <c r="N63" s="299"/>
    </row>
    <row r="64" spans="1:14" ht="15.75" thickBot="1">
      <c r="B64" s="473"/>
      <c r="C64" s="456"/>
      <c r="D64" s="456"/>
      <c r="E64" s="456"/>
      <c r="F64" s="456"/>
      <c r="G64" s="456"/>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f>SUM(N59:N64)</f>
        <v>1533.3333333333335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822" t="s">
        <v>1037</v>
      </c>
      <c r="C76" s="823"/>
      <c r="D76" s="823"/>
      <c r="E76" s="823"/>
      <c r="F76" s="823"/>
      <c r="G76" s="823"/>
      <c r="H76" s="823"/>
      <c r="I76" s="865"/>
      <c r="J76" s="865"/>
      <c r="K76" s="865"/>
      <c r="L76" s="865"/>
      <c r="M76" s="866"/>
      <c r="N76" s="309">
        <f>SUM(N70:N75)</f>
        <v>567.4133911788889</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54391.076473817287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10878.215294763459</v>
      </c>
      <c r="M83" s="858"/>
      <c r="N83" s="57"/>
    </row>
    <row r="84" spans="1:14">
      <c r="B84" s="95" t="s">
        <v>1057</v>
      </c>
      <c r="C84" s="96"/>
      <c r="D84" s="96"/>
      <c r="E84" s="96"/>
      <c r="F84" s="96"/>
      <c r="G84" s="96"/>
      <c r="H84" s="96"/>
      <c r="I84" s="93"/>
      <c r="J84" s="94"/>
      <c r="K84" s="312">
        <v>0.05</v>
      </c>
      <c r="L84" s="857">
        <f>N78*K84</f>
        <v>2719.5538236908646</v>
      </c>
      <c r="M84" s="858"/>
      <c r="N84" s="57"/>
    </row>
    <row r="85" spans="1:14" ht="15.75" thickBot="1">
      <c r="B85" s="97" t="s">
        <v>1058</v>
      </c>
      <c r="C85" s="98"/>
      <c r="D85" s="98"/>
      <c r="E85" s="98"/>
      <c r="F85" s="98"/>
      <c r="G85" s="98"/>
      <c r="H85" s="98"/>
      <c r="I85" s="99"/>
      <c r="J85" s="100"/>
      <c r="K85" s="313">
        <v>0.05</v>
      </c>
      <c r="L85" s="859">
        <f>N78*K85</f>
        <v>2719.5538236908646</v>
      </c>
      <c r="M85" s="860"/>
      <c r="N85" s="57"/>
    </row>
    <row r="86" spans="1:14" ht="15.75" thickBot="1">
      <c r="B86" s="822" t="s">
        <v>1037</v>
      </c>
      <c r="C86" s="823"/>
      <c r="D86" s="823"/>
      <c r="E86" s="823"/>
      <c r="F86" s="823"/>
      <c r="G86" s="823"/>
      <c r="H86" s="823"/>
      <c r="I86" s="823"/>
      <c r="J86" s="823"/>
      <c r="K86" s="823"/>
      <c r="L86" s="823"/>
      <c r="M86" s="824"/>
      <c r="N86" s="58">
        <f>L83+L84+L85</f>
        <v>16317.322942145189</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ROUND((N78+N86),0)</f>
        <v>70708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1528</v>
      </c>
      <c r="C31" s="87" t="s">
        <v>1530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4" t="s">
        <v>129</v>
      </c>
      <c r="B36" s="871" t="str">
        <f>VLOOKUP(A36,EQUIPOS!A6:D186,3,FALSE)</f>
        <v xml:space="preserve">Buldozer, Potencia al volante de 140 HP, motor de 2200 RPM, longitud de hoja 4,80m. </v>
      </c>
      <c r="C36" s="872"/>
      <c r="D36" s="872"/>
      <c r="E36" s="872"/>
      <c r="F36" s="872"/>
      <c r="G36" s="872"/>
      <c r="H36" s="873"/>
      <c r="I36" s="275"/>
      <c r="J36" s="276"/>
      <c r="K36" s="277">
        <f>VLOOKUP(A36,EQUIPOS!A6:D186,4,FALSE)</f>
        <v>224583.33333333334</v>
      </c>
      <c r="L36" s="278"/>
      <c r="M36" s="279">
        <v>45</v>
      </c>
      <c r="N36" s="280">
        <f>K36/M36</f>
        <v>4990.7407407407409</v>
      </c>
    </row>
    <row r="37" spans="1:14">
      <c r="A37" s="119" t="s">
        <v>152</v>
      </c>
      <c r="B37" s="871" t="str">
        <f>VLOOKUP(A37,EQUIPOS!A7:D187,3,FALSE)</f>
        <v xml:space="preserve">Carrotanque de agua(1000 Galones) </v>
      </c>
      <c r="C37" s="872"/>
      <c r="D37" s="872"/>
      <c r="E37" s="872"/>
      <c r="F37" s="872"/>
      <c r="G37" s="872"/>
      <c r="H37" s="873"/>
      <c r="I37" s="275"/>
      <c r="J37" s="276"/>
      <c r="K37" s="277">
        <f>VLOOKUP(A37,EQUIPOS!A7:D187,4,FALSE)</f>
        <v>80266.666666666672</v>
      </c>
      <c r="L37" s="278"/>
      <c r="M37" s="279">
        <v>45</v>
      </c>
      <c r="N37" s="280">
        <f>K37/M37</f>
        <v>1783.7037037037039</v>
      </c>
    </row>
    <row r="38" spans="1:14">
      <c r="A38" t="s">
        <v>269</v>
      </c>
      <c r="B38" s="871" t="str">
        <f>VLOOKUP(A38,EQUIPOS!A8:D188,3,FALSE)</f>
        <v>Motoniveladora  potencia 215 HP, ancho de cuchilla 4,27 m, peso 18 ton.</v>
      </c>
      <c r="C38" s="872"/>
      <c r="D38" s="872"/>
      <c r="E38" s="872"/>
      <c r="F38" s="872"/>
      <c r="G38" s="872"/>
      <c r="H38" s="873"/>
      <c r="I38" s="275"/>
      <c r="J38" s="276"/>
      <c r="K38" s="277">
        <f>VLOOKUP(A38,EQUIPOS!A8:D188,4,FALSE)</f>
        <v>236733.33333333334</v>
      </c>
      <c r="L38" s="278"/>
      <c r="M38" s="279">
        <v>45</v>
      </c>
      <c r="N38" s="280">
        <f>K38/M38</f>
        <v>5260.7407407407409</v>
      </c>
    </row>
    <row r="39" spans="1:14">
      <c r="A39" t="s">
        <v>365</v>
      </c>
      <c r="B39" s="871" t="str">
        <f>VLOOKUP(A39,EQUIPOS!A9:D189,3,FALSE)</f>
        <v xml:space="preserve">Vibrocompatador, potencia 153 HP, peso 10 Ton. </v>
      </c>
      <c r="C39" s="872"/>
      <c r="D39" s="872"/>
      <c r="E39" s="872"/>
      <c r="F39" s="872"/>
      <c r="G39" s="872"/>
      <c r="H39" s="873"/>
      <c r="I39" s="874"/>
      <c r="J39" s="875"/>
      <c r="K39" s="277">
        <f>VLOOKUP(A39,EQUIPOS!A9:D189,4,FALSE)</f>
        <v>137533.33333333334</v>
      </c>
      <c r="L39" s="876">
        <v>45</v>
      </c>
      <c r="M39" s="877"/>
      <c r="N39" s="280">
        <f>K39/L39</f>
        <v>3056.2962962962965</v>
      </c>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285"/>
      <c r="N41" s="352"/>
    </row>
    <row r="42" spans="1:14" ht="15.75" thickBot="1">
      <c r="B42" s="871" t="s">
        <v>1036</v>
      </c>
      <c r="C42" s="872"/>
      <c r="D42" s="872"/>
      <c r="E42" s="872"/>
      <c r="F42" s="872"/>
      <c r="G42" s="872"/>
      <c r="H42" s="873"/>
      <c r="I42" s="881"/>
      <c r="J42" s="882"/>
      <c r="K42" s="47"/>
      <c r="L42" s="883">
        <v>0.02</v>
      </c>
      <c r="M42" s="884"/>
      <c r="N42" s="111">
        <f>N76*L42</f>
        <v>11.348267823577778</v>
      </c>
    </row>
    <row r="43" spans="1:14" ht="15.75" thickBot="1">
      <c r="B43" s="822" t="s">
        <v>1037</v>
      </c>
      <c r="C43" s="823"/>
      <c r="D43" s="823"/>
      <c r="E43" s="823"/>
      <c r="F43" s="823"/>
      <c r="G43" s="823"/>
      <c r="H43" s="823"/>
      <c r="I43" s="823"/>
      <c r="J43" s="823"/>
      <c r="K43" s="823"/>
      <c r="L43" s="823"/>
      <c r="M43" s="824"/>
      <c r="N43" s="402">
        <f>SUM(N36:N42)</f>
        <v>15102.82974930506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549</v>
      </c>
      <c r="B48" s="49" t="str">
        <f>VLOOKUP(A48,MATERIALES!A4:D373,3,FALSE)</f>
        <v xml:space="preserve">Material de Sub Base CBR=40% </v>
      </c>
      <c r="C48" s="289"/>
      <c r="D48" s="289"/>
      <c r="E48" s="289"/>
      <c r="F48" s="289"/>
      <c r="G48" s="289"/>
      <c r="H48" s="289"/>
      <c r="I48" s="276"/>
      <c r="J48" s="232" t="str">
        <f>VLOOKUP(A48,MATERIALES!A4:D373,2,FALSE)</f>
        <v>m3</v>
      </c>
      <c r="K48" s="290">
        <v>1.25</v>
      </c>
      <c r="L48" s="275"/>
      <c r="M48" s="408">
        <f>VLOOKUP(A48,MATERIALES!A4:D395,4,FALSE)</f>
        <v>36890</v>
      </c>
      <c r="N48" s="280">
        <f>K48*M48</f>
        <v>46112.5</v>
      </c>
    </row>
    <row r="49" spans="1:14">
      <c r="B49" s="49"/>
      <c r="C49" s="289"/>
      <c r="D49" s="289"/>
      <c r="E49" s="289"/>
      <c r="F49" s="289"/>
      <c r="G49" s="289"/>
      <c r="H49" s="289"/>
      <c r="I49" s="276"/>
      <c r="J49" s="232"/>
      <c r="K49" s="290" t="s">
        <v>1064</v>
      </c>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46112.5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A59" t="s">
        <v>1469</v>
      </c>
      <c r="B59" s="52" t="str">
        <f>VLOOKUP(A59,TRANSPORTE!A5:D104,3,FALSE)</f>
        <v xml:space="preserve">Transporte de material de Sub Base CBR=40% </v>
      </c>
      <c r="C59" s="53"/>
      <c r="D59" s="53"/>
      <c r="E59" s="53"/>
      <c r="F59" s="53"/>
      <c r="G59" s="53"/>
      <c r="H59" s="296" t="s">
        <v>2105</v>
      </c>
      <c r="I59" s="287">
        <v>1.25</v>
      </c>
      <c r="J59" s="287">
        <v>1</v>
      </c>
      <c r="K59" s="287">
        <f>I59*J59</f>
        <v>1.25</v>
      </c>
      <c r="L59" s="909">
        <f>VLOOKUP(A59,TRANSPORTE!A5:D117,4,FALSE)</f>
        <v>1226.6666666666667</v>
      </c>
      <c r="M59" s="910"/>
      <c r="N59" s="299">
        <f>K59*L59</f>
        <v>1533.3333333333335</v>
      </c>
    </row>
    <row r="60" spans="1:14" ht="24.75" customHeight="1">
      <c r="B60" s="52"/>
      <c r="C60" s="325"/>
      <c r="D60" s="325"/>
      <c r="E60" s="325"/>
      <c r="F60" s="325"/>
      <c r="G60" s="325"/>
      <c r="H60" s="319"/>
      <c r="I60" s="407"/>
      <c r="J60" s="294"/>
      <c r="K60" s="287"/>
      <c r="L60" s="909"/>
      <c r="M60" s="910"/>
      <c r="N60" s="295"/>
    </row>
    <row r="61" spans="1:14">
      <c r="B61" s="52"/>
      <c r="C61" s="53"/>
      <c r="D61" s="53"/>
      <c r="E61" s="53"/>
      <c r="F61" s="53"/>
      <c r="G61" s="325"/>
      <c r="H61" s="319"/>
      <c r="I61" s="407"/>
      <c r="J61" s="294"/>
      <c r="K61" s="287"/>
      <c r="L61" s="909"/>
      <c r="M61" s="910"/>
      <c r="N61" s="299"/>
    </row>
    <row r="62" spans="1:14">
      <c r="B62" s="52"/>
      <c r="C62" s="53"/>
      <c r="D62" s="53"/>
      <c r="E62" s="53"/>
      <c r="F62" s="53"/>
      <c r="G62" s="53"/>
      <c r="H62" s="296"/>
      <c r="I62" s="287"/>
      <c r="J62" s="287"/>
      <c r="K62" s="287"/>
      <c r="L62" s="909"/>
      <c r="M62" s="910"/>
      <c r="N62" s="299"/>
    </row>
    <row r="63" spans="1:14">
      <c r="B63" s="52"/>
      <c r="C63" s="53"/>
      <c r="D63" s="53"/>
      <c r="E63" s="53"/>
      <c r="F63" s="53"/>
      <c r="G63" s="53"/>
      <c r="H63" s="296"/>
      <c r="I63" s="287"/>
      <c r="J63" s="287"/>
      <c r="K63" s="287"/>
      <c r="L63" s="909"/>
      <c r="M63" s="910"/>
      <c r="N63" s="299"/>
    </row>
    <row r="64" spans="1:14" ht="15.75" thickBot="1">
      <c r="B64" s="473"/>
      <c r="C64" s="456"/>
      <c r="D64" s="456"/>
      <c r="E64" s="456"/>
      <c r="F64" s="456"/>
      <c r="G64" s="456"/>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f>SUM(N59:N64)</f>
        <v>1533.3333333333335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822" t="s">
        <v>1037</v>
      </c>
      <c r="C76" s="823"/>
      <c r="D76" s="823"/>
      <c r="E76" s="823"/>
      <c r="F76" s="823"/>
      <c r="G76" s="823"/>
      <c r="H76" s="823"/>
      <c r="I76" s="865"/>
      <c r="J76" s="865"/>
      <c r="K76" s="865"/>
      <c r="L76" s="865"/>
      <c r="M76" s="866"/>
      <c r="N76" s="309">
        <f>SUM(N70:N75)</f>
        <v>567.4133911788889</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63316.076473817287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12663.215294763459</v>
      </c>
      <c r="M83" s="858"/>
      <c r="N83" s="57"/>
    </row>
    <row r="84" spans="1:14">
      <c r="B84" s="95" t="s">
        <v>1057</v>
      </c>
      <c r="C84" s="96"/>
      <c r="D84" s="96"/>
      <c r="E84" s="96"/>
      <c r="F84" s="96"/>
      <c r="G84" s="96"/>
      <c r="H84" s="96"/>
      <c r="I84" s="93"/>
      <c r="J84" s="94"/>
      <c r="K84" s="312">
        <v>0.05</v>
      </c>
      <c r="L84" s="857">
        <f>N78*K84</f>
        <v>3165.8038236908646</v>
      </c>
      <c r="M84" s="858"/>
      <c r="N84" s="57"/>
    </row>
    <row r="85" spans="1:14" ht="15.75" thickBot="1">
      <c r="B85" s="97" t="s">
        <v>1058</v>
      </c>
      <c r="C85" s="98"/>
      <c r="D85" s="98"/>
      <c r="E85" s="98"/>
      <c r="F85" s="98"/>
      <c r="G85" s="98"/>
      <c r="H85" s="98"/>
      <c r="I85" s="99"/>
      <c r="J85" s="100"/>
      <c r="K85" s="313">
        <v>0.05</v>
      </c>
      <c r="L85" s="859">
        <f>N78*K85</f>
        <v>3165.8038236908646</v>
      </c>
      <c r="M85" s="860"/>
      <c r="N85" s="57"/>
    </row>
    <row r="86" spans="1:14" ht="15.75" thickBot="1">
      <c r="B86" s="822" t="s">
        <v>1037</v>
      </c>
      <c r="C86" s="823"/>
      <c r="D86" s="823"/>
      <c r="E86" s="823"/>
      <c r="F86" s="823"/>
      <c r="G86" s="823"/>
      <c r="H86" s="823"/>
      <c r="I86" s="823"/>
      <c r="J86" s="823"/>
      <c r="K86" s="823"/>
      <c r="L86" s="823"/>
      <c r="M86" s="824"/>
      <c r="N86" s="58">
        <f>L83+L84+L85</f>
        <v>18994.822942145187</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82310.899415962471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1529</v>
      </c>
      <c r="C31" s="87" t="s">
        <v>1531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4" t="s">
        <v>129</v>
      </c>
      <c r="B36" s="871" t="str">
        <f>VLOOKUP(A36,EQUIPOS!A6:D186,3,FALSE)</f>
        <v xml:space="preserve">Buldozer, Potencia al volante de 140 HP, motor de 2200 RPM, longitud de hoja 4,80m. </v>
      </c>
      <c r="C36" s="872"/>
      <c r="D36" s="872"/>
      <c r="E36" s="872"/>
      <c r="F36" s="872"/>
      <c r="G36" s="872"/>
      <c r="H36" s="873"/>
      <c r="I36" s="275"/>
      <c r="J36" s="276"/>
      <c r="K36" s="277">
        <f>VLOOKUP(A36,EQUIPOS!A6:D186,4,FALSE)</f>
        <v>224583.33333333334</v>
      </c>
      <c r="L36" s="278"/>
      <c r="M36" s="279">
        <v>45</v>
      </c>
      <c r="N36" s="280">
        <f>K36/M36</f>
        <v>4990.7407407407409</v>
      </c>
    </row>
    <row r="37" spans="1:14">
      <c r="A37" s="119" t="s">
        <v>152</v>
      </c>
      <c r="B37" s="871" t="str">
        <f>VLOOKUP(A37,EQUIPOS!A7:D187,3,FALSE)</f>
        <v xml:space="preserve">Carrotanque de agua(1000 Galones) </v>
      </c>
      <c r="C37" s="872"/>
      <c r="D37" s="872"/>
      <c r="E37" s="872"/>
      <c r="F37" s="872"/>
      <c r="G37" s="872"/>
      <c r="H37" s="873"/>
      <c r="I37" s="275"/>
      <c r="J37" s="276"/>
      <c r="K37" s="277">
        <f>VLOOKUP(A37,EQUIPOS!A7:D187,4,FALSE)</f>
        <v>80266.666666666672</v>
      </c>
      <c r="L37" s="278"/>
      <c r="M37" s="279">
        <v>45</v>
      </c>
      <c r="N37" s="280">
        <f>K37/M37</f>
        <v>1783.7037037037039</v>
      </c>
    </row>
    <row r="38" spans="1:14">
      <c r="A38" t="s">
        <v>269</v>
      </c>
      <c r="B38" s="871" t="str">
        <f>VLOOKUP(A38,EQUIPOS!A8:D188,3,FALSE)</f>
        <v>Motoniveladora  potencia 215 HP, ancho de cuchilla 4,27 m, peso 18 ton.</v>
      </c>
      <c r="C38" s="872"/>
      <c r="D38" s="872"/>
      <c r="E38" s="872"/>
      <c r="F38" s="872"/>
      <c r="G38" s="872"/>
      <c r="H38" s="873"/>
      <c r="I38" s="275"/>
      <c r="J38" s="276"/>
      <c r="K38" s="277">
        <f>VLOOKUP(A38,EQUIPOS!A8:D188,4,FALSE)</f>
        <v>236733.33333333334</v>
      </c>
      <c r="L38" s="278"/>
      <c r="M38" s="279">
        <v>45</v>
      </c>
      <c r="N38" s="280">
        <f>K38/M38</f>
        <v>5260.7407407407409</v>
      </c>
    </row>
    <row r="39" spans="1:14">
      <c r="A39" t="s">
        <v>365</v>
      </c>
      <c r="B39" s="871" t="str">
        <f>VLOOKUP(A39,EQUIPOS!A9:D189,3,FALSE)</f>
        <v xml:space="preserve">Vibrocompatador, potencia 153 HP, peso 10 Ton. </v>
      </c>
      <c r="C39" s="872"/>
      <c r="D39" s="872"/>
      <c r="E39" s="872"/>
      <c r="F39" s="872"/>
      <c r="G39" s="872"/>
      <c r="H39" s="873"/>
      <c r="I39" s="874"/>
      <c r="J39" s="875"/>
      <c r="K39" s="277">
        <f>VLOOKUP(A39,EQUIPOS!A9:D189,4,FALSE)</f>
        <v>137533.33333333334</v>
      </c>
      <c r="L39" s="876">
        <v>45</v>
      </c>
      <c r="M39" s="877"/>
      <c r="N39" s="280">
        <f>K39/L39</f>
        <v>3056.2962962962965</v>
      </c>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285"/>
      <c r="N41" s="352"/>
    </row>
    <row r="42" spans="1:14" ht="15.75" thickBot="1">
      <c r="B42" s="871" t="s">
        <v>1036</v>
      </c>
      <c r="C42" s="872"/>
      <c r="D42" s="872"/>
      <c r="E42" s="872"/>
      <c r="F42" s="872"/>
      <c r="G42" s="872"/>
      <c r="H42" s="873"/>
      <c r="I42" s="881"/>
      <c r="J42" s="882"/>
      <c r="K42" s="47"/>
      <c r="L42" s="883">
        <v>0.02</v>
      </c>
      <c r="M42" s="884"/>
      <c r="N42" s="111">
        <f>N76*L42</f>
        <v>11.348267823577778</v>
      </c>
    </row>
    <row r="43" spans="1:14" ht="15.75" thickBot="1">
      <c r="B43" s="822" t="s">
        <v>1037</v>
      </c>
      <c r="C43" s="823"/>
      <c r="D43" s="823"/>
      <c r="E43" s="823"/>
      <c r="F43" s="823"/>
      <c r="G43" s="823"/>
      <c r="H43" s="823"/>
      <c r="I43" s="823"/>
      <c r="J43" s="823"/>
      <c r="K43" s="823"/>
      <c r="L43" s="823"/>
      <c r="M43" s="824"/>
      <c r="N43" s="402">
        <f>SUM(N36:N42)</f>
        <v>15102.82974930506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531</v>
      </c>
      <c r="B48" s="49" t="str">
        <f>VLOOKUP(A48,MATERIALES!A4:D373,3,FALSE)</f>
        <v xml:space="preserve">Material de Base </v>
      </c>
      <c r="C48" s="289"/>
      <c r="D48" s="289"/>
      <c r="E48" s="289"/>
      <c r="F48" s="289"/>
      <c r="G48" s="289"/>
      <c r="H48" s="289"/>
      <c r="I48" s="276"/>
      <c r="J48" s="232" t="str">
        <f>VLOOKUP(A48,MATERIALES!A4:D373,2,FALSE)</f>
        <v>m3</v>
      </c>
      <c r="K48" s="290">
        <v>1.25</v>
      </c>
      <c r="L48" s="275"/>
      <c r="M48" s="408">
        <f>VLOOKUP(A48,MATERIALES!A4:D395,4,FALSE)</f>
        <v>56496.666666666664</v>
      </c>
      <c r="N48" s="280">
        <f>K48*M48</f>
        <v>70620.833333333328</v>
      </c>
    </row>
    <row r="49" spans="1:14">
      <c r="B49" s="49"/>
      <c r="C49" s="289"/>
      <c r="D49" s="289"/>
      <c r="E49" s="289"/>
      <c r="F49" s="289"/>
      <c r="G49" s="289"/>
      <c r="H49" s="289"/>
      <c r="I49" s="276"/>
      <c r="J49" s="232"/>
      <c r="K49" s="290" t="s">
        <v>1064</v>
      </c>
      <c r="L49" s="275"/>
      <c r="M49" s="291"/>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70620.833333333328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A59" t="s">
        <v>1469</v>
      </c>
      <c r="B59" s="52" t="str">
        <f>VLOOKUP(A59,TRANSPORTE!A5:D104,3,FALSE)</f>
        <v xml:space="preserve">Transporte de material de Sub Base CBR=40% </v>
      </c>
      <c r="C59" s="53"/>
      <c r="D59" s="53"/>
      <c r="E59" s="53"/>
      <c r="F59" s="53"/>
      <c r="G59" s="53"/>
      <c r="H59" s="296" t="s">
        <v>2105</v>
      </c>
      <c r="I59" s="287">
        <v>1.25</v>
      </c>
      <c r="J59" s="287">
        <v>1</v>
      </c>
      <c r="K59" s="287">
        <f>I59*J59</f>
        <v>1.25</v>
      </c>
      <c r="L59" s="909">
        <f>VLOOKUP(A59,TRANSPORTE!A5:D117,4,FALSE)</f>
        <v>1226.6666666666667</v>
      </c>
      <c r="M59" s="910"/>
      <c r="N59" s="299">
        <f>K59*L59</f>
        <v>1533.3333333333335</v>
      </c>
    </row>
    <row r="60" spans="1:14" ht="24.75" customHeight="1">
      <c r="B60" s="52"/>
      <c r="C60" s="325"/>
      <c r="D60" s="325"/>
      <c r="E60" s="325"/>
      <c r="F60" s="325"/>
      <c r="G60" s="325"/>
      <c r="H60" s="319"/>
      <c r="I60" s="407"/>
      <c r="J60" s="294"/>
      <c r="K60" s="287"/>
      <c r="L60" s="909"/>
      <c r="M60" s="910"/>
      <c r="N60" s="295"/>
    </row>
    <row r="61" spans="1:14">
      <c r="B61" s="52"/>
      <c r="C61" s="53"/>
      <c r="D61" s="53"/>
      <c r="E61" s="53"/>
      <c r="F61" s="53"/>
      <c r="G61" s="325"/>
      <c r="H61" s="319"/>
      <c r="I61" s="407"/>
      <c r="J61" s="294"/>
      <c r="K61" s="287"/>
      <c r="L61" s="909"/>
      <c r="M61" s="910"/>
      <c r="N61" s="299"/>
    </row>
    <row r="62" spans="1:14">
      <c r="B62" s="52"/>
      <c r="C62" s="53"/>
      <c r="D62" s="53"/>
      <c r="E62" s="53"/>
      <c r="F62" s="53"/>
      <c r="G62" s="53"/>
      <c r="H62" s="296"/>
      <c r="I62" s="287"/>
      <c r="J62" s="287"/>
      <c r="K62" s="287"/>
      <c r="L62" s="909"/>
      <c r="M62" s="910"/>
      <c r="N62" s="299"/>
    </row>
    <row r="63" spans="1:14">
      <c r="B63" s="52"/>
      <c r="C63" s="53"/>
      <c r="D63" s="53"/>
      <c r="E63" s="53"/>
      <c r="F63" s="53"/>
      <c r="G63" s="53"/>
      <c r="H63" s="296"/>
      <c r="I63" s="287"/>
      <c r="J63" s="287"/>
      <c r="K63" s="287"/>
      <c r="L63" s="909"/>
      <c r="M63" s="910"/>
      <c r="N63" s="299"/>
    </row>
    <row r="64" spans="1:14" ht="15.75" thickBot="1">
      <c r="B64" s="473"/>
      <c r="C64" s="456"/>
      <c r="D64" s="456"/>
      <c r="E64" s="456"/>
      <c r="F64" s="456"/>
      <c r="G64" s="456"/>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f>SUM(N59:N64)</f>
        <v>1533.3333333333335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822" t="s">
        <v>1037</v>
      </c>
      <c r="C76" s="823"/>
      <c r="D76" s="823"/>
      <c r="E76" s="823"/>
      <c r="F76" s="823"/>
      <c r="G76" s="823"/>
      <c r="H76" s="823"/>
      <c r="I76" s="865"/>
      <c r="J76" s="865"/>
      <c r="K76" s="865"/>
      <c r="L76" s="865"/>
      <c r="M76" s="866"/>
      <c r="N76" s="309">
        <f>SUM(N70:N75)</f>
        <v>567.4133911788889</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87824.409807150616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17564.881961430125</v>
      </c>
      <c r="M83" s="858"/>
      <c r="N83" s="57"/>
    </row>
    <row r="84" spans="1:14">
      <c r="B84" s="95" t="s">
        <v>1057</v>
      </c>
      <c r="C84" s="96"/>
      <c r="D84" s="96"/>
      <c r="E84" s="96"/>
      <c r="F84" s="96"/>
      <c r="G84" s="96"/>
      <c r="H84" s="96"/>
      <c r="I84" s="93"/>
      <c r="J84" s="94"/>
      <c r="K84" s="312">
        <v>0.05</v>
      </c>
      <c r="L84" s="857">
        <f>N78*K84</f>
        <v>4391.2204903575312</v>
      </c>
      <c r="M84" s="858"/>
      <c r="N84" s="57"/>
    </row>
    <row r="85" spans="1:14" ht="15.75" thickBot="1">
      <c r="B85" s="97" t="s">
        <v>1058</v>
      </c>
      <c r="C85" s="98"/>
      <c r="D85" s="98"/>
      <c r="E85" s="98"/>
      <c r="F85" s="98"/>
      <c r="G85" s="98"/>
      <c r="H85" s="98"/>
      <c r="I85" s="99"/>
      <c r="J85" s="100"/>
      <c r="K85" s="313">
        <v>0.05</v>
      </c>
      <c r="L85" s="859">
        <f>N78*K85</f>
        <v>4391.2204903575312</v>
      </c>
      <c r="M85" s="860"/>
      <c r="N85" s="57"/>
    </row>
    <row r="86" spans="1:14" ht="15.75" thickBot="1">
      <c r="B86" s="822" t="s">
        <v>1037</v>
      </c>
      <c r="C86" s="823"/>
      <c r="D86" s="823"/>
      <c r="E86" s="823"/>
      <c r="F86" s="823"/>
      <c r="G86" s="823"/>
      <c r="H86" s="823"/>
      <c r="I86" s="823"/>
      <c r="J86" s="823"/>
      <c r="K86" s="823"/>
      <c r="L86" s="823"/>
      <c r="M86" s="824"/>
      <c r="N86" s="58">
        <f>L83+L84+L85</f>
        <v>26347.322942145191</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114171.7327492958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1103</v>
      </c>
      <c r="C31" s="87" t="s">
        <v>2062</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4" t="s">
        <v>129</v>
      </c>
      <c r="B36" s="871" t="str">
        <f>VLOOKUP(A36,EQUIPOS!A6:D154,3,FALSE)</f>
        <v xml:space="preserve">Buldozer, Potencia al volante de 140 HP, motor de 2200 RPM, longitud de hoja 4,80m. </v>
      </c>
      <c r="C36" s="872"/>
      <c r="D36" s="872"/>
      <c r="E36" s="872"/>
      <c r="F36" s="872"/>
      <c r="G36" s="872"/>
      <c r="H36" s="873"/>
      <c r="I36" s="275"/>
      <c r="J36" s="276"/>
      <c r="K36" s="277">
        <f>VLOOKUP(A36,EQUIPOS!A6:D163,4,FALSE)</f>
        <v>224583.33333333334</v>
      </c>
      <c r="L36" s="278"/>
      <c r="M36" s="279">
        <v>400</v>
      </c>
      <c r="N36" s="280">
        <f>K36/M36</f>
        <v>561.45833333333337</v>
      </c>
    </row>
    <row r="37" spans="1:14">
      <c r="A37" s="119" t="s">
        <v>152</v>
      </c>
      <c r="B37" s="871" t="str">
        <f>VLOOKUP(A37,EQUIPOS!A7:D154,3,FALSE)</f>
        <v xml:space="preserve">Carrotanque de agua(1000 Galones) </v>
      </c>
      <c r="C37" s="872"/>
      <c r="D37" s="872"/>
      <c r="E37" s="872"/>
      <c r="F37" s="872"/>
      <c r="G37" s="872"/>
      <c r="H37" s="873"/>
      <c r="I37" s="275"/>
      <c r="J37" s="276"/>
      <c r="K37" s="277">
        <f>VLOOKUP(A37,EQUIPOS!A7:D164,4,FALSE)</f>
        <v>80266.666666666672</v>
      </c>
      <c r="L37" s="278"/>
      <c r="M37" s="279">
        <v>200</v>
      </c>
      <c r="N37" s="280">
        <f>K37/M37</f>
        <v>401.33333333333337</v>
      </c>
    </row>
    <row r="38" spans="1:14">
      <c r="A38" t="s">
        <v>269</v>
      </c>
      <c r="B38" s="871" t="str">
        <f>VLOOKUP(A38,EQUIPOS!A8:D154,3,FALSE)</f>
        <v>Motoniveladora  potencia 215 HP, ancho de cuchilla 4,27 m, peso 18 ton.</v>
      </c>
      <c r="C38" s="872"/>
      <c r="D38" s="872"/>
      <c r="E38" s="872"/>
      <c r="F38" s="872"/>
      <c r="G38" s="872"/>
      <c r="H38" s="873"/>
      <c r="I38" s="275"/>
      <c r="J38" s="276"/>
      <c r="K38" s="277">
        <f>VLOOKUP(A38,EQUIPOS!A8:D165,4,FALSE)</f>
        <v>236733.33333333334</v>
      </c>
      <c r="L38" s="278"/>
      <c r="M38" s="279">
        <v>200</v>
      </c>
      <c r="N38" s="280">
        <f>K38/M38</f>
        <v>1183.6666666666667</v>
      </c>
    </row>
    <row r="39" spans="1:14">
      <c r="A39" t="s">
        <v>365</v>
      </c>
      <c r="B39" s="871" t="str">
        <f>VLOOKUP(A39,EQUIPOS!A9:D155,3,FALSE)</f>
        <v xml:space="preserve">Vibrocompatador, potencia 153 HP, peso 10 Ton. </v>
      </c>
      <c r="C39" s="872"/>
      <c r="D39" s="872"/>
      <c r="E39" s="872"/>
      <c r="F39" s="872"/>
      <c r="G39" s="872"/>
      <c r="H39" s="873"/>
      <c r="I39" s="874"/>
      <c r="J39" s="875"/>
      <c r="K39" s="277">
        <f>VLOOKUP(A39,EQUIPOS!A9:D166,4,FALSE)</f>
        <v>137533.33333333334</v>
      </c>
      <c r="L39" s="876">
        <v>200</v>
      </c>
      <c r="M39" s="877"/>
      <c r="N39" s="280">
        <f>K39/L39</f>
        <v>687.66666666666674</v>
      </c>
    </row>
    <row r="40" spans="1:14">
      <c r="B40" s="871"/>
      <c r="C40" s="872"/>
      <c r="D40" s="872"/>
      <c r="E40" s="878"/>
      <c r="F40" s="872"/>
      <c r="G40" s="872"/>
      <c r="H40" s="873"/>
      <c r="I40" s="42"/>
      <c r="J40" s="43"/>
      <c r="K40" s="282"/>
      <c r="L40" s="284"/>
      <c r="M40" s="285"/>
      <c r="N40" s="286"/>
    </row>
    <row r="41" spans="1:14">
      <c r="B41" s="879" t="s">
        <v>1036</v>
      </c>
      <c r="C41" s="880"/>
      <c r="D41" s="880"/>
      <c r="E41" s="44"/>
      <c r="F41" s="45"/>
      <c r="G41" s="45"/>
      <c r="H41" s="46"/>
      <c r="I41" s="42"/>
      <c r="J41" s="43"/>
      <c r="K41" s="287"/>
      <c r="L41" s="284"/>
      <c r="M41" s="409">
        <v>0.02</v>
      </c>
      <c r="N41" s="352">
        <f>N76*M41</f>
        <v>2.5533602603049999</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2836.678360260305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B48" s="49"/>
      <c r="C48" s="289"/>
      <c r="D48" s="289"/>
      <c r="E48" s="289"/>
      <c r="F48" s="289"/>
      <c r="G48" s="289"/>
      <c r="H48" s="289"/>
      <c r="I48" s="276"/>
      <c r="J48" s="232"/>
      <c r="K48" s="290"/>
      <c r="L48" s="275"/>
      <c r="M48" s="410"/>
      <c r="N48" s="280"/>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B59" s="52"/>
      <c r="C59" s="325"/>
      <c r="D59" s="325"/>
      <c r="E59" s="325"/>
      <c r="F59" s="325"/>
      <c r="G59" s="325"/>
      <c r="H59" s="319"/>
      <c r="I59" s="287"/>
      <c r="J59" s="294"/>
      <c r="K59" s="287"/>
      <c r="L59" s="909"/>
      <c r="M59" s="910"/>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1600</v>
      </c>
      <c r="N70" s="403">
        <f>K70/M70</f>
        <v>63.834006507624999</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1600</v>
      </c>
      <c r="N71" s="403">
        <f>K71/M71</f>
        <v>63.834006507624999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822" t="s">
        <v>1037</v>
      </c>
      <c r="C76" s="823"/>
      <c r="D76" s="823"/>
      <c r="E76" s="823"/>
      <c r="F76" s="823"/>
      <c r="G76" s="823"/>
      <c r="H76" s="823"/>
      <c r="I76" s="865"/>
      <c r="J76" s="865"/>
      <c r="K76" s="865"/>
      <c r="L76" s="865"/>
      <c r="M76" s="866"/>
      <c r="N76" s="309">
        <f>SUM(N70:N75)</f>
        <v>127.66801301525</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2964.3463732755549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592.86927465511098</v>
      </c>
      <c r="M83" s="858"/>
      <c r="N83" s="57"/>
    </row>
    <row r="84" spans="1:14">
      <c r="B84" s="95" t="s">
        <v>1057</v>
      </c>
      <c r="C84" s="96"/>
      <c r="D84" s="96"/>
      <c r="E84" s="96"/>
      <c r="F84" s="96"/>
      <c r="G84" s="96"/>
      <c r="H84" s="96"/>
      <c r="I84" s="93"/>
      <c r="J84" s="94"/>
      <c r="K84" s="312">
        <v>0.05</v>
      </c>
      <c r="L84" s="857">
        <f>N78*K84</f>
        <v>148.21731866377775</v>
      </c>
      <c r="M84" s="858"/>
      <c r="N84" s="57"/>
    </row>
    <row r="85" spans="1:14" ht="15.75" thickBot="1">
      <c r="B85" s="97" t="s">
        <v>1058</v>
      </c>
      <c r="C85" s="98"/>
      <c r="D85" s="98"/>
      <c r="E85" s="98"/>
      <c r="F85" s="98"/>
      <c r="G85" s="98"/>
      <c r="H85" s="98"/>
      <c r="I85" s="99"/>
      <c r="J85" s="100"/>
      <c r="K85" s="313">
        <v>0.05</v>
      </c>
      <c r="L85" s="859">
        <f>N78*K85</f>
        <v>148.21731866377775</v>
      </c>
      <c r="M85" s="860"/>
      <c r="N85" s="57"/>
    </row>
    <row r="86" spans="1:14" ht="15.75" thickBot="1">
      <c r="B86" s="822" t="s">
        <v>1037</v>
      </c>
      <c r="C86" s="823"/>
      <c r="D86" s="823"/>
      <c r="E86" s="823"/>
      <c r="F86" s="823"/>
      <c r="G86" s="823"/>
      <c r="H86" s="823"/>
      <c r="I86" s="823"/>
      <c r="J86" s="823"/>
      <c r="K86" s="823"/>
      <c r="L86" s="823"/>
      <c r="M86" s="824"/>
      <c r="N86" s="58">
        <f>L83+L84+L85</f>
        <v>889.30391198266648</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3853.6502852582216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1104</v>
      </c>
      <c r="C31" s="87" t="s">
        <v>1282</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279"/>
      <c r="N36" s="280"/>
    </row>
    <row r="37" spans="1:14">
      <c r="A37" s="119"/>
      <c r="B37" s="871"/>
      <c r="C37" s="872"/>
      <c r="D37" s="872"/>
      <c r="E37" s="872"/>
      <c r="F37" s="872"/>
      <c r="G37" s="872"/>
      <c r="H37" s="873"/>
      <c r="I37" s="275"/>
      <c r="J37" s="276"/>
      <c r="K37" s="277"/>
      <c r="L37" s="278"/>
      <c r="M37" s="279"/>
      <c r="N37" s="280"/>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t="s">
        <v>1036</v>
      </c>
      <c r="C41" s="880"/>
      <c r="D41" s="880"/>
      <c r="E41" s="44"/>
      <c r="F41" s="45"/>
      <c r="G41" s="45"/>
      <c r="H41" s="46"/>
      <c r="I41" s="42"/>
      <c r="J41" s="43"/>
      <c r="K41" s="287"/>
      <c r="L41" s="284"/>
      <c r="M41" s="409">
        <v>0.01</v>
      </c>
      <c r="N41" s="352">
        <f>N76*M41</f>
        <v>2.0426882082439999</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2.0426882082439999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954</v>
      </c>
      <c r="B48" s="49" t="str">
        <f>VLOOKUP(A48,MATERIALES!A4:D373,3,FALSE)</f>
        <v>Geotextil T-2400 O Similar (Proveedores Lafayet, Pavco, Geomatrix, Tensar, Omnes U Otros)</v>
      </c>
      <c r="C48" s="289"/>
      <c r="D48" s="289"/>
      <c r="E48" s="289"/>
      <c r="F48" s="289"/>
      <c r="G48" s="289"/>
      <c r="H48" s="289"/>
      <c r="I48" s="276"/>
      <c r="J48" s="232" t="str">
        <f>VLOOKUP(A48,MATERIALES!A4:D373,2,FALSE)</f>
        <v>m2</v>
      </c>
      <c r="K48" s="290">
        <v>1.2</v>
      </c>
      <c r="L48" s="275"/>
      <c r="M48" s="410">
        <f>VLOOKUP(A48,MATERIALES!A4:D395,4,FALSE)</f>
        <v>5648.666666666667</v>
      </c>
      <c r="N48" s="280">
        <f>K48*M48</f>
        <v>6778.4000000000005</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6778.4000000000005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B59" s="52"/>
      <c r="C59" s="325"/>
      <c r="D59" s="325"/>
      <c r="E59" s="325"/>
      <c r="F59" s="325"/>
      <c r="G59" s="325"/>
      <c r="H59" s="319"/>
      <c r="I59" s="287"/>
      <c r="J59" s="294"/>
      <c r="K59" s="287"/>
      <c r="L59" s="909"/>
      <c r="M59" s="910"/>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1000</v>
      </c>
      <c r="N70" s="403">
        <f>K70/M70</f>
        <v>102.1344104122</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822" t="s">
        <v>1037</v>
      </c>
      <c r="C76" s="823"/>
      <c r="D76" s="823"/>
      <c r="E76" s="823"/>
      <c r="F76" s="823"/>
      <c r="G76" s="823"/>
      <c r="H76" s="823"/>
      <c r="I76" s="865"/>
      <c r="J76" s="865"/>
      <c r="K76" s="865"/>
      <c r="L76" s="865"/>
      <c r="M76" s="866"/>
      <c r="N76" s="309">
        <f>SUM(N70:N75)</f>
        <v>204.2688208244</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6984.7115090326442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1396.942301806529</v>
      </c>
      <c r="M83" s="858"/>
      <c r="N83" s="57"/>
    </row>
    <row r="84" spans="1:14">
      <c r="B84" s="95" t="s">
        <v>1057</v>
      </c>
      <c r="C84" s="96"/>
      <c r="D84" s="96"/>
      <c r="E84" s="96"/>
      <c r="F84" s="96"/>
      <c r="G84" s="96"/>
      <c r="H84" s="96"/>
      <c r="I84" s="93"/>
      <c r="J84" s="94"/>
      <c r="K84" s="312">
        <v>0.05</v>
      </c>
      <c r="L84" s="857">
        <f>N78*K84</f>
        <v>349.23557545163226</v>
      </c>
      <c r="M84" s="858"/>
      <c r="N84" s="57"/>
    </row>
    <row r="85" spans="1:14" ht="15.75" thickBot="1">
      <c r="B85" s="97" t="s">
        <v>1058</v>
      </c>
      <c r="C85" s="98"/>
      <c r="D85" s="98"/>
      <c r="E85" s="98"/>
      <c r="F85" s="98"/>
      <c r="G85" s="98"/>
      <c r="H85" s="98"/>
      <c r="I85" s="99"/>
      <c r="J85" s="100"/>
      <c r="K85" s="313">
        <v>0.05</v>
      </c>
      <c r="L85" s="859">
        <f>N78*K85</f>
        <v>349.23557545163226</v>
      </c>
      <c r="M85" s="860"/>
      <c r="N85" s="57"/>
    </row>
    <row r="86" spans="1:14" ht="15.75" thickBot="1">
      <c r="B86" s="822" t="s">
        <v>1037</v>
      </c>
      <c r="C86" s="823"/>
      <c r="D86" s="823"/>
      <c r="E86" s="823"/>
      <c r="F86" s="823"/>
      <c r="G86" s="823"/>
      <c r="H86" s="823"/>
      <c r="I86" s="823"/>
      <c r="J86" s="823"/>
      <c r="K86" s="823"/>
      <c r="L86" s="823"/>
      <c r="M86" s="824"/>
      <c r="N86" s="58">
        <f>L83+L84+L85</f>
        <v>2095.4134527097935</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9080.1249617424382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1105</v>
      </c>
      <c r="C31" s="87" t="s">
        <v>1532</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279"/>
      <c r="N36" s="280"/>
    </row>
    <row r="37" spans="1:14">
      <c r="A37" s="119"/>
      <c r="B37" s="871"/>
      <c r="C37" s="872"/>
      <c r="D37" s="872"/>
      <c r="E37" s="872"/>
      <c r="F37" s="872"/>
      <c r="G37" s="872"/>
      <c r="H37" s="873"/>
      <c r="I37" s="275"/>
      <c r="J37" s="276"/>
      <c r="K37" s="277"/>
      <c r="L37" s="278"/>
      <c r="M37" s="279"/>
      <c r="N37" s="280"/>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t="s">
        <v>1036</v>
      </c>
      <c r="C41" s="880"/>
      <c r="D41" s="880"/>
      <c r="E41" s="44"/>
      <c r="F41" s="45"/>
      <c r="G41" s="45"/>
      <c r="H41" s="46"/>
      <c r="I41" s="42"/>
      <c r="J41" s="43"/>
      <c r="K41" s="287"/>
      <c r="L41" s="284"/>
      <c r="M41" s="409">
        <v>0.01</v>
      </c>
      <c r="N41" s="352">
        <f>N76*M41</f>
        <v>2.0426882082439999</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2.0426882082439999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967</v>
      </c>
      <c r="B48" s="49" t="str">
        <f>VLOOKUP(A48,MATERIALES!A4:D373,3,FALSE)</f>
        <v>Geotextil T-2100 O Similar (Proveedores Pavco, Lafayet, Geomatrix, Tensar, Omnes U Otros)</v>
      </c>
      <c r="C48" s="289"/>
      <c r="D48" s="289"/>
      <c r="E48" s="289"/>
      <c r="F48" s="289"/>
      <c r="G48" s="289"/>
      <c r="H48" s="289"/>
      <c r="I48" s="276"/>
      <c r="J48" s="232" t="str">
        <f>VLOOKUP(A48,MATERIALES!A4:D373,2,FALSE)</f>
        <v>m2</v>
      </c>
      <c r="K48" s="290">
        <v>1.1000000000000001</v>
      </c>
      <c r="L48" s="275"/>
      <c r="M48" s="410">
        <v>5077.6000000000004</v>
      </c>
      <c r="N48" s="280">
        <f>K48*M48</f>
        <v>5585.3600000000006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5585.3600000000006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B59" s="52"/>
      <c r="C59" s="325"/>
      <c r="D59" s="325"/>
      <c r="E59" s="325"/>
      <c r="F59" s="325"/>
      <c r="G59" s="325"/>
      <c r="H59" s="319"/>
      <c r="I59" s="287"/>
      <c r="J59" s="294"/>
      <c r="K59" s="287"/>
      <c r="L59" s="909"/>
      <c r="M59" s="910"/>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303">
        <v>1000</v>
      </c>
      <c r="N70" s="403">
        <f>K70/M70</f>
        <v>102.1344104122</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822" t="s">
        <v>1037</v>
      </c>
      <c r="C76" s="823"/>
      <c r="D76" s="823"/>
      <c r="E76" s="823"/>
      <c r="F76" s="823"/>
      <c r="G76" s="823"/>
      <c r="H76" s="823"/>
      <c r="I76" s="865"/>
      <c r="J76" s="865"/>
      <c r="K76" s="865"/>
      <c r="L76" s="865"/>
      <c r="M76" s="866"/>
      <c r="N76" s="309">
        <f>SUM(N70:N75)</f>
        <v>204.2688208244</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5791.6715090326443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1158.3343018065289</v>
      </c>
      <c r="M83" s="858"/>
      <c r="N83" s="57"/>
    </row>
    <row r="84" spans="1:14">
      <c r="B84" s="95" t="s">
        <v>1057</v>
      </c>
      <c r="C84" s="96"/>
      <c r="D84" s="96"/>
      <c r="E84" s="96"/>
      <c r="F84" s="96"/>
      <c r="G84" s="96"/>
      <c r="H84" s="96"/>
      <c r="I84" s="93"/>
      <c r="J84" s="94"/>
      <c r="K84" s="312">
        <v>0.05</v>
      </c>
      <c r="L84" s="857">
        <f>N78*K84</f>
        <v>289.58357545163221</v>
      </c>
      <c r="M84" s="858"/>
      <c r="N84" s="57"/>
    </row>
    <row r="85" spans="1:14" ht="15.75" thickBot="1">
      <c r="B85" s="97" t="s">
        <v>1058</v>
      </c>
      <c r="C85" s="98"/>
      <c r="D85" s="98"/>
      <c r="E85" s="98"/>
      <c r="F85" s="98"/>
      <c r="G85" s="98"/>
      <c r="H85" s="98"/>
      <c r="I85" s="99"/>
      <c r="J85" s="100"/>
      <c r="K85" s="313">
        <v>0.05</v>
      </c>
      <c r="L85" s="859">
        <f>N78*K85</f>
        <v>289.58357545163221</v>
      </c>
      <c r="M85" s="860"/>
      <c r="N85" s="57"/>
    </row>
    <row r="86" spans="1:14" ht="15.75" thickBot="1">
      <c r="B86" s="822" t="s">
        <v>1037</v>
      </c>
      <c r="C86" s="823"/>
      <c r="D86" s="823"/>
      <c r="E86" s="823"/>
      <c r="F86" s="823"/>
      <c r="G86" s="823"/>
      <c r="H86" s="823"/>
      <c r="I86" s="823"/>
      <c r="J86" s="823"/>
      <c r="K86" s="823"/>
      <c r="L86" s="823"/>
      <c r="M86" s="824"/>
      <c r="N86" s="58">
        <f>L83+L84+L85</f>
        <v>1737.5014527097933</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7529.1729617424371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1533</v>
      </c>
      <c r="C31" s="87" t="s">
        <v>1534</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279"/>
      <c r="N36" s="280"/>
    </row>
    <row r="37" spans="1:14">
      <c r="A37" s="119"/>
      <c r="B37" s="871"/>
      <c r="C37" s="872"/>
      <c r="D37" s="872"/>
      <c r="E37" s="872"/>
      <c r="F37" s="872"/>
      <c r="G37" s="872"/>
      <c r="H37" s="873"/>
      <c r="I37" s="275"/>
      <c r="J37" s="276"/>
      <c r="K37" s="277"/>
      <c r="L37" s="278"/>
      <c r="M37" s="279"/>
      <c r="N37" s="280"/>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t="s">
        <v>1036</v>
      </c>
      <c r="C41" s="880"/>
      <c r="D41" s="880"/>
      <c r="E41" s="44"/>
      <c r="F41" s="45"/>
      <c r="G41" s="45"/>
      <c r="H41" s="46"/>
      <c r="I41" s="42"/>
      <c r="J41" s="43"/>
      <c r="K41" s="287"/>
      <c r="L41" s="284"/>
      <c r="M41" s="409">
        <v>0.01</v>
      </c>
      <c r="N41" s="352">
        <f>N76*M41</f>
        <v>2.0426882082439999</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2.0426882082439999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475</v>
      </c>
      <c r="B48" s="49" t="str">
        <f>VLOOKUP(A48,MATERIALES!A4:D373,3,FALSE)</f>
        <v>Geomalla Biaxial Para Refuerzo Pbx-11</v>
      </c>
      <c r="C48" s="289"/>
      <c r="D48" s="289"/>
      <c r="E48" s="289"/>
      <c r="F48" s="289"/>
      <c r="G48" s="289"/>
      <c r="H48" s="289"/>
      <c r="I48" s="276"/>
      <c r="J48" s="232" t="str">
        <f>VLOOKUP(A48,MATERIALES!A4:D373,2,FALSE)</f>
        <v>m2</v>
      </c>
      <c r="K48" s="290">
        <v>1.2</v>
      </c>
      <c r="L48" s="275"/>
      <c r="M48" s="410">
        <f>VLOOKUP(A48,MATERIALES!A4:D395,4,FALSE)</f>
        <v>7205.6362707814123</v>
      </c>
      <c r="N48" s="280">
        <f>K48*M48</f>
        <v>8646.7635249376945</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8646.7635249376945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B59" s="52"/>
      <c r="C59" s="325"/>
      <c r="D59" s="325"/>
      <c r="E59" s="325"/>
      <c r="F59" s="325"/>
      <c r="G59" s="325"/>
      <c r="H59" s="319"/>
      <c r="I59" s="287"/>
      <c r="J59" s="294"/>
      <c r="K59" s="287"/>
      <c r="L59" s="909"/>
      <c r="M59" s="910"/>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1000</v>
      </c>
      <c r="N70" s="403">
        <f>K70/M70</f>
        <v>102.1344104122</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822" t="s">
        <v>1037</v>
      </c>
      <c r="C76" s="823"/>
      <c r="D76" s="823"/>
      <c r="E76" s="823"/>
      <c r="F76" s="823"/>
      <c r="G76" s="823"/>
      <c r="H76" s="823"/>
      <c r="I76" s="865"/>
      <c r="J76" s="865"/>
      <c r="K76" s="865"/>
      <c r="L76" s="865"/>
      <c r="M76" s="866"/>
      <c r="N76" s="309">
        <f>SUM(N70:N75)</f>
        <v>204.2688208244</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8853.0750339703391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1770.615006794068</v>
      </c>
      <c r="M83" s="858"/>
      <c r="N83" s="57"/>
    </row>
    <row r="84" spans="1:14">
      <c r="B84" s="95" t="s">
        <v>1057</v>
      </c>
      <c r="C84" s="96"/>
      <c r="D84" s="96"/>
      <c r="E84" s="96"/>
      <c r="F84" s="96"/>
      <c r="G84" s="96"/>
      <c r="H84" s="96"/>
      <c r="I84" s="93"/>
      <c r="J84" s="94"/>
      <c r="K84" s="312">
        <v>0.05</v>
      </c>
      <c r="L84" s="857">
        <f>N78*K84</f>
        <v>442.653751698517</v>
      </c>
      <c r="M84" s="858"/>
      <c r="N84" s="57"/>
    </row>
    <row r="85" spans="1:14" ht="15.75" thickBot="1">
      <c r="B85" s="97" t="s">
        <v>1058</v>
      </c>
      <c r="C85" s="98"/>
      <c r="D85" s="98"/>
      <c r="E85" s="98"/>
      <c r="F85" s="98"/>
      <c r="G85" s="98"/>
      <c r="H85" s="98"/>
      <c r="I85" s="99"/>
      <c r="J85" s="100"/>
      <c r="K85" s="313">
        <v>0.05</v>
      </c>
      <c r="L85" s="859">
        <f>N78*K85</f>
        <v>442.653751698517</v>
      </c>
      <c r="M85" s="860"/>
      <c r="N85" s="57"/>
    </row>
    <row r="86" spans="1:14" ht="15.75" thickBot="1">
      <c r="B86" s="822" t="s">
        <v>1037</v>
      </c>
      <c r="C86" s="823"/>
      <c r="D86" s="823"/>
      <c r="E86" s="823"/>
      <c r="F86" s="823"/>
      <c r="G86" s="823"/>
      <c r="H86" s="823"/>
      <c r="I86" s="823"/>
      <c r="J86" s="823"/>
      <c r="K86" s="823"/>
      <c r="L86" s="823"/>
      <c r="M86" s="824"/>
      <c r="N86" s="58">
        <f>L83+L84+L85</f>
        <v>2655.9225101911024</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11508.997544161441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1535</v>
      </c>
      <c r="C31" s="87" t="s">
        <v>1536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279"/>
      <c r="N36" s="280"/>
    </row>
    <row r="37" spans="1:14">
      <c r="A37" s="119"/>
      <c r="B37" s="871"/>
      <c r="C37" s="872"/>
      <c r="D37" s="872"/>
      <c r="E37" s="872"/>
      <c r="F37" s="872"/>
      <c r="G37" s="872"/>
      <c r="H37" s="873"/>
      <c r="I37" s="275"/>
      <c r="J37" s="276"/>
      <c r="K37" s="277"/>
      <c r="L37" s="278"/>
      <c r="M37" s="279"/>
      <c r="N37" s="280"/>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t="s">
        <v>1036</v>
      </c>
      <c r="C41" s="880"/>
      <c r="D41" s="880"/>
      <c r="E41" s="44"/>
      <c r="F41" s="45"/>
      <c r="G41" s="45"/>
      <c r="H41" s="46"/>
      <c r="I41" s="42"/>
      <c r="J41" s="43"/>
      <c r="K41" s="287"/>
      <c r="L41" s="284"/>
      <c r="M41" s="409">
        <v>0.01</v>
      </c>
      <c r="N41" s="352">
        <f>N76*M41</f>
        <v>2.0426882082439999</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2.0426882082439999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985</v>
      </c>
      <c r="B48" s="49" t="str">
        <f>VLOOKUP(A48,MATERIALES!A4:D373,3,FALSE)</f>
        <v>Geomalla Forgrid UX100</v>
      </c>
      <c r="C48" s="289"/>
      <c r="D48" s="289"/>
      <c r="E48" s="289"/>
      <c r="F48" s="289"/>
      <c r="G48" s="289"/>
      <c r="H48" s="289"/>
      <c r="I48" s="276"/>
      <c r="J48" s="232" t="str">
        <f>VLOOKUP(A48,MATERIALES!A4:D373,2,FALSE)</f>
        <v>M2</v>
      </c>
      <c r="K48" s="290">
        <v>1.3</v>
      </c>
      <c r="L48" s="275"/>
      <c r="M48" s="410">
        <f>VLOOKUP(A48,MATERIALES!A4:D395,4,FALSE)</f>
        <v>16848.136199361583</v>
      </c>
      <c r="N48" s="280">
        <f>K48*M48</f>
        <v>21902.57705917006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21902.57705917006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B59" s="52"/>
      <c r="C59" s="325"/>
      <c r="D59" s="325"/>
      <c r="E59" s="325"/>
      <c r="F59" s="325"/>
      <c r="G59" s="325"/>
      <c r="H59" s="319"/>
      <c r="I59" s="287"/>
      <c r="J59" s="294"/>
      <c r="K59" s="287"/>
      <c r="L59" s="909"/>
      <c r="M59" s="910"/>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1000</v>
      </c>
      <c r="N70" s="403">
        <f>K70/M70</f>
        <v>102.1344104122</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133"/>
    </row>
    <row r="76" spans="1:15" ht="15.75" thickBot="1">
      <c r="B76" s="822" t="s">
        <v>1037</v>
      </c>
      <c r="C76" s="823"/>
      <c r="D76" s="823"/>
      <c r="E76" s="823"/>
      <c r="F76" s="823"/>
      <c r="G76" s="823"/>
      <c r="H76" s="823"/>
      <c r="I76" s="865"/>
      <c r="J76" s="865"/>
      <c r="K76" s="865"/>
      <c r="L76" s="865"/>
      <c r="M76" s="866"/>
      <c r="N76" s="468">
        <f>SUM(N70:N75)</f>
        <v>204.2688208244</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22108.888568202703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4421.7777136405412</v>
      </c>
      <c r="M83" s="858"/>
      <c r="N83" s="57"/>
    </row>
    <row r="84" spans="1:14">
      <c r="B84" s="95" t="s">
        <v>1057</v>
      </c>
      <c r="C84" s="96"/>
      <c r="D84" s="96"/>
      <c r="E84" s="96"/>
      <c r="F84" s="96"/>
      <c r="G84" s="96"/>
      <c r="H84" s="96"/>
      <c r="I84" s="93"/>
      <c r="J84" s="94"/>
      <c r="K84" s="312">
        <v>0.05</v>
      </c>
      <c r="L84" s="857">
        <f>N78*K84</f>
        <v>1105.4444284101353</v>
      </c>
      <c r="M84" s="858"/>
      <c r="N84" s="57"/>
    </row>
    <row r="85" spans="1:14" ht="15.75" thickBot="1">
      <c r="B85" s="97" t="s">
        <v>1058</v>
      </c>
      <c r="C85" s="98"/>
      <c r="D85" s="98"/>
      <c r="E85" s="98"/>
      <c r="F85" s="98"/>
      <c r="G85" s="98"/>
      <c r="H85" s="98"/>
      <c r="I85" s="99"/>
      <c r="J85" s="100"/>
      <c r="K85" s="313">
        <v>0.05</v>
      </c>
      <c r="L85" s="859">
        <f>N78*K85</f>
        <v>1105.4444284101353</v>
      </c>
      <c r="M85" s="860"/>
      <c r="N85" s="57"/>
    </row>
    <row r="86" spans="1:14" ht="15.75" thickBot="1">
      <c r="B86" s="822" t="s">
        <v>1037</v>
      </c>
      <c r="C86" s="823"/>
      <c r="D86" s="823"/>
      <c r="E86" s="823"/>
      <c r="F86" s="823"/>
      <c r="G86" s="823"/>
      <c r="H86" s="823"/>
      <c r="I86" s="823"/>
      <c r="J86" s="823"/>
      <c r="K86" s="823"/>
      <c r="L86" s="823"/>
      <c r="M86" s="824"/>
      <c r="N86" s="58">
        <f>L83+L84+L85</f>
        <v>6632.6665704608122</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28741.555138663516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1106</v>
      </c>
      <c r="C31" s="87" t="s">
        <v>1537</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4" t="s">
        <v>303</v>
      </c>
      <c r="B36" s="871" t="str">
        <f>VLOOKUP(A36,EQUIPOS!A6:D154,3,FALSE)</f>
        <v>Retrocargador, pala de 1,1 m3 de capacidad, profundidad de excavación de 4.400 mm y una altura de 5.680 mm</v>
      </c>
      <c r="C36" s="872"/>
      <c r="D36" s="872"/>
      <c r="E36" s="872"/>
      <c r="F36" s="872"/>
      <c r="G36" s="872"/>
      <c r="H36" s="873"/>
      <c r="I36" s="275"/>
      <c r="J36" s="276"/>
      <c r="K36" s="277">
        <f>VLOOKUP(A36,EQUIPOS!A6:D163,4,FALSE)</f>
        <v>146333.33333333334</v>
      </c>
      <c r="L36" s="278"/>
      <c r="M36" s="279">
        <v>250</v>
      </c>
      <c r="N36" s="280">
        <f>K36/M36</f>
        <v>585.33333333333337</v>
      </c>
    </row>
    <row r="37" spans="1:14">
      <c r="A37" s="119" t="s">
        <v>373</v>
      </c>
      <c r="B37" s="871" t="str">
        <f>VLOOKUP(A37,EQUIPOS!A7:D154,3,FALSE)</f>
        <v>Volqueta 6 m3</v>
      </c>
      <c r="C37" s="872"/>
      <c r="D37" s="872"/>
      <c r="E37" s="872"/>
      <c r="F37" s="872"/>
      <c r="G37" s="872"/>
      <c r="H37" s="873"/>
      <c r="I37" s="275"/>
      <c r="J37" s="276"/>
      <c r="K37" s="277">
        <f>VLOOKUP(A37,EQUIPOS!A7:D164,4,FALSE)</f>
        <v>70333.333333333328</v>
      </c>
      <c r="L37" s="278"/>
      <c r="M37" s="279">
        <v>250</v>
      </c>
      <c r="N37" s="280">
        <f>K37/M37</f>
        <v>281.33333333333331</v>
      </c>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t="s">
        <v>1036</v>
      </c>
      <c r="C41" s="880"/>
      <c r="D41" s="880"/>
      <c r="E41" s="44"/>
      <c r="F41" s="45"/>
      <c r="G41" s="45"/>
      <c r="H41" s="46"/>
      <c r="I41" s="42"/>
      <c r="J41" s="43"/>
      <c r="K41" s="287"/>
      <c r="L41" s="284"/>
      <c r="M41" s="409">
        <v>0.05</v>
      </c>
      <c r="N41" s="352">
        <f>N76*M41</f>
        <v>5.1067205206100006</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871.77338718727674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B48" s="49"/>
      <c r="C48" s="289"/>
      <c r="D48" s="289"/>
      <c r="E48" s="289"/>
      <c r="F48" s="289"/>
      <c r="G48" s="289"/>
      <c r="H48" s="289"/>
      <c r="I48" s="276"/>
      <c r="J48" s="232"/>
      <c r="K48" s="290"/>
      <c r="L48" s="275"/>
      <c r="M48" s="410"/>
      <c r="N48" s="280"/>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B59" s="52"/>
      <c r="C59" s="325"/>
      <c r="D59" s="325"/>
      <c r="E59" s="325"/>
      <c r="F59" s="325"/>
      <c r="G59" s="325"/>
      <c r="H59" s="319"/>
      <c r="I59" s="287"/>
      <c r="J59" s="294"/>
      <c r="K59" s="287"/>
      <c r="L59" s="909"/>
      <c r="M59" s="910"/>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2000</v>
      </c>
      <c r="N70" s="403">
        <f>K70/M70</f>
        <v>51.067205206099999</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2000</v>
      </c>
      <c r="N71" s="403">
        <f>K71/M71</f>
        <v>51.067205206099999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822" t="s">
        <v>1037</v>
      </c>
      <c r="C76" s="823"/>
      <c r="D76" s="823"/>
      <c r="E76" s="823"/>
      <c r="F76" s="823"/>
      <c r="G76" s="823"/>
      <c r="H76" s="823"/>
      <c r="I76" s="865"/>
      <c r="J76" s="865"/>
      <c r="K76" s="865"/>
      <c r="L76" s="865"/>
      <c r="M76" s="866"/>
      <c r="N76" s="309">
        <f>SUM(N70:N75)</f>
        <v>102.1344104122</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973.90779759947668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194.78155951989535</v>
      </c>
      <c r="M83" s="858"/>
      <c r="N83" s="57"/>
    </row>
    <row r="84" spans="1:14">
      <c r="B84" s="95" t="s">
        <v>1057</v>
      </c>
      <c r="C84" s="96"/>
      <c r="D84" s="96"/>
      <c r="E84" s="96"/>
      <c r="F84" s="96"/>
      <c r="G84" s="96"/>
      <c r="H84" s="96"/>
      <c r="I84" s="93"/>
      <c r="J84" s="94"/>
      <c r="K84" s="312">
        <v>0.05</v>
      </c>
      <c r="L84" s="857">
        <f>N78*K84</f>
        <v>48.695389879973838</v>
      </c>
      <c r="M84" s="858"/>
      <c r="N84" s="57"/>
    </row>
    <row r="85" spans="1:14" ht="15.75" thickBot="1">
      <c r="B85" s="97" t="s">
        <v>1058</v>
      </c>
      <c r="C85" s="98"/>
      <c r="D85" s="98"/>
      <c r="E85" s="98"/>
      <c r="F85" s="98"/>
      <c r="G85" s="98"/>
      <c r="H85" s="98"/>
      <c r="I85" s="99"/>
      <c r="J85" s="100"/>
      <c r="K85" s="313">
        <v>0.05</v>
      </c>
      <c r="L85" s="859">
        <f>N78*K85</f>
        <v>48.695389879973838</v>
      </c>
      <c r="M85" s="860"/>
      <c r="N85" s="57"/>
    </row>
    <row r="86" spans="1:14" ht="15.75" thickBot="1">
      <c r="B86" s="822" t="s">
        <v>1037</v>
      </c>
      <c r="C86" s="823"/>
      <c r="D86" s="823"/>
      <c r="E86" s="823"/>
      <c r="F86" s="823"/>
      <c r="G86" s="823"/>
      <c r="H86" s="823"/>
      <c r="I86" s="823"/>
      <c r="J86" s="823"/>
      <c r="K86" s="823"/>
      <c r="L86" s="823"/>
      <c r="M86" s="824"/>
      <c r="N86" s="58">
        <f>L83+L84+L85</f>
        <v>292.17233927984302</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1266.0801368793198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1540</v>
      </c>
      <c r="C31" s="87" t="s">
        <v>1541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4" t="s">
        <v>152</v>
      </c>
      <c r="B36" s="871" t="str">
        <f>VLOOKUP(A36,EQUIPOS!A6:D154,3,FALSE)</f>
        <v xml:space="preserve">Carrotanque de agua(1000 Galones) </v>
      </c>
      <c r="C36" s="872"/>
      <c r="D36" s="872"/>
      <c r="E36" s="872"/>
      <c r="F36" s="872"/>
      <c r="G36" s="872"/>
      <c r="H36" s="873"/>
      <c r="I36" s="275"/>
      <c r="J36" s="276"/>
      <c r="K36" s="277">
        <f>VLOOKUP(A36,EQUIPOS!A6:D163,4,FALSE)</f>
        <v>80266.666666666672</v>
      </c>
      <c r="L36" s="278"/>
      <c r="M36" s="279">
        <v>35</v>
      </c>
      <c r="N36" s="280">
        <f>K36/M36</f>
        <v>2293.3333333333335</v>
      </c>
    </row>
    <row r="37" spans="1:14">
      <c r="A37" s="119" t="s">
        <v>269</v>
      </c>
      <c r="B37" s="871" t="str">
        <f>VLOOKUP(A37,EQUIPOS!A7:D154,3,FALSE)</f>
        <v>Motoniveladora  potencia 215 HP, ancho de cuchilla 4,27 m, peso 18 ton.</v>
      </c>
      <c r="C37" s="872"/>
      <c r="D37" s="872"/>
      <c r="E37" s="872"/>
      <c r="F37" s="872"/>
      <c r="G37" s="872"/>
      <c r="H37" s="873"/>
      <c r="I37" s="275"/>
      <c r="J37" s="276"/>
      <c r="K37" s="277">
        <f>VLOOKUP(A37,EQUIPOS!A7:D164,4,FALSE)</f>
        <v>236733.33333333334</v>
      </c>
      <c r="L37" s="278"/>
      <c r="M37" s="279">
        <v>35</v>
      </c>
      <c r="N37" s="280">
        <f>K37/M37</f>
        <v>6763.8095238095239</v>
      </c>
    </row>
    <row r="38" spans="1:14">
      <c r="A38" t="s">
        <v>365</v>
      </c>
      <c r="B38" s="871" t="str">
        <f>VLOOKUP(A38,EQUIPOS!A8:D154,3,FALSE)</f>
        <v xml:space="preserve">Vibrocompatador, potencia 153 HP, peso 10 Ton. </v>
      </c>
      <c r="C38" s="872"/>
      <c r="D38" s="872"/>
      <c r="E38" s="872"/>
      <c r="F38" s="872"/>
      <c r="G38" s="872"/>
      <c r="H38" s="873"/>
      <c r="I38" s="275"/>
      <c r="J38" s="276"/>
      <c r="K38" s="277">
        <f>VLOOKUP(A38,EQUIPOS!A8:D165,4,FALSE)</f>
        <v>137533.33333333334</v>
      </c>
      <c r="L38" s="278"/>
      <c r="M38" s="279">
        <v>35</v>
      </c>
      <c r="N38" s="280">
        <f>K38/M38</f>
        <v>3929.5238095238096</v>
      </c>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t="s">
        <v>1036</v>
      </c>
      <c r="C41" s="880"/>
      <c r="D41" s="880"/>
      <c r="E41" s="44"/>
      <c r="F41" s="45"/>
      <c r="G41" s="45"/>
      <c r="H41" s="46"/>
      <c r="I41" s="42"/>
      <c r="J41" s="43"/>
      <c r="K41" s="287"/>
      <c r="L41" s="284"/>
      <c r="M41" s="409">
        <v>0.02</v>
      </c>
      <c r="N41" s="352">
        <f>N76*M41</f>
        <v>14.590630058885715</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13001.257296725551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845</v>
      </c>
      <c r="B48" s="49" t="str">
        <f>VLOOKUP(A48,MATERIALES!A4:D373,3,FALSE)</f>
        <v>Agua</v>
      </c>
      <c r="C48" s="289"/>
      <c r="D48" s="289"/>
      <c r="E48" s="289"/>
      <c r="F48" s="289"/>
      <c r="G48" s="289"/>
      <c r="H48" s="289"/>
      <c r="I48" s="276"/>
      <c r="J48" s="232" t="str">
        <f>VLOOKUP(A48,MATERIALES!A4:D373,2,FALSE)</f>
        <v>lt</v>
      </c>
      <c r="K48" s="290">
        <v>25</v>
      </c>
      <c r="L48" s="275"/>
      <c r="M48" s="410">
        <f>VLOOKUP(A48,MATERIALES!A4:D395,4,FALSE)</f>
        <v>52.333333333333336</v>
      </c>
      <c r="N48" s="280">
        <f>K48*M48</f>
        <v>1308.3333333333335</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80</v>
      </c>
      <c r="L49" s="275"/>
      <c r="M49" s="410">
        <f>VLOOKUP(A49,MATERIALES!A5:D396,4,FALSE)</f>
        <v>412.66666666666669</v>
      </c>
      <c r="N49" s="280">
        <f>K49*M49</f>
        <v>33013.333333333336</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34321.666666666672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B59" s="52"/>
      <c r="C59" s="325"/>
      <c r="D59" s="325"/>
      <c r="E59" s="325"/>
      <c r="F59" s="325"/>
      <c r="G59" s="325"/>
      <c r="H59" s="319"/>
      <c r="I59" s="287"/>
      <c r="J59" s="294"/>
      <c r="K59" s="287"/>
      <c r="L59" s="909"/>
      <c r="M59" s="910"/>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280</v>
      </c>
      <c r="N70" s="403">
        <f>K70/M70</f>
        <v>364.76575147214288</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280</v>
      </c>
      <c r="N71" s="403">
        <f>K71/M71</f>
        <v>364.76575147214288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822" t="s">
        <v>1037</v>
      </c>
      <c r="C76" s="823"/>
      <c r="D76" s="823"/>
      <c r="E76" s="823"/>
      <c r="F76" s="823"/>
      <c r="G76" s="823"/>
      <c r="H76" s="823"/>
      <c r="I76" s="865"/>
      <c r="J76" s="865"/>
      <c r="K76" s="865"/>
      <c r="L76" s="865"/>
      <c r="M76" s="866"/>
      <c r="N76" s="309">
        <f>SUM(N70:N75)</f>
        <v>729.53150294428576</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48052.455466336512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9610.4910932673029</v>
      </c>
      <c r="M83" s="858"/>
      <c r="N83" s="57"/>
    </row>
    <row r="84" spans="1:14">
      <c r="B84" s="95" t="s">
        <v>1057</v>
      </c>
      <c r="C84" s="96"/>
      <c r="D84" s="96"/>
      <c r="E84" s="96"/>
      <c r="F84" s="96"/>
      <c r="G84" s="96"/>
      <c r="H84" s="96"/>
      <c r="I84" s="93"/>
      <c r="J84" s="94"/>
      <c r="K84" s="312">
        <v>0.05</v>
      </c>
      <c r="L84" s="857">
        <f>N78*K84</f>
        <v>2402.6227733168257</v>
      </c>
      <c r="M84" s="858"/>
      <c r="N84" s="57"/>
    </row>
    <row r="85" spans="1:14" ht="15.75" thickBot="1">
      <c r="B85" s="97" t="s">
        <v>1058</v>
      </c>
      <c r="C85" s="98"/>
      <c r="D85" s="98"/>
      <c r="E85" s="98"/>
      <c r="F85" s="98"/>
      <c r="G85" s="98"/>
      <c r="H85" s="98"/>
      <c r="I85" s="99"/>
      <c r="J85" s="100"/>
      <c r="K85" s="313">
        <v>0.05</v>
      </c>
      <c r="L85" s="859">
        <f>N78*K85</f>
        <v>2402.6227733168257</v>
      </c>
      <c r="M85" s="860"/>
      <c r="N85" s="57"/>
    </row>
    <row r="86" spans="1:14" ht="15.75" thickBot="1">
      <c r="B86" s="822" t="s">
        <v>1037</v>
      </c>
      <c r="C86" s="823"/>
      <c r="D86" s="823"/>
      <c r="E86" s="823"/>
      <c r="F86" s="823"/>
      <c r="G86" s="823"/>
      <c r="H86" s="823"/>
      <c r="I86" s="823"/>
      <c r="J86" s="823"/>
      <c r="K86" s="823"/>
      <c r="L86" s="823"/>
      <c r="M86" s="824"/>
      <c r="N86" s="58">
        <f>L83+L84+L85</f>
        <v>14415.736639900953</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62468.192106237468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1542</v>
      </c>
      <c r="C31" s="87" t="s">
        <v>1543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4" t="s">
        <v>152</v>
      </c>
      <c r="B36" s="871" t="str">
        <f>VLOOKUP(A36,EQUIPOS!A6:D154,3,FALSE)</f>
        <v xml:space="preserve">Carrotanque de agua(1000 Galones) </v>
      </c>
      <c r="C36" s="872"/>
      <c r="D36" s="872"/>
      <c r="E36" s="872"/>
      <c r="F36" s="872"/>
      <c r="G36" s="872"/>
      <c r="H36" s="873"/>
      <c r="I36" s="275"/>
      <c r="J36" s="276"/>
      <c r="K36" s="277">
        <f>VLOOKUP(A36,EQUIPOS!A6:D163,4,FALSE)</f>
        <v>80266.666666666672</v>
      </c>
      <c r="L36" s="278"/>
      <c r="M36" s="279">
        <v>35</v>
      </c>
      <c r="N36" s="280">
        <f>K36/M36</f>
        <v>2293.3333333333335</v>
      </c>
    </row>
    <row r="37" spans="1:14">
      <c r="A37" s="119" t="s">
        <v>269</v>
      </c>
      <c r="B37" s="871" t="str">
        <f>VLOOKUP(A37,EQUIPOS!A7:D154,3,FALSE)</f>
        <v>Motoniveladora  potencia 215 HP, ancho de cuchilla 4,27 m, peso 18 ton.</v>
      </c>
      <c r="C37" s="872"/>
      <c r="D37" s="872"/>
      <c r="E37" s="872"/>
      <c r="F37" s="872"/>
      <c r="G37" s="872"/>
      <c r="H37" s="873"/>
      <c r="I37" s="275"/>
      <c r="J37" s="276"/>
      <c r="K37" s="277">
        <f>VLOOKUP(A37,EQUIPOS!A7:D164,4,FALSE)</f>
        <v>236733.33333333334</v>
      </c>
      <c r="L37" s="278"/>
      <c r="M37" s="279">
        <v>35</v>
      </c>
      <c r="N37" s="280">
        <f>K37/M37</f>
        <v>6763.8095238095239</v>
      </c>
    </row>
    <row r="38" spans="1:14">
      <c r="A38" t="s">
        <v>365</v>
      </c>
      <c r="B38" s="871" t="str">
        <f>VLOOKUP(A38,EQUIPOS!A8:D154,3,FALSE)</f>
        <v xml:space="preserve">Vibrocompatador, potencia 153 HP, peso 10 Ton. </v>
      </c>
      <c r="C38" s="872"/>
      <c r="D38" s="872"/>
      <c r="E38" s="872"/>
      <c r="F38" s="872"/>
      <c r="G38" s="872"/>
      <c r="H38" s="873"/>
      <c r="I38" s="275"/>
      <c r="J38" s="276"/>
      <c r="K38" s="277">
        <f>VLOOKUP(A38,EQUIPOS!A8:D165,4,FALSE)</f>
        <v>137533.33333333334</v>
      </c>
      <c r="L38" s="278"/>
      <c r="M38" s="279">
        <v>35</v>
      </c>
      <c r="N38" s="280">
        <f>K38/M38</f>
        <v>3929.5238095238096</v>
      </c>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t="s">
        <v>1036</v>
      </c>
      <c r="C41" s="880"/>
      <c r="D41" s="880"/>
      <c r="E41" s="44"/>
      <c r="F41" s="45"/>
      <c r="G41" s="45"/>
      <c r="H41" s="46"/>
      <c r="I41" s="42"/>
      <c r="J41" s="43"/>
      <c r="K41" s="287"/>
      <c r="L41" s="284"/>
      <c r="M41" s="409">
        <v>0.02</v>
      </c>
      <c r="N41" s="352">
        <f>N76*M41</f>
        <v>14.590630058885715</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13001.257296725551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845</v>
      </c>
      <c r="B48" s="49" t="str">
        <f>VLOOKUP(A48,MATERIALES!A4:D373,3,FALSE)</f>
        <v>Agua</v>
      </c>
      <c r="C48" s="289"/>
      <c r="D48" s="289"/>
      <c r="E48" s="289"/>
      <c r="F48" s="289"/>
      <c r="G48" s="289"/>
      <c r="H48" s="289"/>
      <c r="I48" s="276"/>
      <c r="J48" s="232" t="str">
        <f>VLOOKUP(A48,MATERIALES!A4:D373,2,FALSE)</f>
        <v>lt</v>
      </c>
      <c r="K48" s="290">
        <v>25</v>
      </c>
      <c r="L48" s="275"/>
      <c r="M48" s="410">
        <f>VLOOKUP(A48,MATERIALES!A4:D395,4,FALSE)</f>
        <v>52.333333333333336</v>
      </c>
      <c r="N48" s="280">
        <f>K48*M48</f>
        <v>1308.3333333333335</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1308.3333333333335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B59" s="52"/>
      <c r="C59" s="325"/>
      <c r="D59" s="325"/>
      <c r="E59" s="325"/>
      <c r="F59" s="325"/>
      <c r="G59" s="325"/>
      <c r="H59" s="319"/>
      <c r="I59" s="287"/>
      <c r="J59" s="294"/>
      <c r="K59" s="287"/>
      <c r="L59" s="909"/>
      <c r="M59" s="910"/>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280</v>
      </c>
      <c r="N70" s="403">
        <f>K70/M70</f>
        <v>364.76575147214288</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280</v>
      </c>
      <c r="N71" s="403">
        <f>K71/M71</f>
        <v>364.76575147214288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822" t="s">
        <v>1037</v>
      </c>
      <c r="C76" s="823"/>
      <c r="D76" s="823"/>
      <c r="E76" s="823"/>
      <c r="F76" s="823"/>
      <c r="G76" s="823"/>
      <c r="H76" s="823"/>
      <c r="I76" s="865"/>
      <c r="J76" s="865"/>
      <c r="K76" s="865"/>
      <c r="L76" s="865"/>
      <c r="M76" s="866"/>
      <c r="N76" s="309">
        <f>SUM(N70:N75)</f>
        <v>729.53150294428576</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15039.122133003171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3007.8244266006345</v>
      </c>
      <c r="M83" s="858"/>
      <c r="N83" s="57"/>
    </row>
    <row r="84" spans="1:14">
      <c r="B84" s="95" t="s">
        <v>1057</v>
      </c>
      <c r="C84" s="96"/>
      <c r="D84" s="96"/>
      <c r="E84" s="96"/>
      <c r="F84" s="96"/>
      <c r="G84" s="96"/>
      <c r="H84" s="96"/>
      <c r="I84" s="93"/>
      <c r="J84" s="94"/>
      <c r="K84" s="312">
        <v>0.05</v>
      </c>
      <c r="L84" s="857">
        <f>N78*K84</f>
        <v>751.95610665015863</v>
      </c>
      <c r="M84" s="858"/>
      <c r="N84" s="57"/>
    </row>
    <row r="85" spans="1:14" ht="15.75" thickBot="1">
      <c r="B85" s="97" t="s">
        <v>1058</v>
      </c>
      <c r="C85" s="98"/>
      <c r="D85" s="98"/>
      <c r="E85" s="98"/>
      <c r="F85" s="98"/>
      <c r="G85" s="98"/>
      <c r="H85" s="98"/>
      <c r="I85" s="99"/>
      <c r="J85" s="100"/>
      <c r="K85" s="313">
        <v>0.05</v>
      </c>
      <c r="L85" s="859">
        <f>N78*K85</f>
        <v>751.95610665015863</v>
      </c>
      <c r="M85" s="860"/>
      <c r="N85" s="57"/>
    </row>
    <row r="86" spans="1:14" ht="15.75" thickBot="1">
      <c r="B86" s="822" t="s">
        <v>1037</v>
      </c>
      <c r="C86" s="823"/>
      <c r="D86" s="823"/>
      <c r="E86" s="823"/>
      <c r="F86" s="823"/>
      <c r="G86" s="823"/>
      <c r="H86" s="823"/>
      <c r="I86" s="823"/>
      <c r="J86" s="823"/>
      <c r="K86" s="823"/>
      <c r="L86" s="823"/>
      <c r="M86" s="824"/>
      <c r="N86" s="58">
        <f>L83+L84+L85</f>
        <v>4511.7366399009516</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19550.858772904125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1544</v>
      </c>
      <c r="C31" s="87" t="s">
        <v>1545</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279"/>
      <c r="N36" s="280"/>
    </row>
    <row r="37" spans="1:14">
      <c r="A37" s="119"/>
      <c r="B37" s="871"/>
      <c r="C37" s="872"/>
      <c r="D37" s="872"/>
      <c r="E37" s="872"/>
      <c r="F37" s="872"/>
      <c r="G37" s="872"/>
      <c r="H37" s="873"/>
      <c r="I37" s="275"/>
      <c r="J37" s="276"/>
      <c r="K37" s="277"/>
      <c r="L37" s="278"/>
      <c r="M37" s="279"/>
      <c r="N37" s="280"/>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t="s">
        <v>1036</v>
      </c>
      <c r="C41" s="880"/>
      <c r="D41" s="880"/>
      <c r="E41" s="44"/>
      <c r="F41" s="45"/>
      <c r="G41" s="45"/>
      <c r="H41" s="46"/>
      <c r="I41" s="42"/>
      <c r="J41" s="43"/>
      <c r="K41" s="287"/>
      <c r="L41" s="284"/>
      <c r="M41" s="409"/>
      <c r="N41" s="352"/>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875</v>
      </c>
      <c r="B48" s="49" t="str">
        <f>VLOOKUP(A48,MATERIALES!A4:D373,3,FALSE)</f>
        <v xml:space="preserve">Cemento gris
</v>
      </c>
      <c r="C48" s="289"/>
      <c r="D48" s="289"/>
      <c r="E48" s="289"/>
      <c r="F48" s="289"/>
      <c r="G48" s="289"/>
      <c r="H48" s="289"/>
      <c r="I48" s="276"/>
      <c r="J48" s="232" t="str">
        <f>VLOOKUP(A48,MATERIALES!A4:D373,2,FALSE)</f>
        <v>kg</v>
      </c>
      <c r="K48" s="290">
        <v>1</v>
      </c>
      <c r="L48" s="275"/>
      <c r="M48" s="410">
        <f>VLOOKUP(A48,MATERIALES!A4:D395,4,FALSE)</f>
        <v>412.66666666666669</v>
      </c>
      <c r="N48" s="280">
        <f>K48*M48</f>
        <v>412.66666666666669</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412.66666666666669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B59" s="52"/>
      <c r="C59" s="325"/>
      <c r="D59" s="325"/>
      <c r="E59" s="325"/>
      <c r="F59" s="325"/>
      <c r="G59" s="325"/>
      <c r="H59" s="319"/>
      <c r="I59" s="287"/>
      <c r="J59" s="294"/>
      <c r="K59" s="287"/>
      <c r="L59" s="909"/>
      <c r="M59" s="910"/>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133"/>
    </row>
    <row r="65" spans="2:15" ht="15.75" thickBot="1">
      <c r="B65" s="911" t="s">
        <v>1037</v>
      </c>
      <c r="C65" s="865"/>
      <c r="D65" s="865"/>
      <c r="E65" s="865"/>
      <c r="F65" s="865"/>
      <c r="G65" s="865"/>
      <c r="H65" s="865"/>
      <c r="I65" s="865"/>
      <c r="J65" s="865"/>
      <c r="K65" s="865"/>
      <c r="L65" s="865"/>
      <c r="M65" s="86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1" t="s">
        <v>1047</v>
      </c>
      <c r="C69" s="862"/>
      <c r="D69" s="862"/>
      <c r="E69" s="862"/>
      <c r="F69" s="862"/>
      <c r="G69" s="862"/>
      <c r="H69" s="862"/>
      <c r="I69" s="79" t="s">
        <v>1048</v>
      </c>
      <c r="J69" s="81" t="s">
        <v>1494</v>
      </c>
      <c r="K69" s="80" t="s">
        <v>1050</v>
      </c>
      <c r="L69" s="863" t="s">
        <v>1034</v>
      </c>
      <c r="M69" s="864"/>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8"/>
      <c r="C75" s="899"/>
      <c r="D75" s="899"/>
      <c r="E75" s="899"/>
      <c r="F75" s="899"/>
      <c r="G75" s="899"/>
      <c r="H75" s="899"/>
      <c r="I75" s="132"/>
      <c r="J75" s="132"/>
      <c r="K75" s="132"/>
      <c r="L75" s="912"/>
      <c r="M75" s="912"/>
      <c r="N75" s="51"/>
    </row>
    <row r="76" spans="2:15" ht="15.75" thickBot="1">
      <c r="B76" s="822" t="s">
        <v>1037</v>
      </c>
      <c r="C76" s="823"/>
      <c r="D76" s="823"/>
      <c r="E76" s="823"/>
      <c r="F76" s="823"/>
      <c r="G76" s="823"/>
      <c r="H76" s="823"/>
      <c r="I76" s="865"/>
      <c r="J76" s="865"/>
      <c r="K76" s="865"/>
      <c r="L76" s="865"/>
      <c r="M76" s="866"/>
      <c r="N76" s="309">
        <f>SUM(N70:N75)</f>
        <v>0</v>
      </c>
    </row>
    <row r="77" spans="2:15" ht="15.75" thickBot="1">
      <c r="B77" s="39"/>
      <c r="C77" s="40"/>
      <c r="D77" s="40"/>
      <c r="E77" s="40"/>
      <c r="F77" s="40"/>
      <c r="G77" s="40"/>
      <c r="H77" s="40"/>
      <c r="I77" s="40"/>
      <c r="J77" s="40"/>
      <c r="K77" s="40"/>
      <c r="L77" s="40"/>
      <c r="M77" s="40"/>
      <c r="N77" s="41"/>
    </row>
    <row r="78" spans="2:15" ht="15.75" thickBot="1">
      <c r="B78" s="822" t="s">
        <v>1051</v>
      </c>
      <c r="C78" s="823"/>
      <c r="D78" s="823"/>
      <c r="E78" s="823"/>
      <c r="F78" s="823"/>
      <c r="G78" s="823"/>
      <c r="H78" s="823"/>
      <c r="I78" s="823"/>
      <c r="J78" s="823"/>
      <c r="K78" s="823"/>
      <c r="L78" s="823"/>
      <c r="M78" s="824"/>
      <c r="N78" s="105">
        <f>N43+N54+N65+N76</f>
        <v>412.66666666666669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82.533333333333346</v>
      </c>
      <c r="M83" s="858"/>
      <c r="N83" s="57"/>
    </row>
    <row r="84" spans="1:14">
      <c r="B84" s="95" t="s">
        <v>1057</v>
      </c>
      <c r="C84" s="96"/>
      <c r="D84" s="96"/>
      <c r="E84" s="96"/>
      <c r="F84" s="96"/>
      <c r="G84" s="96"/>
      <c r="H84" s="96"/>
      <c r="I84" s="93"/>
      <c r="J84" s="94"/>
      <c r="K84" s="312">
        <v>0.05</v>
      </c>
      <c r="L84" s="857">
        <f>N78*K84</f>
        <v>20.633333333333336</v>
      </c>
      <c r="M84" s="858"/>
      <c r="N84" s="57"/>
    </row>
    <row r="85" spans="1:14" ht="15.75" thickBot="1">
      <c r="B85" s="97" t="s">
        <v>1058</v>
      </c>
      <c r="C85" s="98"/>
      <c r="D85" s="98"/>
      <c r="E85" s="98"/>
      <c r="F85" s="98"/>
      <c r="G85" s="98"/>
      <c r="H85" s="98"/>
      <c r="I85" s="99"/>
      <c r="J85" s="100"/>
      <c r="K85" s="313">
        <v>0.05</v>
      </c>
      <c r="L85" s="859">
        <f>N78*K85</f>
        <v>20.633333333333336</v>
      </c>
      <c r="M85" s="860"/>
      <c r="N85" s="57"/>
    </row>
    <row r="86" spans="1:14" ht="15.75" thickBot="1">
      <c r="B86" s="822" t="s">
        <v>1037</v>
      </c>
      <c r="C86" s="823"/>
      <c r="D86" s="823"/>
      <c r="E86" s="823"/>
      <c r="F86" s="823"/>
      <c r="G86" s="823"/>
      <c r="H86" s="823"/>
      <c r="I86" s="823"/>
      <c r="J86" s="823"/>
      <c r="K86" s="823"/>
      <c r="L86" s="823"/>
      <c r="M86" s="824"/>
      <c r="N86" s="58">
        <f>L83+L84+L85</f>
        <v>123.80000000000003</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536.4666666666667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1546</v>
      </c>
      <c r="C31" s="87" t="s">
        <v>1547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152</v>
      </c>
      <c r="B36" s="871" t="str">
        <f>VLOOKUP(A36,EQUIPOS!A6:D154,3,FALSE)</f>
        <v xml:space="preserve">Carrotanque de agua(1000 Galones) </v>
      </c>
      <c r="C36" s="872"/>
      <c r="D36" s="872"/>
      <c r="E36" s="872"/>
      <c r="F36" s="872"/>
      <c r="G36" s="872"/>
      <c r="H36" s="873"/>
      <c r="I36" s="275"/>
      <c r="J36" s="276"/>
      <c r="K36" s="277">
        <f>VLOOKUP(A36,EQUIPOS!A6:D163,4,FALSE)</f>
        <v>80266.666666666672</v>
      </c>
      <c r="L36" s="278"/>
      <c r="M36" s="279">
        <v>35</v>
      </c>
      <c r="N36" s="280">
        <f>K36/M36</f>
        <v>2293.3333333333335</v>
      </c>
    </row>
    <row r="37" spans="1:14">
      <c r="A37" s="119" t="s">
        <v>269</v>
      </c>
      <c r="B37" s="871" t="str">
        <f>VLOOKUP(A37,EQUIPOS!A7:D154,3,FALSE)</f>
        <v>Motoniveladora  potencia 215 HP, ancho de cuchilla 4,27 m, peso 18 ton.</v>
      </c>
      <c r="C37" s="872"/>
      <c r="D37" s="872"/>
      <c r="E37" s="872"/>
      <c r="F37" s="872"/>
      <c r="G37" s="872"/>
      <c r="H37" s="873"/>
      <c r="I37" s="275"/>
      <c r="J37" s="276"/>
      <c r="K37" s="277">
        <f>VLOOKUP(A37,EQUIPOS!A7:D164,4,FALSE)</f>
        <v>236733.33333333334</v>
      </c>
      <c r="L37" s="278"/>
      <c r="M37" s="279">
        <v>35</v>
      </c>
      <c r="N37" s="280">
        <f>K37/M37</f>
        <v>6763.8095238095239</v>
      </c>
    </row>
    <row r="38" spans="1:14">
      <c r="A38" t="s">
        <v>365</v>
      </c>
      <c r="B38" s="871" t="str">
        <f>VLOOKUP(A38,EQUIPOS!A8:D154,3,FALSE)</f>
        <v xml:space="preserve">Vibrocompatador, potencia 153 HP, peso 10 Ton. </v>
      </c>
      <c r="C38" s="872"/>
      <c r="D38" s="872"/>
      <c r="E38" s="872"/>
      <c r="F38" s="872"/>
      <c r="G38" s="872"/>
      <c r="H38" s="873"/>
      <c r="I38" s="275"/>
      <c r="J38" s="276"/>
      <c r="K38" s="277">
        <f>VLOOKUP(A38,EQUIPOS!A8:D165,4,FALSE)</f>
        <v>137533.33333333334</v>
      </c>
      <c r="L38" s="278"/>
      <c r="M38" s="279">
        <v>35</v>
      </c>
      <c r="N38" s="280">
        <f>K38/M38</f>
        <v>3929.5238095238096</v>
      </c>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t="s">
        <v>1036</v>
      </c>
      <c r="C41" s="880"/>
      <c r="D41" s="880"/>
      <c r="E41" s="44"/>
      <c r="F41" s="45"/>
      <c r="G41" s="45"/>
      <c r="H41" s="46"/>
      <c r="I41" s="42"/>
      <c r="J41" s="43"/>
      <c r="K41" s="287"/>
      <c r="L41" s="284"/>
      <c r="M41" s="409">
        <v>0.02</v>
      </c>
      <c r="N41" s="352">
        <f>N76*M41</f>
        <v>14.590630058885715</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13001.257296725551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404</v>
      </c>
      <c r="B48" s="49" t="str">
        <f>VLOOKUP(A48,MATERIALES!A4:D373,3,FALSE)</f>
        <v>Cal</v>
      </c>
      <c r="C48" s="289"/>
      <c r="D48" s="289"/>
      <c r="E48" s="289"/>
      <c r="F48" s="289"/>
      <c r="G48" s="289"/>
      <c r="H48" s="289"/>
      <c r="I48" s="276"/>
      <c r="J48" s="232" t="str">
        <f>VLOOKUP(A48,MATERIALES!A4:D373,2,FALSE)</f>
        <v>kg</v>
      </c>
      <c r="K48" s="290">
        <v>80</v>
      </c>
      <c r="L48" s="275"/>
      <c r="M48" s="410">
        <f>VLOOKUP(A48,MATERIALES!A4:D395,4,FALSE)</f>
        <v>820</v>
      </c>
      <c r="N48" s="280">
        <f>K48*M48</f>
        <v>65600</v>
      </c>
    </row>
    <row r="49" spans="1:14">
      <c r="A49" t="s">
        <v>845</v>
      </c>
      <c r="B49" s="49" t="str">
        <f>VLOOKUP(A49,MATERIALES!A5:D373,3,FALSE)</f>
        <v>Agua</v>
      </c>
      <c r="C49" s="289"/>
      <c r="D49" s="289"/>
      <c r="E49" s="289"/>
      <c r="F49" s="289"/>
      <c r="G49" s="289"/>
      <c r="H49" s="289"/>
      <c r="I49" s="276"/>
      <c r="J49" s="232" t="str">
        <f>VLOOKUP(A49,MATERIALES!A5:D373,2,FALSE)</f>
        <v>lt</v>
      </c>
      <c r="K49" s="290">
        <v>25</v>
      </c>
      <c r="L49" s="275"/>
      <c r="M49" s="410">
        <f>VLOOKUP(A49,MATERIALES!A5:D396,4,FALSE)</f>
        <v>52.333333333333336</v>
      </c>
      <c r="N49" s="280">
        <f>K49*M49</f>
        <v>1308.3333333333335</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66908.333333333328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B59" s="52"/>
      <c r="C59" s="325"/>
      <c r="D59" s="325"/>
      <c r="E59" s="325"/>
      <c r="F59" s="325"/>
      <c r="G59" s="325"/>
      <c r="H59" s="319"/>
      <c r="I59" s="287"/>
      <c r="J59" s="294"/>
      <c r="K59" s="287"/>
      <c r="L59" s="909"/>
      <c r="M59" s="910"/>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456"/>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280</v>
      </c>
      <c r="N70" s="403">
        <f>K70/M70</f>
        <v>364.76575147214288</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280</v>
      </c>
      <c r="N71" s="403">
        <f>K71/M71</f>
        <v>364.76575147214288</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822" t="s">
        <v>1037</v>
      </c>
      <c r="C76" s="823"/>
      <c r="D76" s="823"/>
      <c r="E76" s="823"/>
      <c r="F76" s="823"/>
      <c r="G76" s="823"/>
      <c r="H76" s="823"/>
      <c r="I76" s="865"/>
      <c r="J76" s="865"/>
      <c r="K76" s="865"/>
      <c r="L76" s="865"/>
      <c r="M76" s="866"/>
      <c r="N76" s="309">
        <f>SUM(N70:N75)</f>
        <v>729.53150294428576</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80639.122133003169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16127.824426600635</v>
      </c>
      <c r="M83" s="858"/>
      <c r="N83" s="57"/>
    </row>
    <row r="84" spans="1:14">
      <c r="B84" s="95" t="s">
        <v>1057</v>
      </c>
      <c r="C84" s="96"/>
      <c r="D84" s="96"/>
      <c r="E84" s="96"/>
      <c r="F84" s="96"/>
      <c r="G84" s="96"/>
      <c r="H84" s="96"/>
      <c r="I84" s="93"/>
      <c r="J84" s="94"/>
      <c r="K84" s="312">
        <v>0.05</v>
      </c>
      <c r="L84" s="857">
        <f>N78*K84</f>
        <v>4031.9561066501587</v>
      </c>
      <c r="M84" s="858"/>
      <c r="N84" s="57"/>
    </row>
    <row r="85" spans="1:14" ht="15.75" thickBot="1">
      <c r="B85" s="97" t="s">
        <v>1058</v>
      </c>
      <c r="C85" s="98"/>
      <c r="D85" s="98"/>
      <c r="E85" s="98"/>
      <c r="F85" s="98"/>
      <c r="G85" s="98"/>
      <c r="H85" s="98"/>
      <c r="I85" s="99"/>
      <c r="J85" s="100"/>
      <c r="K85" s="313">
        <v>0.05</v>
      </c>
      <c r="L85" s="859">
        <f>N78*K85</f>
        <v>4031.9561066501587</v>
      </c>
      <c r="M85" s="860"/>
      <c r="N85" s="57"/>
    </row>
    <row r="86" spans="1:14" ht="15.75" thickBot="1">
      <c r="B86" s="822" t="s">
        <v>1037</v>
      </c>
      <c r="C86" s="823"/>
      <c r="D86" s="823"/>
      <c r="E86" s="823"/>
      <c r="F86" s="823"/>
      <c r="G86" s="823"/>
      <c r="H86" s="823"/>
      <c r="I86" s="823"/>
      <c r="J86" s="823"/>
      <c r="K86" s="823"/>
      <c r="L86" s="823"/>
      <c r="M86" s="824"/>
      <c r="N86" s="58">
        <f>L83+L84+L85</f>
        <v>24191.736639900952</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104830.85877290412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1549</v>
      </c>
      <c r="C31" s="87" t="s">
        <v>1958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152</v>
      </c>
      <c r="B36" s="871" t="str">
        <f>VLOOKUP(A36,EQUIPOS!A6:D154,3,FALSE)</f>
        <v xml:space="preserve">Carrotanque de agua(1000 Galones) </v>
      </c>
      <c r="C36" s="872"/>
      <c r="D36" s="872"/>
      <c r="E36" s="872"/>
      <c r="F36" s="872"/>
      <c r="G36" s="872"/>
      <c r="H36" s="873"/>
      <c r="I36" s="275"/>
      <c r="J36" s="276"/>
      <c r="K36" s="277">
        <f>VLOOKUP(A36,EQUIPOS!A6:D163,4,FALSE)</f>
        <v>80266.666666666672</v>
      </c>
      <c r="L36" s="278"/>
      <c r="M36" s="279">
        <v>35</v>
      </c>
      <c r="N36" s="280">
        <f>K36/M36</f>
        <v>2293.3333333333335</v>
      </c>
    </row>
    <row r="37" spans="1:14">
      <c r="A37" s="119" t="s">
        <v>269</v>
      </c>
      <c r="B37" s="871" t="str">
        <f>VLOOKUP(A37,EQUIPOS!A7:D154,3,FALSE)</f>
        <v>Motoniveladora  potencia 215 HP, ancho de cuchilla 4,27 m, peso 18 ton.</v>
      </c>
      <c r="C37" s="872"/>
      <c r="D37" s="872"/>
      <c r="E37" s="872"/>
      <c r="F37" s="872"/>
      <c r="G37" s="872"/>
      <c r="H37" s="873"/>
      <c r="I37" s="275"/>
      <c r="J37" s="276"/>
      <c r="K37" s="277">
        <f>VLOOKUP(A37,EQUIPOS!A7:D164,4,FALSE)</f>
        <v>236733.33333333334</v>
      </c>
      <c r="L37" s="278"/>
      <c r="M37" s="279">
        <v>35</v>
      </c>
      <c r="N37" s="280">
        <f>K37/M37</f>
        <v>6763.8095238095239</v>
      </c>
    </row>
    <row r="38" spans="1:14">
      <c r="A38" t="s">
        <v>365</v>
      </c>
      <c r="B38" s="871" t="str">
        <f>VLOOKUP(A38,EQUIPOS!A8:D154,3,FALSE)</f>
        <v xml:space="preserve">Vibrocompatador, potencia 153 HP, peso 10 Ton. </v>
      </c>
      <c r="C38" s="872"/>
      <c r="D38" s="872"/>
      <c r="E38" s="872"/>
      <c r="F38" s="872"/>
      <c r="G38" s="872"/>
      <c r="H38" s="873"/>
      <c r="I38" s="275"/>
      <c r="J38" s="276"/>
      <c r="K38" s="277">
        <f>VLOOKUP(A38,EQUIPOS!A8:D165,4,FALSE)</f>
        <v>137533.33333333334</v>
      </c>
      <c r="L38" s="278"/>
      <c r="M38" s="279">
        <v>35</v>
      </c>
      <c r="N38" s="280">
        <f>K38/M38</f>
        <v>3929.5238095238096</v>
      </c>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t="s">
        <v>1036</v>
      </c>
      <c r="C41" s="880"/>
      <c r="D41" s="880"/>
      <c r="E41" s="44"/>
      <c r="F41" s="45"/>
      <c r="G41" s="45"/>
      <c r="H41" s="46"/>
      <c r="I41" s="42"/>
      <c r="J41" s="43"/>
      <c r="K41" s="287"/>
      <c r="L41" s="284"/>
      <c r="M41" s="409">
        <v>0.02</v>
      </c>
      <c r="N41" s="352">
        <f>N75*M41</f>
        <v>14.590630058885715</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13001.257296725551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845</v>
      </c>
      <c r="B48" s="49" t="str">
        <f>VLOOKUP(A48,MATERIALES!A5:D373,3,FALSE)</f>
        <v>Agua</v>
      </c>
      <c r="C48" s="289"/>
      <c r="D48" s="289"/>
      <c r="E48" s="289"/>
      <c r="F48" s="289"/>
      <c r="G48" s="289"/>
      <c r="H48" s="289"/>
      <c r="I48" s="276"/>
      <c r="J48" s="232" t="str">
        <f>VLOOKUP(A48,MATERIALES!A4:D373,2,FALSE)</f>
        <v>lt</v>
      </c>
      <c r="K48" s="290">
        <v>25</v>
      </c>
      <c r="L48" s="275"/>
      <c r="M48" s="410">
        <f>VLOOKUP(A48,MATERIALES!A5:D396,4,FALSE)</f>
        <v>52.333333333333336</v>
      </c>
      <c r="N48" s="280">
        <f>K48*M48</f>
        <v>1308.3333333333335</v>
      </c>
    </row>
    <row r="49" spans="1:14">
      <c r="A49" s="114"/>
      <c r="B49" s="49"/>
      <c r="C49" s="289"/>
      <c r="D49" s="289"/>
      <c r="E49" s="289"/>
      <c r="F49" s="289"/>
      <c r="G49" s="289"/>
      <c r="H49" s="289"/>
      <c r="I49" s="276"/>
      <c r="J49" s="232"/>
      <c r="K49" s="290"/>
      <c r="L49" s="275"/>
      <c r="M49" s="291"/>
      <c r="N49" s="280"/>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904"/>
      <c r="C52" s="905"/>
      <c r="D52" s="905"/>
      <c r="E52" s="905"/>
      <c r="F52" s="905"/>
      <c r="G52" s="905"/>
      <c r="H52" s="905"/>
      <c r="I52" s="875"/>
      <c r="J52" s="48"/>
      <c r="K52" s="50"/>
      <c r="L52" s="906"/>
      <c r="M52" s="907"/>
      <c r="N52" s="51"/>
    </row>
    <row r="53" spans="1:14" ht="15.75" thickBot="1">
      <c r="B53" s="822" t="s">
        <v>1037</v>
      </c>
      <c r="C53" s="823"/>
      <c r="D53" s="823"/>
      <c r="E53" s="823"/>
      <c r="F53" s="823"/>
      <c r="G53" s="823"/>
      <c r="H53" s="823"/>
      <c r="I53" s="823"/>
      <c r="J53" s="823"/>
      <c r="K53" s="823"/>
      <c r="L53" s="823"/>
      <c r="M53" s="824"/>
      <c r="N53" s="402">
        <f>SUM(N48:N52)</f>
        <v>1308.3333333333335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8" t="s">
        <v>1045</v>
      </c>
      <c r="M57" s="887"/>
      <c r="N57" s="82" t="s">
        <v>1035</v>
      </c>
    </row>
    <row r="58" spans="1:14">
      <c r="B58" s="52"/>
      <c r="C58" s="325"/>
      <c r="D58" s="325"/>
      <c r="E58" s="325"/>
      <c r="F58" s="325"/>
      <c r="G58" s="325"/>
      <c r="H58" s="319"/>
      <c r="I58" s="287"/>
      <c r="J58" s="294"/>
      <c r="K58" s="287"/>
      <c r="L58" s="909"/>
      <c r="M58" s="910"/>
      <c r="N58" s="295"/>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317"/>
      <c r="C63" s="318"/>
      <c r="D63" s="318"/>
      <c r="E63" s="318"/>
      <c r="F63" s="318"/>
      <c r="G63" s="318"/>
      <c r="H63" s="54"/>
      <c r="I63" s="132"/>
      <c r="J63" s="132"/>
      <c r="K63" s="132"/>
      <c r="L63" s="900"/>
      <c r="M63" s="901"/>
      <c r="N63" s="133"/>
    </row>
    <row r="64" spans="1:14" ht="15.75" thickBot="1">
      <c r="B64" s="911" t="s">
        <v>1037</v>
      </c>
      <c r="C64" s="865"/>
      <c r="D64" s="865"/>
      <c r="E64" s="865"/>
      <c r="F64" s="865"/>
      <c r="G64" s="865"/>
      <c r="H64" s="865"/>
      <c r="I64" s="865"/>
      <c r="J64" s="865"/>
      <c r="K64" s="865"/>
      <c r="L64" s="865"/>
      <c r="M64" s="866"/>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1" t="s">
        <v>1047</v>
      </c>
      <c r="C68" s="862"/>
      <c r="D68" s="862"/>
      <c r="E68" s="862"/>
      <c r="F68" s="862"/>
      <c r="G68" s="862"/>
      <c r="H68" s="862"/>
      <c r="I68" s="79" t="s">
        <v>1048</v>
      </c>
      <c r="J68" s="81" t="s">
        <v>1494</v>
      </c>
      <c r="K68" s="80" t="s">
        <v>1050</v>
      </c>
      <c r="L68" s="863" t="s">
        <v>1034</v>
      </c>
      <c r="M68" s="864"/>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303">
        <v>280</v>
      </c>
      <c r="N69" s="403">
        <f>K69/M69</f>
        <v>364.76575147214288</v>
      </c>
      <c r="O69" s="112"/>
    </row>
    <row r="70" spans="1:15">
      <c r="A70" t="s">
        <v>7</v>
      </c>
      <c r="B70" s="55" t="str">
        <f>VLOOKUP(A70,'MANO DE OBRA'!A8:D69,3,FALSE)</f>
        <v>Obrero (2)</v>
      </c>
      <c r="C70" s="53"/>
      <c r="D70" s="53"/>
      <c r="E70" s="53"/>
      <c r="F70" s="53"/>
      <c r="G70" s="53"/>
      <c r="H70" s="53"/>
      <c r="I70" s="300">
        <f>K70/J70*100</f>
        <v>55207.789411999998</v>
      </c>
      <c r="J70" s="301">
        <v>185</v>
      </c>
      <c r="K70" s="302">
        <f>VLOOKUP(A70,'MANO DE OBRA'!A8:D100,4,FALSE)</f>
        <v>102134.4104122</v>
      </c>
      <c r="L70" s="56"/>
      <c r="M70" s="307">
        <v>280</v>
      </c>
      <c r="N70" s="403">
        <f>K70/M70</f>
        <v>364.76575147214288</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8"/>
      <c r="C74" s="899"/>
      <c r="D74" s="899"/>
      <c r="E74" s="899"/>
      <c r="F74" s="899"/>
      <c r="G74" s="899"/>
      <c r="H74" s="899"/>
      <c r="I74" s="132"/>
      <c r="J74" s="132"/>
      <c r="K74" s="132"/>
      <c r="L74" s="912"/>
      <c r="M74" s="912"/>
      <c r="N74" s="51"/>
    </row>
    <row r="75" spans="1:15" ht="15.75" thickBot="1">
      <c r="B75" s="822" t="s">
        <v>1037</v>
      </c>
      <c r="C75" s="823"/>
      <c r="D75" s="823"/>
      <c r="E75" s="823"/>
      <c r="F75" s="823"/>
      <c r="G75" s="823"/>
      <c r="H75" s="823"/>
      <c r="I75" s="865"/>
      <c r="J75" s="865"/>
      <c r="K75" s="865"/>
      <c r="L75" s="865"/>
      <c r="M75" s="866"/>
      <c r="N75" s="309">
        <f>SUM(N69:N74)</f>
        <v>729.53150294428576</v>
      </c>
    </row>
    <row r="76" spans="1:15" ht="15.75" thickBot="1">
      <c r="B76" s="39"/>
      <c r="C76" s="40"/>
      <c r="D76" s="40"/>
      <c r="E76" s="40"/>
      <c r="F76" s="40"/>
      <c r="G76" s="40"/>
      <c r="H76" s="40"/>
      <c r="I76" s="40"/>
      <c r="J76" s="40"/>
      <c r="K76" s="40"/>
      <c r="L76" s="40"/>
      <c r="M76" s="40"/>
      <c r="N76" s="41"/>
    </row>
    <row r="77" spans="1:15" ht="15.75" thickBot="1">
      <c r="B77" s="822" t="s">
        <v>1051</v>
      </c>
      <c r="C77" s="823"/>
      <c r="D77" s="823"/>
      <c r="E77" s="823"/>
      <c r="F77" s="823"/>
      <c r="G77" s="823"/>
      <c r="H77" s="823"/>
      <c r="I77" s="823"/>
      <c r="J77" s="823"/>
      <c r="K77" s="823"/>
      <c r="L77" s="823"/>
      <c r="M77" s="824"/>
      <c r="N77" s="105">
        <f>N43+N53+N64+N75</f>
        <v>15039.122133003171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7" t="s">
        <v>1053</v>
      </c>
      <c r="C81" s="868"/>
      <c r="D81" s="868"/>
      <c r="E81" s="868"/>
      <c r="F81" s="868"/>
      <c r="G81" s="868"/>
      <c r="H81" s="868"/>
      <c r="I81" s="322"/>
      <c r="J81" s="342"/>
      <c r="K81" s="310" t="s">
        <v>1054</v>
      </c>
      <c r="L81" s="869" t="s">
        <v>1055</v>
      </c>
      <c r="M81" s="870"/>
      <c r="N81" s="311"/>
    </row>
    <row r="82" spans="1:14">
      <c r="B82" s="855" t="s">
        <v>1056</v>
      </c>
      <c r="C82" s="856"/>
      <c r="D82" s="856"/>
      <c r="E82" s="856"/>
      <c r="F82" s="856"/>
      <c r="G82" s="856"/>
      <c r="H82" s="856"/>
      <c r="I82" s="93"/>
      <c r="J82" s="94"/>
      <c r="K82" s="312">
        <v>0.2</v>
      </c>
      <c r="L82" s="857">
        <f>N77*K82</f>
        <v>3007.8244266006345</v>
      </c>
      <c r="M82" s="858"/>
      <c r="N82" s="57"/>
    </row>
    <row r="83" spans="1:14">
      <c r="B83" s="95" t="s">
        <v>1057</v>
      </c>
      <c r="C83" s="96"/>
      <c r="D83" s="96"/>
      <c r="E83" s="96"/>
      <c r="F83" s="96"/>
      <c r="G83" s="96"/>
      <c r="H83" s="96"/>
      <c r="I83" s="93"/>
      <c r="J83" s="94"/>
      <c r="K83" s="312">
        <v>0.05</v>
      </c>
      <c r="L83" s="857">
        <f>N77*K83</f>
        <v>751.95610665015863</v>
      </c>
      <c r="M83" s="858"/>
      <c r="N83" s="57"/>
    </row>
    <row r="84" spans="1:14" ht="15.75" thickBot="1">
      <c r="B84" s="97" t="s">
        <v>1058</v>
      </c>
      <c r="C84" s="98"/>
      <c r="D84" s="98"/>
      <c r="E84" s="98"/>
      <c r="F84" s="98"/>
      <c r="G84" s="98"/>
      <c r="H84" s="98"/>
      <c r="I84" s="99"/>
      <c r="J84" s="100"/>
      <c r="K84" s="313">
        <v>0.05</v>
      </c>
      <c r="L84" s="859">
        <f>N77*K84</f>
        <v>751.95610665015863</v>
      </c>
      <c r="M84" s="860"/>
      <c r="N84" s="57"/>
    </row>
    <row r="85" spans="1:14" ht="15.75" thickBot="1">
      <c r="B85" s="822" t="s">
        <v>1037</v>
      </c>
      <c r="C85" s="823"/>
      <c r="D85" s="823"/>
      <c r="E85" s="823"/>
      <c r="F85" s="823"/>
      <c r="G85" s="823"/>
      <c r="H85" s="823"/>
      <c r="I85" s="823"/>
      <c r="J85" s="823"/>
      <c r="K85" s="823"/>
      <c r="L85" s="823"/>
      <c r="M85" s="824"/>
      <c r="N85" s="58">
        <f>L82+L83+L84</f>
        <v>4511.7366399009516</v>
      </c>
    </row>
    <row r="86" spans="1:14" ht="15.75" thickBot="1">
      <c r="B86" s="39"/>
      <c r="C86" s="40"/>
      <c r="D86" s="40"/>
      <c r="E86" s="40"/>
      <c r="F86" s="40"/>
      <c r="G86" s="40"/>
      <c r="H86" s="40"/>
      <c r="I86" s="40"/>
      <c r="J86" s="40"/>
      <c r="K86" s="40"/>
      <c r="L86" s="40"/>
      <c r="M86" s="40"/>
      <c r="N86" s="41"/>
    </row>
    <row r="87" spans="1:14" ht="15.75" thickBot="1">
      <c r="A87" t="s">
        <v>2122</v>
      </c>
      <c r="B87" s="822" t="s">
        <v>1059</v>
      </c>
      <c r="C87" s="823"/>
      <c r="D87" s="823"/>
      <c r="E87" s="823"/>
      <c r="F87" s="823"/>
      <c r="G87" s="823"/>
      <c r="H87" s="823"/>
      <c r="I87" s="823"/>
      <c r="J87" s="823"/>
      <c r="K87" s="823"/>
      <c r="L87" s="823"/>
      <c r="M87" s="824"/>
      <c r="N87" s="196">
        <f>N77+N85</f>
        <v>19550.858772904125</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25" t="s">
        <v>2324</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30" customHeight="1">
      <c r="B106" s="828" t="s">
        <v>2325</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8"/>
      <c r="K117" s="888"/>
      <c r="L117" s="888"/>
      <c r="M117" s="888"/>
      <c r="N117" s="889"/>
    </row>
    <row r="118" spans="2:14" ht="15.75" thickBot="1">
      <c r="B118" s="269" t="s">
        <v>2327</v>
      </c>
      <c r="C118" s="401"/>
      <c r="D118" s="401"/>
      <c r="E118" s="63"/>
      <c r="F118" s="63"/>
      <c r="G118" s="63"/>
      <c r="H118" s="63"/>
      <c r="I118" s="63"/>
      <c r="J118" s="890"/>
      <c r="K118" s="890"/>
      <c r="L118" s="890"/>
      <c r="M118" s="890"/>
      <c r="N118" s="891"/>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1017</v>
      </c>
      <c r="L1" s="933" t="s">
        <v>2304</v>
      </c>
      <c r="M1" s="934"/>
      <c r="N1" s="935"/>
    </row>
    <row r="2" spans="2:14" ht="21" customHeight="1">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1550</v>
      </c>
      <c r="C31" s="87" t="s">
        <v>1551</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279"/>
      <c r="N36" s="280"/>
    </row>
    <row r="37" spans="1:14">
      <c r="A37" s="119"/>
      <c r="B37" s="871"/>
      <c r="C37" s="872"/>
      <c r="D37" s="872"/>
      <c r="E37" s="872"/>
      <c r="F37" s="872"/>
      <c r="G37" s="872"/>
      <c r="H37" s="873"/>
      <c r="I37" s="275"/>
      <c r="J37" s="276"/>
      <c r="K37" s="277"/>
      <c r="L37" s="278"/>
      <c r="M37" s="279"/>
      <c r="N37" s="280"/>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409"/>
      <c r="N41" s="352"/>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404</v>
      </c>
      <c r="B48" s="49" t="str">
        <f>VLOOKUP(A48,MATERIALES!A4:D373,3,FALSE)</f>
        <v>Cal</v>
      </c>
      <c r="C48" s="289"/>
      <c r="D48" s="289"/>
      <c r="E48" s="289"/>
      <c r="F48" s="289"/>
      <c r="G48" s="289"/>
      <c r="H48" s="289"/>
      <c r="I48" s="276"/>
      <c r="J48" s="232" t="str">
        <f>VLOOKUP(A48,MATERIALES!A4:D373,2,FALSE)</f>
        <v>kg</v>
      </c>
      <c r="K48" s="290">
        <v>1</v>
      </c>
      <c r="L48" s="275"/>
      <c r="M48" s="410">
        <f>VLOOKUP(A48,MATERIALES!A4:D395,4,FALSE)</f>
        <v>820</v>
      </c>
      <c r="N48" s="280">
        <f>K48*M48</f>
        <v>820</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820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B59" s="52"/>
      <c r="C59" s="325"/>
      <c r="D59" s="325"/>
      <c r="E59" s="325"/>
      <c r="F59" s="325"/>
      <c r="G59" s="325"/>
      <c r="H59" s="319"/>
      <c r="I59" s="287"/>
      <c r="J59" s="294"/>
      <c r="K59" s="287"/>
      <c r="L59" s="909"/>
      <c r="M59" s="910"/>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133"/>
    </row>
    <row r="65" spans="2:15" ht="15.75" thickBot="1">
      <c r="B65" s="911" t="s">
        <v>1037</v>
      </c>
      <c r="C65" s="865"/>
      <c r="D65" s="865"/>
      <c r="E65" s="865"/>
      <c r="F65" s="865"/>
      <c r="G65" s="865"/>
      <c r="H65" s="865"/>
      <c r="I65" s="865"/>
      <c r="J65" s="865"/>
      <c r="K65" s="865"/>
      <c r="L65" s="865"/>
      <c r="M65" s="86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1" t="s">
        <v>1047</v>
      </c>
      <c r="C69" s="862"/>
      <c r="D69" s="862"/>
      <c r="E69" s="862"/>
      <c r="F69" s="862"/>
      <c r="G69" s="862"/>
      <c r="H69" s="862"/>
      <c r="I69" s="79" t="s">
        <v>1048</v>
      </c>
      <c r="J69" s="81" t="s">
        <v>1494</v>
      </c>
      <c r="K69" s="80" t="s">
        <v>1050</v>
      </c>
      <c r="L69" s="863" t="s">
        <v>1034</v>
      </c>
      <c r="M69" s="864"/>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8"/>
      <c r="C75" s="899"/>
      <c r="D75" s="899"/>
      <c r="E75" s="899"/>
      <c r="F75" s="899"/>
      <c r="G75" s="899"/>
      <c r="H75" s="899"/>
      <c r="I75" s="132"/>
      <c r="J75" s="132"/>
      <c r="K75" s="132"/>
      <c r="L75" s="912"/>
      <c r="M75" s="912"/>
      <c r="N75" s="51"/>
    </row>
    <row r="76" spans="2:15" ht="15.75" thickBot="1">
      <c r="B76" s="822" t="s">
        <v>1037</v>
      </c>
      <c r="C76" s="823"/>
      <c r="D76" s="823"/>
      <c r="E76" s="823"/>
      <c r="F76" s="823"/>
      <c r="G76" s="823"/>
      <c r="H76" s="823"/>
      <c r="I76" s="865"/>
      <c r="J76" s="865"/>
      <c r="K76" s="865"/>
      <c r="L76" s="865"/>
      <c r="M76" s="866"/>
      <c r="N76" s="309"/>
    </row>
    <row r="77" spans="2:15" ht="15.75" thickBot="1">
      <c r="B77" s="39"/>
      <c r="C77" s="40"/>
      <c r="D77" s="40"/>
      <c r="E77" s="40"/>
      <c r="F77" s="40"/>
      <c r="G77" s="40"/>
      <c r="H77" s="40"/>
      <c r="I77" s="40"/>
      <c r="J77" s="40"/>
      <c r="K77" s="40"/>
      <c r="L77" s="40"/>
      <c r="M77" s="40"/>
      <c r="N77" s="41"/>
    </row>
    <row r="78" spans="2:15" ht="15.75" thickBot="1">
      <c r="B78" s="822" t="s">
        <v>1051</v>
      </c>
      <c r="C78" s="823"/>
      <c r="D78" s="823"/>
      <c r="E78" s="823"/>
      <c r="F78" s="823"/>
      <c r="G78" s="823"/>
      <c r="H78" s="823"/>
      <c r="I78" s="823"/>
      <c r="J78" s="823"/>
      <c r="K78" s="823"/>
      <c r="L78" s="823"/>
      <c r="M78" s="824"/>
      <c r="N78" s="105">
        <f>N43+N54+N65+N76</f>
        <v>820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164</v>
      </c>
      <c r="M83" s="858"/>
      <c r="N83" s="57"/>
    </row>
    <row r="84" spans="1:14">
      <c r="B84" s="95" t="s">
        <v>1057</v>
      </c>
      <c r="C84" s="96"/>
      <c r="D84" s="96"/>
      <c r="E84" s="96"/>
      <c r="F84" s="96"/>
      <c r="G84" s="96"/>
      <c r="H84" s="96"/>
      <c r="I84" s="93"/>
      <c r="J84" s="94"/>
      <c r="K84" s="312">
        <v>0.05</v>
      </c>
      <c r="L84" s="857">
        <f>N78*K84</f>
        <v>41</v>
      </c>
      <c r="M84" s="858"/>
      <c r="N84" s="57"/>
    </row>
    <row r="85" spans="1:14" ht="15.75" thickBot="1">
      <c r="B85" s="97" t="s">
        <v>1058</v>
      </c>
      <c r="C85" s="98"/>
      <c r="D85" s="98"/>
      <c r="E85" s="98"/>
      <c r="F85" s="98"/>
      <c r="G85" s="98"/>
      <c r="H85" s="98"/>
      <c r="I85" s="99"/>
      <c r="J85" s="100"/>
      <c r="K85" s="313">
        <v>0.05</v>
      </c>
      <c r="L85" s="859">
        <f>N78*K85</f>
        <v>41</v>
      </c>
      <c r="M85" s="860"/>
      <c r="N85" s="57"/>
    </row>
    <row r="86" spans="1:14" ht="15.75" thickBot="1">
      <c r="B86" s="822" t="s">
        <v>1037</v>
      </c>
      <c r="C86" s="823"/>
      <c r="D86" s="823"/>
      <c r="E86" s="823"/>
      <c r="F86" s="823"/>
      <c r="G86" s="823"/>
      <c r="H86" s="823"/>
      <c r="I86" s="823"/>
      <c r="J86" s="823"/>
      <c r="K86" s="823"/>
      <c r="L86" s="823"/>
      <c r="M86" s="824"/>
      <c r="N86" s="58">
        <f>L83+L84+L85</f>
        <v>246</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1066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75"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1107</v>
      </c>
      <c r="C31" s="87" t="s">
        <v>1283</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152</v>
      </c>
      <c r="B36" s="871" t="str">
        <f>VLOOKUP(A36,EQUIPOS!A6:D154,3,FALSE)</f>
        <v xml:space="preserve">Carrotanque de agua(1000 Galones) </v>
      </c>
      <c r="C36" s="872"/>
      <c r="D36" s="872"/>
      <c r="E36" s="872"/>
      <c r="F36" s="872"/>
      <c r="G36" s="872"/>
      <c r="H36" s="873"/>
      <c r="I36" s="275"/>
      <c r="J36" s="276"/>
      <c r="K36" s="277">
        <f>VLOOKUP(A36,EQUIPOS!A6:D163,4,FALSE)</f>
        <v>80266.666666666672</v>
      </c>
      <c r="L36" s="278"/>
      <c r="M36" s="279">
        <v>600</v>
      </c>
      <c r="N36" s="280">
        <f>K36/M36</f>
        <v>133.7777777777778</v>
      </c>
    </row>
    <row r="37" spans="1:14">
      <c r="A37" s="119" t="s">
        <v>269</v>
      </c>
      <c r="B37" s="871" t="str">
        <f>VLOOKUP(A37,EQUIPOS!A7:D154,3,FALSE)</f>
        <v>Motoniveladora  potencia 215 HP, ancho de cuchilla 4,27 m, peso 18 ton.</v>
      </c>
      <c r="C37" s="872"/>
      <c r="D37" s="872"/>
      <c r="E37" s="872"/>
      <c r="F37" s="872"/>
      <c r="G37" s="872"/>
      <c r="H37" s="873"/>
      <c r="I37" s="275"/>
      <c r="J37" s="276"/>
      <c r="K37" s="277">
        <f>VLOOKUP(A37,EQUIPOS!A7:D164,4,FALSE)</f>
        <v>236733.33333333334</v>
      </c>
      <c r="L37" s="278"/>
      <c r="M37" s="279">
        <v>600</v>
      </c>
      <c r="N37" s="280">
        <f>K37/M37</f>
        <v>394.5555555555556</v>
      </c>
    </row>
    <row r="38" spans="1:14">
      <c r="A38" t="s">
        <v>365</v>
      </c>
      <c r="B38" s="871" t="str">
        <f>VLOOKUP(A38,EQUIPOS!A8:D154,3,FALSE)</f>
        <v xml:space="preserve">Vibrocompatador, potencia 153 HP, peso 10 Ton. </v>
      </c>
      <c r="C38" s="872"/>
      <c r="D38" s="872"/>
      <c r="E38" s="872"/>
      <c r="F38" s="872"/>
      <c r="G38" s="872"/>
      <c r="H38" s="873"/>
      <c r="I38" s="275"/>
      <c r="J38" s="276"/>
      <c r="K38" s="277">
        <f>VLOOKUP(A38,EQUIPOS!A8:D165,4,FALSE)</f>
        <v>137533.33333333334</v>
      </c>
      <c r="L38" s="278"/>
      <c r="M38" s="279">
        <v>600</v>
      </c>
      <c r="N38" s="280">
        <f>K38/M38</f>
        <v>229.22222222222223</v>
      </c>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t="s">
        <v>1036</v>
      </c>
      <c r="C41" s="880"/>
      <c r="D41" s="880"/>
      <c r="E41" s="44"/>
      <c r="F41" s="45"/>
      <c r="G41" s="45"/>
      <c r="H41" s="46"/>
      <c r="I41" s="42"/>
      <c r="J41" s="43"/>
      <c r="K41" s="287"/>
      <c r="L41" s="284"/>
      <c r="M41" s="409">
        <v>0.01</v>
      </c>
      <c r="N41" s="352">
        <f>N75*M41</f>
        <v>0.42556004338416664</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757.98111559893982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845</v>
      </c>
      <c r="B48" s="49" t="str">
        <f>VLOOKUP(A48,MATERIALES!A5:D373,3,FALSE)</f>
        <v>Agua</v>
      </c>
      <c r="C48" s="289"/>
      <c r="D48" s="289"/>
      <c r="E48" s="289"/>
      <c r="F48" s="289"/>
      <c r="G48" s="289"/>
      <c r="H48" s="289"/>
      <c r="I48" s="276"/>
      <c r="J48" s="232" t="str">
        <f>VLOOKUP(A48,MATERIALES!A4:D373,2,FALSE)</f>
        <v>lt</v>
      </c>
      <c r="K48" s="290">
        <v>3</v>
      </c>
      <c r="L48" s="275"/>
      <c r="M48" s="410">
        <f>VLOOKUP(A48,MATERIALES!A5:D396,4,FALSE)</f>
        <v>52.333333333333336</v>
      </c>
      <c r="N48" s="280">
        <f>K48*M48</f>
        <v>157</v>
      </c>
    </row>
    <row r="49" spans="1:14">
      <c r="A49" s="114"/>
      <c r="B49" s="49"/>
      <c r="C49" s="289"/>
      <c r="D49" s="289"/>
      <c r="E49" s="289"/>
      <c r="F49" s="289"/>
      <c r="G49" s="289"/>
      <c r="H49" s="289"/>
      <c r="I49" s="276"/>
      <c r="J49" s="232"/>
      <c r="K49" s="290"/>
      <c r="L49" s="275"/>
      <c r="M49" s="291"/>
      <c r="N49" s="280"/>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904"/>
      <c r="C52" s="905"/>
      <c r="D52" s="905"/>
      <c r="E52" s="905"/>
      <c r="F52" s="905"/>
      <c r="G52" s="905"/>
      <c r="H52" s="905"/>
      <c r="I52" s="875"/>
      <c r="J52" s="48"/>
      <c r="K52" s="50"/>
      <c r="L52" s="906"/>
      <c r="M52" s="907"/>
      <c r="N52" s="51"/>
    </row>
    <row r="53" spans="1:14" ht="15.75" thickBot="1">
      <c r="B53" s="822" t="s">
        <v>1037</v>
      </c>
      <c r="C53" s="823"/>
      <c r="D53" s="823"/>
      <c r="E53" s="823"/>
      <c r="F53" s="823"/>
      <c r="G53" s="823"/>
      <c r="H53" s="823"/>
      <c r="I53" s="823"/>
      <c r="J53" s="823"/>
      <c r="K53" s="823"/>
      <c r="L53" s="823"/>
      <c r="M53" s="824"/>
      <c r="N53" s="402">
        <f>SUM(N48:N52)</f>
        <v>157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8" t="s">
        <v>1045</v>
      </c>
      <c r="M57" s="887"/>
      <c r="N57" s="82" t="s">
        <v>1035</v>
      </c>
    </row>
    <row r="58" spans="1:14">
      <c r="B58" s="52"/>
      <c r="C58" s="325"/>
      <c r="D58" s="325"/>
      <c r="E58" s="325"/>
      <c r="F58" s="325"/>
      <c r="G58" s="325"/>
      <c r="H58" s="319"/>
      <c r="I58" s="287"/>
      <c r="J58" s="294"/>
      <c r="K58" s="287"/>
      <c r="L58" s="909"/>
      <c r="M58" s="910"/>
      <c r="N58" s="295"/>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317"/>
      <c r="C63" s="318"/>
      <c r="D63" s="318"/>
      <c r="E63" s="318"/>
      <c r="F63" s="318"/>
      <c r="G63" s="318"/>
      <c r="H63" s="54"/>
      <c r="I63" s="132"/>
      <c r="J63" s="132"/>
      <c r="K63" s="132"/>
      <c r="L63" s="900"/>
      <c r="M63" s="901"/>
      <c r="N63" s="133"/>
    </row>
    <row r="64" spans="1:14" ht="15.75" thickBot="1">
      <c r="B64" s="911" t="s">
        <v>1037</v>
      </c>
      <c r="C64" s="865"/>
      <c r="D64" s="865"/>
      <c r="E64" s="865"/>
      <c r="F64" s="865"/>
      <c r="G64" s="865"/>
      <c r="H64" s="865"/>
      <c r="I64" s="865"/>
      <c r="J64" s="865"/>
      <c r="K64" s="865"/>
      <c r="L64" s="865"/>
      <c r="M64" s="866"/>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1" t="s">
        <v>1047</v>
      </c>
      <c r="C68" s="862"/>
      <c r="D68" s="862"/>
      <c r="E68" s="862"/>
      <c r="F68" s="862"/>
      <c r="G68" s="862"/>
      <c r="H68" s="862"/>
      <c r="I68" s="79" t="s">
        <v>1048</v>
      </c>
      <c r="J68" s="81" t="s">
        <v>1494</v>
      </c>
      <c r="K68" s="80" t="s">
        <v>1050</v>
      </c>
      <c r="L68" s="863" t="s">
        <v>1034</v>
      </c>
      <c r="M68" s="864"/>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303">
        <v>4800</v>
      </c>
      <c r="N69" s="403">
        <f>K69/M69</f>
        <v>21.278002169208332</v>
      </c>
      <c r="O69" s="112"/>
    </row>
    <row r="70" spans="1:15">
      <c r="A70" t="s">
        <v>7</v>
      </c>
      <c r="B70" s="55" t="str">
        <f>VLOOKUP(A70,'MANO DE OBRA'!A8:D69,3,FALSE)</f>
        <v>Obrero (2)</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8"/>
      <c r="C74" s="899"/>
      <c r="D74" s="899"/>
      <c r="E74" s="899"/>
      <c r="F74" s="899"/>
      <c r="G74" s="899"/>
      <c r="H74" s="899"/>
      <c r="I74" s="132"/>
      <c r="J74" s="132"/>
      <c r="K74" s="132"/>
      <c r="L74" s="912"/>
      <c r="M74" s="912"/>
      <c r="N74" s="51"/>
    </row>
    <row r="75" spans="1:15" ht="15.75" thickBot="1">
      <c r="B75" s="822" t="s">
        <v>1037</v>
      </c>
      <c r="C75" s="823"/>
      <c r="D75" s="823"/>
      <c r="E75" s="823"/>
      <c r="F75" s="823"/>
      <c r="G75" s="823"/>
      <c r="H75" s="823"/>
      <c r="I75" s="865"/>
      <c r="J75" s="865"/>
      <c r="K75" s="865"/>
      <c r="L75" s="865"/>
      <c r="M75" s="866"/>
      <c r="N75" s="309">
        <f>SUM(N69:N74)</f>
        <v>42.556004338416663</v>
      </c>
    </row>
    <row r="76" spans="1:15" ht="15.75" thickBot="1">
      <c r="B76" s="39"/>
      <c r="C76" s="40"/>
      <c r="D76" s="40"/>
      <c r="E76" s="40"/>
      <c r="F76" s="40"/>
      <c r="G76" s="40"/>
      <c r="H76" s="40"/>
      <c r="I76" s="40"/>
      <c r="J76" s="40"/>
      <c r="K76" s="40"/>
      <c r="L76" s="40"/>
      <c r="M76" s="40"/>
      <c r="N76" s="41"/>
    </row>
    <row r="77" spans="1:15" ht="15.75" thickBot="1">
      <c r="B77" s="822" t="s">
        <v>1051</v>
      </c>
      <c r="C77" s="823"/>
      <c r="D77" s="823"/>
      <c r="E77" s="823"/>
      <c r="F77" s="823"/>
      <c r="G77" s="823"/>
      <c r="H77" s="823"/>
      <c r="I77" s="823"/>
      <c r="J77" s="823"/>
      <c r="K77" s="823"/>
      <c r="L77" s="823"/>
      <c r="M77" s="824"/>
      <c r="N77" s="105">
        <f>N43+N53+N64+N75</f>
        <v>957.53711993735647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7" t="s">
        <v>1053</v>
      </c>
      <c r="C81" s="868"/>
      <c r="D81" s="868"/>
      <c r="E81" s="868"/>
      <c r="F81" s="868"/>
      <c r="G81" s="868"/>
      <c r="H81" s="868"/>
      <c r="I81" s="322"/>
      <c r="J81" s="342"/>
      <c r="K81" s="310" t="s">
        <v>1054</v>
      </c>
      <c r="L81" s="869" t="s">
        <v>1055</v>
      </c>
      <c r="M81" s="870"/>
      <c r="N81" s="311"/>
    </row>
    <row r="82" spans="1:14">
      <c r="B82" s="855" t="s">
        <v>1056</v>
      </c>
      <c r="C82" s="856"/>
      <c r="D82" s="856"/>
      <c r="E82" s="856"/>
      <c r="F82" s="856"/>
      <c r="G82" s="856"/>
      <c r="H82" s="856"/>
      <c r="I82" s="93"/>
      <c r="J82" s="94"/>
      <c r="K82" s="312">
        <v>0.2</v>
      </c>
      <c r="L82" s="857">
        <f>N77*K82</f>
        <v>191.5074239874713</v>
      </c>
      <c r="M82" s="858"/>
      <c r="N82" s="57"/>
    </row>
    <row r="83" spans="1:14">
      <c r="B83" s="95" t="s">
        <v>1057</v>
      </c>
      <c r="C83" s="96"/>
      <c r="D83" s="96"/>
      <c r="E83" s="96"/>
      <c r="F83" s="96"/>
      <c r="G83" s="96"/>
      <c r="H83" s="96"/>
      <c r="I83" s="93"/>
      <c r="J83" s="94"/>
      <c r="K83" s="312">
        <v>0.05</v>
      </c>
      <c r="L83" s="857">
        <f>N77*K83</f>
        <v>47.876855996867825</v>
      </c>
      <c r="M83" s="858"/>
      <c r="N83" s="57"/>
    </row>
    <row r="84" spans="1:14" ht="15.75" thickBot="1">
      <c r="B84" s="97" t="s">
        <v>1058</v>
      </c>
      <c r="C84" s="98"/>
      <c r="D84" s="98"/>
      <c r="E84" s="98"/>
      <c r="F84" s="98"/>
      <c r="G84" s="98"/>
      <c r="H84" s="98"/>
      <c r="I84" s="99"/>
      <c r="J84" s="100"/>
      <c r="K84" s="313">
        <v>0.05</v>
      </c>
      <c r="L84" s="859">
        <f>N77*K84</f>
        <v>47.876855996867825</v>
      </c>
      <c r="M84" s="860"/>
      <c r="N84" s="57"/>
    </row>
    <row r="85" spans="1:14" ht="15.75" thickBot="1">
      <c r="B85" s="822" t="s">
        <v>1037</v>
      </c>
      <c r="C85" s="823"/>
      <c r="D85" s="823"/>
      <c r="E85" s="823"/>
      <c r="F85" s="823"/>
      <c r="G85" s="823"/>
      <c r="H85" s="823"/>
      <c r="I85" s="823"/>
      <c r="J85" s="823"/>
      <c r="K85" s="823"/>
      <c r="L85" s="823"/>
      <c r="M85" s="824"/>
      <c r="N85" s="58">
        <f>L82+L83+L84</f>
        <v>287.26113598120696</v>
      </c>
    </row>
    <row r="86" spans="1:14" ht="15.75" thickBot="1">
      <c r="B86" s="39"/>
      <c r="C86" s="40"/>
      <c r="D86" s="40"/>
      <c r="E86" s="40"/>
      <c r="F86" s="40"/>
      <c r="G86" s="40"/>
      <c r="H86" s="40"/>
      <c r="I86" s="40"/>
      <c r="J86" s="40"/>
      <c r="K86" s="40"/>
      <c r="L86" s="40"/>
      <c r="M86" s="40"/>
      <c r="N86" s="41"/>
    </row>
    <row r="87" spans="1:14" ht="15.75" thickBot="1">
      <c r="A87" t="s">
        <v>2122</v>
      </c>
      <c r="B87" s="822" t="s">
        <v>1059</v>
      </c>
      <c r="C87" s="823"/>
      <c r="D87" s="823"/>
      <c r="E87" s="823"/>
      <c r="F87" s="823"/>
      <c r="G87" s="823"/>
      <c r="H87" s="823"/>
      <c r="I87" s="823"/>
      <c r="J87" s="823"/>
      <c r="K87" s="823"/>
      <c r="L87" s="823"/>
      <c r="M87" s="824"/>
      <c r="N87" s="196">
        <f>N77+N85</f>
        <v>1244.7982559185634</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25" t="s">
        <v>2324</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30" customHeight="1">
      <c r="B106" s="828" t="s">
        <v>2325</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8"/>
      <c r="K117" s="888"/>
      <c r="L117" s="888"/>
      <c r="M117" s="888"/>
      <c r="N117" s="889"/>
    </row>
    <row r="118" spans="2:14" ht="15.75" thickBot="1">
      <c r="B118" s="269" t="s">
        <v>2327</v>
      </c>
      <c r="C118" s="401"/>
      <c r="D118" s="401"/>
      <c r="E118" s="63"/>
      <c r="F118" s="63"/>
      <c r="G118" s="63"/>
      <c r="H118" s="63"/>
      <c r="I118" s="63"/>
      <c r="J118" s="890"/>
      <c r="K118" s="890"/>
      <c r="L118" s="890"/>
      <c r="M118" s="890"/>
      <c r="N118" s="891"/>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1108</v>
      </c>
      <c r="C31" s="87" t="s">
        <v>1284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152</v>
      </c>
      <c r="B36" s="871" t="str">
        <f>VLOOKUP(A36,EQUIPOS!A6:D154,3,FALSE)</f>
        <v xml:space="preserve">Carrotanque de agua(1000 Galones) </v>
      </c>
      <c r="C36" s="872"/>
      <c r="D36" s="872"/>
      <c r="E36" s="872"/>
      <c r="F36" s="872"/>
      <c r="G36" s="872"/>
      <c r="H36" s="873"/>
      <c r="I36" s="275"/>
      <c r="J36" s="276"/>
      <c r="K36" s="277">
        <f>VLOOKUP(A36,EQUIPOS!A6:D163,4,FALSE)</f>
        <v>80266.666666666672</v>
      </c>
      <c r="L36" s="278"/>
      <c r="M36" s="279">
        <v>45</v>
      </c>
      <c r="N36" s="280">
        <f>K36/M36</f>
        <v>1783.7037037037039</v>
      </c>
    </row>
    <row r="37" spans="1:14">
      <c r="A37" s="119" t="s">
        <v>269</v>
      </c>
      <c r="B37" s="871" t="str">
        <f>VLOOKUP(A37,EQUIPOS!A7:D154,3,FALSE)</f>
        <v>Motoniveladora  potencia 215 HP, ancho de cuchilla 4,27 m, peso 18 ton.</v>
      </c>
      <c r="C37" s="872"/>
      <c r="D37" s="872"/>
      <c r="E37" s="872"/>
      <c r="F37" s="872"/>
      <c r="G37" s="872"/>
      <c r="H37" s="873"/>
      <c r="I37" s="275"/>
      <c r="J37" s="276"/>
      <c r="K37" s="277">
        <f>VLOOKUP(A37,EQUIPOS!A7:D164,4,FALSE)</f>
        <v>236733.33333333334</v>
      </c>
      <c r="L37" s="278"/>
      <c r="M37" s="279">
        <v>45</v>
      </c>
      <c r="N37" s="280">
        <f>K37/M37</f>
        <v>5260.7407407407409</v>
      </c>
    </row>
    <row r="38" spans="1:14">
      <c r="A38" t="s">
        <v>365</v>
      </c>
      <c r="B38" s="871" t="str">
        <f>VLOOKUP(A38,EQUIPOS!A8:D154,3,FALSE)</f>
        <v xml:space="preserve">Vibrocompatador, potencia 153 HP, peso 10 Ton. </v>
      </c>
      <c r="C38" s="872"/>
      <c r="D38" s="872"/>
      <c r="E38" s="872"/>
      <c r="F38" s="872"/>
      <c r="G38" s="872"/>
      <c r="H38" s="873"/>
      <c r="I38" s="275"/>
      <c r="J38" s="276"/>
      <c r="K38" s="277">
        <f>VLOOKUP(A38,EQUIPOS!A8:D165,4,FALSE)</f>
        <v>137533.33333333334</v>
      </c>
      <c r="L38" s="278"/>
      <c r="M38" s="279">
        <v>45</v>
      </c>
      <c r="N38" s="280">
        <f>K38/M38</f>
        <v>3056.2962962962965</v>
      </c>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t="s">
        <v>1036</v>
      </c>
      <c r="C41" s="880"/>
      <c r="D41" s="880"/>
      <c r="E41" s="44"/>
      <c r="F41" s="45"/>
      <c r="G41" s="45"/>
      <c r="H41" s="46"/>
      <c r="I41" s="42"/>
      <c r="J41" s="43"/>
      <c r="K41" s="287"/>
      <c r="L41" s="284"/>
      <c r="M41" s="409">
        <v>0.02</v>
      </c>
      <c r="N41" s="352">
        <f>N75*M41</f>
        <v>11.348267823577778</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10112.089008564319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845</v>
      </c>
      <c r="B48" s="49" t="str">
        <f>VLOOKUP(A48,MATERIALES!A5:D373,3,FALSE)</f>
        <v>Agua</v>
      </c>
      <c r="C48" s="289"/>
      <c r="D48" s="289"/>
      <c r="E48" s="289"/>
      <c r="F48" s="289"/>
      <c r="G48" s="289"/>
      <c r="H48" s="289"/>
      <c r="I48" s="276"/>
      <c r="J48" s="232" t="str">
        <f>VLOOKUP(A48,MATERIALES!A4:D373,2,FALSE)</f>
        <v>lt</v>
      </c>
      <c r="K48" s="290">
        <v>25</v>
      </c>
      <c r="L48" s="275"/>
      <c r="M48" s="410">
        <f>VLOOKUP(A48,MATERIALES!A5:D396,4,FALSE)</f>
        <v>52.333333333333336</v>
      </c>
      <c r="N48" s="280">
        <f>K48*M48</f>
        <v>1308.3333333333335</v>
      </c>
    </row>
    <row r="49" spans="1:14">
      <c r="A49" s="114" t="s">
        <v>529</v>
      </c>
      <c r="B49" s="49" t="str">
        <f>VLOOKUP(A49,MATERIALES!A6:D373,3,FALSE)</f>
        <v xml:space="preserve">Material  de afirmado de la Zona </v>
      </c>
      <c r="C49" s="289"/>
      <c r="D49" s="289"/>
      <c r="E49" s="289"/>
      <c r="F49" s="289"/>
      <c r="G49" s="289"/>
      <c r="H49" s="289"/>
      <c r="I49" s="276"/>
      <c r="J49" s="232" t="str">
        <f>VLOOKUP(A49,MATERIALES!A5:D373,2,FALSE)</f>
        <v>m3</v>
      </c>
      <c r="K49" s="290">
        <v>1.25</v>
      </c>
      <c r="L49" s="275"/>
      <c r="M49" s="410">
        <f>VLOOKUP(A49,MATERIALES!A6:D397,4,FALSE)</f>
        <v>29220</v>
      </c>
      <c r="N49" s="280">
        <f>K49*M49</f>
        <v>36525</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904"/>
      <c r="C52" s="905"/>
      <c r="D52" s="905"/>
      <c r="E52" s="905"/>
      <c r="F52" s="905"/>
      <c r="G52" s="905"/>
      <c r="H52" s="905"/>
      <c r="I52" s="875"/>
      <c r="J52" s="48"/>
      <c r="K52" s="50"/>
      <c r="L52" s="906"/>
      <c r="M52" s="907"/>
      <c r="N52" s="51"/>
    </row>
    <row r="53" spans="1:14" ht="15.75" thickBot="1">
      <c r="B53" s="822" t="s">
        <v>1037</v>
      </c>
      <c r="C53" s="823"/>
      <c r="D53" s="823"/>
      <c r="E53" s="823"/>
      <c r="F53" s="823"/>
      <c r="G53" s="823"/>
      <c r="H53" s="823"/>
      <c r="I53" s="823"/>
      <c r="J53" s="823"/>
      <c r="K53" s="823"/>
      <c r="L53" s="823"/>
      <c r="M53" s="824"/>
      <c r="N53" s="402">
        <f>SUM(N48:N52)</f>
        <v>37833.333333333336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8" t="s">
        <v>1045</v>
      </c>
      <c r="M57" s="887"/>
      <c r="N57" s="82" t="s">
        <v>1035</v>
      </c>
    </row>
    <row r="58" spans="1:14">
      <c r="A58" t="s">
        <v>1387</v>
      </c>
      <c r="B58" s="52" t="str">
        <f>VLOOKUP(A58,TRANSPORTE!A5:D117,3,FALSE)</f>
        <v xml:space="preserve">Transporte de Material de Afirmado de la Zona </v>
      </c>
      <c r="C58" s="325"/>
      <c r="D58" s="325"/>
      <c r="E58" s="325"/>
      <c r="F58" s="325"/>
      <c r="G58" s="325"/>
      <c r="H58" s="319" t="s">
        <v>1552</v>
      </c>
      <c r="I58" s="287">
        <v>1.25</v>
      </c>
      <c r="J58" s="294">
        <v>1</v>
      </c>
      <c r="K58" s="287">
        <f>I58*J58</f>
        <v>1.25</v>
      </c>
      <c r="L58" s="909">
        <f>VLOOKUP(A58,TRANSPORTE!A5:D117,4,FALSE)</f>
        <v>1226.6666666666667</v>
      </c>
      <c r="M58" s="910"/>
      <c r="N58" s="295">
        <f>K58*L58</f>
        <v>1533.3333333333335</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317"/>
      <c r="C63" s="318"/>
      <c r="D63" s="318"/>
      <c r="E63" s="318"/>
      <c r="F63" s="318"/>
      <c r="G63" s="318"/>
      <c r="H63" s="54"/>
      <c r="I63" s="132"/>
      <c r="J63" s="132"/>
      <c r="K63" s="132"/>
      <c r="L63" s="900"/>
      <c r="M63" s="901"/>
      <c r="N63" s="133"/>
    </row>
    <row r="64" spans="1:14" ht="15.75" thickBot="1">
      <c r="B64" s="911" t="s">
        <v>1037</v>
      </c>
      <c r="C64" s="865"/>
      <c r="D64" s="865"/>
      <c r="E64" s="865"/>
      <c r="F64" s="865"/>
      <c r="G64" s="865"/>
      <c r="H64" s="865"/>
      <c r="I64" s="865"/>
      <c r="J64" s="865"/>
      <c r="K64" s="865"/>
      <c r="L64" s="865"/>
      <c r="M64" s="866"/>
      <c r="N64" s="110">
        <f>N58+N59+N60+N61+N62</f>
        <v>1533.3333333333335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1" t="s">
        <v>1047</v>
      </c>
      <c r="C68" s="862"/>
      <c r="D68" s="862"/>
      <c r="E68" s="862"/>
      <c r="F68" s="862"/>
      <c r="G68" s="862"/>
      <c r="H68" s="862"/>
      <c r="I68" s="79" t="s">
        <v>1048</v>
      </c>
      <c r="J68" s="81" t="s">
        <v>1494</v>
      </c>
      <c r="K68" s="80" t="s">
        <v>1050</v>
      </c>
      <c r="L68" s="863" t="s">
        <v>1034</v>
      </c>
      <c r="M68" s="864"/>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303">
        <v>360</v>
      </c>
      <c r="N69" s="403">
        <f>K69/M69</f>
        <v>283.70669558944445</v>
      </c>
      <c r="O69" s="112"/>
    </row>
    <row r="70" spans="1:15">
      <c r="A70" t="s">
        <v>7</v>
      </c>
      <c r="B70" s="55" t="str">
        <f>VLOOKUP(A70,'MANO DE OBRA'!A8:D69,3,FALSE)</f>
        <v>Obrero (2)</v>
      </c>
      <c r="C70" s="53"/>
      <c r="D70" s="53"/>
      <c r="E70" s="53"/>
      <c r="F70" s="53"/>
      <c r="G70" s="53"/>
      <c r="H70" s="53"/>
      <c r="I70" s="300">
        <f>K70/J70*100</f>
        <v>55207.789411999998</v>
      </c>
      <c r="J70" s="301">
        <v>185</v>
      </c>
      <c r="K70" s="302">
        <f>VLOOKUP(A70,'MANO DE OBRA'!A8:D100,4,FALSE)</f>
        <v>102134.4104122</v>
      </c>
      <c r="L70" s="56"/>
      <c r="M70" s="307">
        <v>360</v>
      </c>
      <c r="N70" s="403">
        <f>K70/M70</f>
        <v>283.70669558944445</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8"/>
      <c r="C74" s="899"/>
      <c r="D74" s="899"/>
      <c r="E74" s="899"/>
      <c r="F74" s="899"/>
      <c r="G74" s="899"/>
      <c r="H74" s="899"/>
      <c r="I74" s="132"/>
      <c r="J74" s="132"/>
      <c r="K74" s="132"/>
      <c r="L74" s="912"/>
      <c r="M74" s="912"/>
      <c r="N74" s="51"/>
    </row>
    <row r="75" spans="1:15" ht="15.75" thickBot="1">
      <c r="B75" s="822" t="s">
        <v>1037</v>
      </c>
      <c r="C75" s="823"/>
      <c r="D75" s="823"/>
      <c r="E75" s="823"/>
      <c r="F75" s="823"/>
      <c r="G75" s="823"/>
      <c r="H75" s="823"/>
      <c r="I75" s="865"/>
      <c r="J75" s="865"/>
      <c r="K75" s="865"/>
      <c r="L75" s="865"/>
      <c r="M75" s="866"/>
      <c r="N75" s="309">
        <f>SUM(N69:N74)</f>
        <v>567.4133911788889</v>
      </c>
    </row>
    <row r="76" spans="1:15" ht="15.75" thickBot="1">
      <c r="B76" s="39"/>
      <c r="C76" s="40"/>
      <c r="D76" s="40"/>
      <c r="E76" s="40"/>
      <c r="F76" s="40"/>
      <c r="G76" s="40"/>
      <c r="H76" s="40"/>
      <c r="I76" s="40"/>
      <c r="J76" s="40"/>
      <c r="K76" s="40"/>
      <c r="L76" s="40"/>
      <c r="M76" s="40"/>
      <c r="N76" s="41"/>
    </row>
    <row r="77" spans="1:15" ht="15.75" thickBot="1">
      <c r="B77" s="822" t="s">
        <v>1051</v>
      </c>
      <c r="C77" s="823"/>
      <c r="D77" s="823"/>
      <c r="E77" s="823"/>
      <c r="F77" s="823"/>
      <c r="G77" s="823"/>
      <c r="H77" s="823"/>
      <c r="I77" s="823"/>
      <c r="J77" s="823"/>
      <c r="K77" s="823"/>
      <c r="L77" s="823"/>
      <c r="M77" s="824"/>
      <c r="N77" s="105">
        <f>N43+N53+N64+N75</f>
        <v>50046.169066409879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7" t="s">
        <v>1053</v>
      </c>
      <c r="C81" s="868"/>
      <c r="D81" s="868"/>
      <c r="E81" s="868"/>
      <c r="F81" s="868"/>
      <c r="G81" s="868"/>
      <c r="H81" s="868"/>
      <c r="I81" s="322"/>
      <c r="J81" s="342"/>
      <c r="K81" s="310" t="s">
        <v>1054</v>
      </c>
      <c r="L81" s="869" t="s">
        <v>1055</v>
      </c>
      <c r="M81" s="870"/>
      <c r="N81" s="311"/>
    </row>
    <row r="82" spans="1:14">
      <c r="B82" s="855" t="s">
        <v>1056</v>
      </c>
      <c r="C82" s="856"/>
      <c r="D82" s="856"/>
      <c r="E82" s="856"/>
      <c r="F82" s="856"/>
      <c r="G82" s="856"/>
      <c r="H82" s="856"/>
      <c r="I82" s="93"/>
      <c r="J82" s="94"/>
      <c r="K82" s="312">
        <v>0.2</v>
      </c>
      <c r="L82" s="857">
        <f>N77*K82</f>
        <v>10009.233813281977</v>
      </c>
      <c r="M82" s="858"/>
      <c r="N82" s="57"/>
    </row>
    <row r="83" spans="1:14">
      <c r="B83" s="95" t="s">
        <v>1057</v>
      </c>
      <c r="C83" s="96"/>
      <c r="D83" s="96"/>
      <c r="E83" s="96"/>
      <c r="F83" s="96"/>
      <c r="G83" s="96"/>
      <c r="H83" s="96"/>
      <c r="I83" s="93"/>
      <c r="J83" s="94"/>
      <c r="K83" s="312">
        <v>0.05</v>
      </c>
      <c r="L83" s="857">
        <f>N77*K83</f>
        <v>2502.3084533204942</v>
      </c>
      <c r="M83" s="858"/>
      <c r="N83" s="57"/>
    </row>
    <row r="84" spans="1:14" ht="15.75" thickBot="1">
      <c r="B84" s="97" t="s">
        <v>1058</v>
      </c>
      <c r="C84" s="98"/>
      <c r="D84" s="98"/>
      <c r="E84" s="98"/>
      <c r="F84" s="98"/>
      <c r="G84" s="98"/>
      <c r="H84" s="98"/>
      <c r="I84" s="99"/>
      <c r="J84" s="100"/>
      <c r="K84" s="313">
        <v>0.05</v>
      </c>
      <c r="L84" s="859">
        <f>N77*K84</f>
        <v>2502.3084533204942</v>
      </c>
      <c r="M84" s="860"/>
      <c r="N84" s="57"/>
    </row>
    <row r="85" spans="1:14" ht="15.75" thickBot="1">
      <c r="B85" s="822" t="s">
        <v>1037</v>
      </c>
      <c r="C85" s="823"/>
      <c r="D85" s="823"/>
      <c r="E85" s="823"/>
      <c r="F85" s="823"/>
      <c r="G85" s="823"/>
      <c r="H85" s="823"/>
      <c r="I85" s="823"/>
      <c r="J85" s="823"/>
      <c r="K85" s="823"/>
      <c r="L85" s="823"/>
      <c r="M85" s="824"/>
      <c r="N85" s="58">
        <f>L82+L83+L84</f>
        <v>15013.850719922966</v>
      </c>
    </row>
    <row r="86" spans="1:14" ht="15.75" thickBot="1">
      <c r="B86" s="39"/>
      <c r="C86" s="40"/>
      <c r="D86" s="40"/>
      <c r="E86" s="40"/>
      <c r="F86" s="40"/>
      <c r="G86" s="40"/>
      <c r="H86" s="40"/>
      <c r="I86" s="40"/>
      <c r="J86" s="40"/>
      <c r="K86" s="40"/>
      <c r="L86" s="40"/>
      <c r="M86" s="40"/>
      <c r="N86" s="41"/>
    </row>
    <row r="87" spans="1:14" ht="15.75" thickBot="1">
      <c r="A87" t="s">
        <v>2122</v>
      </c>
      <c r="B87" s="822" t="s">
        <v>1059</v>
      </c>
      <c r="C87" s="823"/>
      <c r="D87" s="823"/>
      <c r="E87" s="823"/>
      <c r="F87" s="823"/>
      <c r="G87" s="823"/>
      <c r="H87" s="823"/>
      <c r="I87" s="823"/>
      <c r="J87" s="823"/>
      <c r="K87" s="823"/>
      <c r="L87" s="823"/>
      <c r="M87" s="824"/>
      <c r="N87" s="196">
        <f>N77+N85</f>
        <v>65060.019786332843</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25" t="s">
        <v>2324</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29.25" customHeight="1">
      <c r="B106" s="828" t="s">
        <v>2325</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8"/>
      <c r="K117" s="888"/>
      <c r="L117" s="888"/>
      <c r="M117" s="888"/>
      <c r="N117" s="889"/>
    </row>
    <row r="118" spans="2:14" ht="15.75" thickBot="1">
      <c r="B118" s="269" t="s">
        <v>2327</v>
      </c>
      <c r="C118" s="401"/>
      <c r="D118" s="401"/>
      <c r="E118" s="63"/>
      <c r="F118" s="63"/>
      <c r="G118" s="63"/>
      <c r="H118" s="63"/>
      <c r="I118" s="63"/>
      <c r="J118" s="890"/>
      <c r="K118" s="890"/>
      <c r="L118" s="890"/>
      <c r="M118" s="890"/>
      <c r="N118" s="891"/>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1109</v>
      </c>
      <c r="C31" s="87" t="s">
        <v>1285</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279"/>
      <c r="N36" s="280"/>
    </row>
    <row r="37" spans="1:14">
      <c r="A37" s="119"/>
      <c r="B37" s="871"/>
      <c r="C37" s="872"/>
      <c r="D37" s="872"/>
      <c r="E37" s="872"/>
      <c r="F37" s="872"/>
      <c r="G37" s="872"/>
      <c r="H37" s="873"/>
      <c r="I37" s="275"/>
      <c r="J37" s="276"/>
      <c r="K37" s="277"/>
      <c r="L37" s="278"/>
      <c r="M37" s="279"/>
      <c r="N37" s="280"/>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409"/>
      <c r="N41" s="352"/>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439</v>
      </c>
      <c r="B48" s="49" t="str">
        <f>VLOOKUP(A48,MATERIALES!A4:D373,3,FALSE)</f>
        <v>Cloruro De Calcio En Hojuelas (Flakes)</v>
      </c>
      <c r="C48" s="289"/>
      <c r="D48" s="289"/>
      <c r="E48" s="289"/>
      <c r="F48" s="289"/>
      <c r="G48" s="289"/>
      <c r="H48" s="289"/>
      <c r="I48" s="276"/>
      <c r="J48" s="232" t="str">
        <f>VLOOKUP(A48,MATERIALES!A4:D373,2,FALSE)</f>
        <v>kg</v>
      </c>
      <c r="K48" s="290">
        <v>1</v>
      </c>
      <c r="L48" s="275"/>
      <c r="M48" s="410">
        <f>VLOOKUP(A48,MATERIALES!A4:D395,4,FALSE)</f>
        <v>6302.3560296510568</v>
      </c>
      <c r="N48" s="280">
        <f>K48*M48</f>
        <v>6302.3560296510568</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6302.3560296510568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B59" s="52"/>
      <c r="C59" s="325"/>
      <c r="D59" s="325"/>
      <c r="E59" s="325"/>
      <c r="F59" s="325"/>
      <c r="G59" s="325"/>
      <c r="H59" s="319"/>
      <c r="I59" s="287"/>
      <c r="J59" s="294"/>
      <c r="K59" s="287"/>
      <c r="L59" s="909"/>
      <c r="M59" s="910"/>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133"/>
    </row>
    <row r="65" spans="2:15" ht="15.75" thickBot="1">
      <c r="B65" s="911" t="s">
        <v>1037</v>
      </c>
      <c r="C65" s="865"/>
      <c r="D65" s="865"/>
      <c r="E65" s="865"/>
      <c r="F65" s="865"/>
      <c r="G65" s="865"/>
      <c r="H65" s="865"/>
      <c r="I65" s="865"/>
      <c r="J65" s="865"/>
      <c r="K65" s="865"/>
      <c r="L65" s="865"/>
      <c r="M65" s="86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1" t="s">
        <v>1047</v>
      </c>
      <c r="C69" s="862"/>
      <c r="D69" s="862"/>
      <c r="E69" s="862"/>
      <c r="F69" s="862"/>
      <c r="G69" s="862"/>
      <c r="H69" s="862"/>
      <c r="I69" s="79" t="s">
        <v>1048</v>
      </c>
      <c r="J69" s="81" t="s">
        <v>1494</v>
      </c>
      <c r="K69" s="80" t="s">
        <v>1050</v>
      </c>
      <c r="L69" s="863" t="s">
        <v>1034</v>
      </c>
      <c r="M69" s="864"/>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8"/>
      <c r="C75" s="899"/>
      <c r="D75" s="899"/>
      <c r="E75" s="899"/>
      <c r="F75" s="899"/>
      <c r="G75" s="899"/>
      <c r="H75" s="899"/>
      <c r="I75" s="132"/>
      <c r="J75" s="132"/>
      <c r="K75" s="132"/>
      <c r="L75" s="912"/>
      <c r="M75" s="912"/>
      <c r="N75" s="51"/>
    </row>
    <row r="76" spans="2:15" ht="15.75" thickBot="1">
      <c r="B76" s="822" t="s">
        <v>1037</v>
      </c>
      <c r="C76" s="823"/>
      <c r="D76" s="823"/>
      <c r="E76" s="823"/>
      <c r="F76" s="823"/>
      <c r="G76" s="823"/>
      <c r="H76" s="823"/>
      <c r="I76" s="865"/>
      <c r="J76" s="865"/>
      <c r="K76" s="865"/>
      <c r="L76" s="865"/>
      <c r="M76" s="866"/>
      <c r="N76" s="309"/>
    </row>
    <row r="77" spans="2:15" ht="15.75" thickBot="1">
      <c r="B77" s="39"/>
      <c r="C77" s="40"/>
      <c r="D77" s="40"/>
      <c r="E77" s="40"/>
      <c r="F77" s="40"/>
      <c r="G77" s="40"/>
      <c r="H77" s="40"/>
      <c r="I77" s="40"/>
      <c r="J77" s="40"/>
      <c r="K77" s="40"/>
      <c r="L77" s="40"/>
      <c r="M77" s="40"/>
      <c r="N77" s="41"/>
    </row>
    <row r="78" spans="2:15" ht="15.75" thickBot="1">
      <c r="B78" s="822" t="s">
        <v>1051</v>
      </c>
      <c r="C78" s="823"/>
      <c r="D78" s="823"/>
      <c r="E78" s="823"/>
      <c r="F78" s="823"/>
      <c r="G78" s="823"/>
      <c r="H78" s="823"/>
      <c r="I78" s="823"/>
      <c r="J78" s="823"/>
      <c r="K78" s="823"/>
      <c r="L78" s="823"/>
      <c r="M78" s="824"/>
      <c r="N78" s="105">
        <f>N43+N54+N65+N76</f>
        <v>6302.3560296510568</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1260.4712059302115</v>
      </c>
      <c r="M83" s="858"/>
      <c r="N83" s="57"/>
    </row>
    <row r="84" spans="1:14">
      <c r="B84" s="95" t="s">
        <v>1057</v>
      </c>
      <c r="C84" s="96"/>
      <c r="D84" s="96"/>
      <c r="E84" s="96"/>
      <c r="F84" s="96"/>
      <c r="G84" s="96"/>
      <c r="H84" s="96"/>
      <c r="I84" s="93"/>
      <c r="J84" s="94"/>
      <c r="K84" s="312">
        <v>0.05</v>
      </c>
      <c r="L84" s="857">
        <f>N78*K84</f>
        <v>315.11780148255286</v>
      </c>
      <c r="M84" s="858"/>
      <c r="N84" s="57"/>
    </row>
    <row r="85" spans="1:14" ht="15.75" thickBot="1">
      <c r="B85" s="97" t="s">
        <v>1058</v>
      </c>
      <c r="C85" s="98"/>
      <c r="D85" s="98"/>
      <c r="E85" s="98"/>
      <c r="F85" s="98"/>
      <c r="G85" s="98"/>
      <c r="H85" s="98"/>
      <c r="I85" s="99"/>
      <c r="J85" s="100"/>
      <c r="K85" s="313">
        <v>0.05</v>
      </c>
      <c r="L85" s="859">
        <f>N78*K85</f>
        <v>315.11780148255286</v>
      </c>
      <c r="M85" s="860"/>
      <c r="N85" s="57"/>
    </row>
    <row r="86" spans="1:14" ht="15.75" thickBot="1">
      <c r="B86" s="822" t="s">
        <v>1037</v>
      </c>
      <c r="C86" s="823"/>
      <c r="D86" s="823"/>
      <c r="E86" s="823"/>
      <c r="F86" s="823"/>
      <c r="G86" s="823"/>
      <c r="H86" s="823"/>
      <c r="I86" s="823"/>
      <c r="J86" s="823"/>
      <c r="K86" s="823"/>
      <c r="L86" s="823"/>
      <c r="M86" s="824"/>
      <c r="N86" s="58">
        <f>L83+L84+L85</f>
        <v>1890.706808895317</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8193.0628385463733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8"/>
      <c r="K118" s="888"/>
      <c r="L118" s="888"/>
      <c r="M118" s="888"/>
      <c r="N118" s="889"/>
    </row>
    <row r="119" spans="2:14" ht="15.75" customHeight="1" thickBot="1">
      <c r="B119" s="269" t="s">
        <v>2327</v>
      </c>
      <c r="C119" s="401"/>
      <c r="D119" s="401"/>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1110</v>
      </c>
      <c r="C31" s="87" t="s">
        <v>1286</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279"/>
      <c r="N36" s="280"/>
    </row>
    <row r="37" spans="1:14">
      <c r="A37" s="119"/>
      <c r="B37" s="871"/>
      <c r="C37" s="872"/>
      <c r="D37" s="872"/>
      <c r="E37" s="872"/>
      <c r="F37" s="872"/>
      <c r="G37" s="872"/>
      <c r="H37" s="873"/>
      <c r="I37" s="275"/>
      <c r="J37" s="276"/>
      <c r="K37" s="277"/>
      <c r="L37" s="278"/>
      <c r="M37" s="279"/>
      <c r="N37" s="280"/>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409"/>
      <c r="N41" s="352"/>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441</v>
      </c>
      <c r="B48" s="49" t="str">
        <f>VLOOKUP(A48,MATERIALES!A4:D373,3,FALSE)</f>
        <v>Cloruro De Calcio En Esferas (Pellets)</v>
      </c>
      <c r="C48" s="289"/>
      <c r="D48" s="289"/>
      <c r="E48" s="289"/>
      <c r="F48" s="289"/>
      <c r="G48" s="289"/>
      <c r="H48" s="289"/>
      <c r="I48" s="276"/>
      <c r="J48" s="232" t="str">
        <f>VLOOKUP(A48,MATERIALES!A4:D373,2,FALSE)</f>
        <v>kg</v>
      </c>
      <c r="K48" s="290">
        <v>1</v>
      </c>
      <c r="L48" s="275"/>
      <c r="M48" s="410">
        <f>VLOOKUP(A48,MATERIALES!A4:D395,4,FALSE)</f>
        <v>3991.492152112336</v>
      </c>
      <c r="N48" s="280">
        <f>K48*M48</f>
        <v>3991.492152112336</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3991.492152112336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B59" s="52"/>
      <c r="C59" s="325"/>
      <c r="D59" s="325"/>
      <c r="E59" s="325"/>
      <c r="F59" s="325"/>
      <c r="G59" s="325"/>
      <c r="H59" s="319"/>
      <c r="I59" s="287"/>
      <c r="J59" s="294"/>
      <c r="K59" s="287"/>
      <c r="L59" s="909"/>
      <c r="M59" s="910"/>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133"/>
    </row>
    <row r="65" spans="2:15" ht="15.75" thickBot="1">
      <c r="B65" s="911" t="s">
        <v>1037</v>
      </c>
      <c r="C65" s="865"/>
      <c r="D65" s="865"/>
      <c r="E65" s="865"/>
      <c r="F65" s="865"/>
      <c r="G65" s="865"/>
      <c r="H65" s="865"/>
      <c r="I65" s="865"/>
      <c r="J65" s="865"/>
      <c r="K65" s="865"/>
      <c r="L65" s="865"/>
      <c r="M65" s="86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1" t="s">
        <v>1047</v>
      </c>
      <c r="C69" s="862"/>
      <c r="D69" s="862"/>
      <c r="E69" s="862"/>
      <c r="F69" s="862"/>
      <c r="G69" s="862"/>
      <c r="H69" s="862"/>
      <c r="I69" s="79" t="s">
        <v>1048</v>
      </c>
      <c r="J69" s="81" t="s">
        <v>1494</v>
      </c>
      <c r="K69" s="80" t="s">
        <v>1050</v>
      </c>
      <c r="L69" s="863" t="s">
        <v>1034</v>
      </c>
      <c r="M69" s="864"/>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8"/>
      <c r="C75" s="899"/>
      <c r="D75" s="899"/>
      <c r="E75" s="899"/>
      <c r="F75" s="899"/>
      <c r="G75" s="899"/>
      <c r="H75" s="899"/>
      <c r="I75" s="132"/>
      <c r="J75" s="132"/>
      <c r="K75" s="132"/>
      <c r="L75" s="912"/>
      <c r="M75" s="912"/>
      <c r="N75" s="51"/>
    </row>
    <row r="76" spans="2:15" ht="15.75" thickBot="1">
      <c r="B76" s="822" t="s">
        <v>1037</v>
      </c>
      <c r="C76" s="823"/>
      <c r="D76" s="823"/>
      <c r="E76" s="823"/>
      <c r="F76" s="823"/>
      <c r="G76" s="823"/>
      <c r="H76" s="823"/>
      <c r="I76" s="865"/>
      <c r="J76" s="865"/>
      <c r="K76" s="865"/>
      <c r="L76" s="865"/>
      <c r="M76" s="866"/>
      <c r="N76" s="309"/>
    </row>
    <row r="77" spans="2:15" ht="15.75" thickBot="1">
      <c r="B77" s="39"/>
      <c r="C77" s="40"/>
      <c r="D77" s="40"/>
      <c r="E77" s="40"/>
      <c r="F77" s="40"/>
      <c r="G77" s="40"/>
      <c r="H77" s="40"/>
      <c r="I77" s="40"/>
      <c r="J77" s="40"/>
      <c r="K77" s="40"/>
      <c r="L77" s="40"/>
      <c r="M77" s="40"/>
      <c r="N77" s="41"/>
    </row>
    <row r="78" spans="2:15" ht="15.75" thickBot="1">
      <c r="B78" s="822" t="s">
        <v>1051</v>
      </c>
      <c r="C78" s="823"/>
      <c r="D78" s="823"/>
      <c r="E78" s="823"/>
      <c r="F78" s="823"/>
      <c r="G78" s="823"/>
      <c r="H78" s="823"/>
      <c r="I78" s="823"/>
      <c r="J78" s="823"/>
      <c r="K78" s="823"/>
      <c r="L78" s="823"/>
      <c r="M78" s="824"/>
      <c r="N78" s="105">
        <f>N43+N54+N65+N76</f>
        <v>3991.492152112336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798.29843042246728</v>
      </c>
      <c r="M83" s="858"/>
      <c r="N83" s="57"/>
    </row>
    <row r="84" spans="1:14">
      <c r="B84" s="95" t="s">
        <v>1057</v>
      </c>
      <c r="C84" s="96"/>
      <c r="D84" s="96"/>
      <c r="E84" s="96"/>
      <c r="F84" s="96"/>
      <c r="G84" s="96"/>
      <c r="H84" s="96"/>
      <c r="I84" s="93"/>
      <c r="J84" s="94"/>
      <c r="K84" s="312">
        <v>0.05</v>
      </c>
      <c r="L84" s="857">
        <f>N78*K84</f>
        <v>199.57460760561682</v>
      </c>
      <c r="M84" s="858"/>
      <c r="N84" s="57"/>
    </row>
    <row r="85" spans="1:14" ht="15.75" thickBot="1">
      <c r="B85" s="97" t="s">
        <v>1058</v>
      </c>
      <c r="C85" s="98"/>
      <c r="D85" s="98"/>
      <c r="E85" s="98"/>
      <c r="F85" s="98"/>
      <c r="G85" s="98"/>
      <c r="H85" s="98"/>
      <c r="I85" s="99"/>
      <c r="J85" s="100"/>
      <c r="K85" s="313">
        <v>0.05</v>
      </c>
      <c r="L85" s="859">
        <f>N78*K85</f>
        <v>199.57460760561682</v>
      </c>
      <c r="M85" s="860"/>
      <c r="N85" s="57"/>
    </row>
    <row r="86" spans="1:14" ht="15.75" thickBot="1">
      <c r="B86" s="822" t="s">
        <v>1037</v>
      </c>
      <c r="C86" s="823"/>
      <c r="D86" s="823"/>
      <c r="E86" s="823"/>
      <c r="F86" s="823"/>
      <c r="G86" s="823"/>
      <c r="H86" s="823"/>
      <c r="I86" s="823"/>
      <c r="J86" s="823"/>
      <c r="K86" s="823"/>
      <c r="L86" s="823"/>
      <c r="M86" s="824"/>
      <c r="N86" s="58">
        <f>L83+L84+L85</f>
        <v>1197.4476456337009</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5188.9397977460367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6"/>
      <c r="C1" s="928"/>
      <c r="D1" s="929"/>
      <c r="E1" s="929"/>
      <c r="F1" s="929"/>
      <c r="G1" s="929"/>
      <c r="H1" s="929"/>
      <c r="I1" s="929"/>
      <c r="J1" s="930"/>
      <c r="K1" s="931" t="s">
        <v>1017</v>
      </c>
      <c r="L1" s="933" t="s">
        <v>2304</v>
      </c>
      <c r="M1" s="934"/>
      <c r="N1" s="935"/>
    </row>
    <row r="2" spans="2:14" ht="18.75" customHeight="1">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1111</v>
      </c>
      <c r="C31" s="87" t="s">
        <v>1287</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279"/>
      <c r="N36" s="280"/>
    </row>
    <row r="37" spans="1:14">
      <c r="A37" s="119"/>
      <c r="B37" s="871"/>
      <c r="C37" s="872"/>
      <c r="D37" s="872"/>
      <c r="E37" s="872"/>
      <c r="F37" s="872"/>
      <c r="G37" s="872"/>
      <c r="H37" s="873"/>
      <c r="I37" s="275"/>
      <c r="J37" s="276"/>
      <c r="K37" s="277"/>
      <c r="L37" s="278"/>
      <c r="M37" s="279"/>
      <c r="N37" s="280"/>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409"/>
      <c r="N41" s="352"/>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845</v>
      </c>
      <c r="B48" s="49" t="str">
        <f>VLOOKUP(A48,MATERIALES!A5:D373,3,FALSE)</f>
        <v>Agua</v>
      </c>
      <c r="C48" s="289"/>
      <c r="D48" s="289"/>
      <c r="E48" s="289"/>
      <c r="F48" s="289"/>
      <c r="G48" s="289"/>
      <c r="H48" s="289"/>
      <c r="I48" s="276"/>
      <c r="J48" s="232" t="str">
        <f>VLOOKUP(A48,MATERIALES!A4:D373,2,FALSE)</f>
        <v>lt</v>
      </c>
      <c r="K48" s="290">
        <v>1</v>
      </c>
      <c r="L48" s="275"/>
      <c r="M48" s="410">
        <f>VLOOKUP(A48,MATERIALES!A5:D396,4,FALSE)</f>
        <v>52.333333333333336</v>
      </c>
      <c r="N48" s="280">
        <f>K48*M48</f>
        <v>52.333333333333336</v>
      </c>
    </row>
    <row r="49" spans="1:14">
      <c r="A49" s="114" t="s">
        <v>441</v>
      </c>
      <c r="B49" s="49" t="str">
        <f>VLOOKUP(A49,MATERIALES!A6:D373,3,FALSE)</f>
        <v>Cloruro De Calcio En Esferas (Pellets)</v>
      </c>
      <c r="C49" s="289"/>
      <c r="D49" s="289"/>
      <c r="E49" s="289"/>
      <c r="F49" s="289"/>
      <c r="G49" s="289"/>
      <c r="H49" s="289"/>
      <c r="I49" s="276"/>
      <c r="J49" s="232" t="str">
        <f>VLOOKUP(A49,MATERIALES!A5:D373,2,FALSE)</f>
        <v>kg</v>
      </c>
      <c r="K49" s="290">
        <v>0.36</v>
      </c>
      <c r="L49" s="275"/>
      <c r="M49" s="410">
        <f>VLOOKUP(A49,MATERIALES!A6:D397,4,FALSE)</f>
        <v>3991.492152112336</v>
      </c>
      <c r="N49" s="280">
        <f>K49*M49</f>
        <v>1436.9371747604409</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904"/>
      <c r="C52" s="905"/>
      <c r="D52" s="905"/>
      <c r="E52" s="905"/>
      <c r="F52" s="905"/>
      <c r="G52" s="905"/>
      <c r="H52" s="905"/>
      <c r="I52" s="875"/>
      <c r="J52" s="48"/>
      <c r="K52" s="50"/>
      <c r="L52" s="906"/>
      <c r="M52" s="907"/>
      <c r="N52" s="51"/>
    </row>
    <row r="53" spans="1:14" ht="15.75" thickBot="1">
      <c r="B53" s="822" t="s">
        <v>1037</v>
      </c>
      <c r="C53" s="823"/>
      <c r="D53" s="823"/>
      <c r="E53" s="823"/>
      <c r="F53" s="823"/>
      <c r="G53" s="823"/>
      <c r="H53" s="823"/>
      <c r="I53" s="823"/>
      <c r="J53" s="823"/>
      <c r="K53" s="823"/>
      <c r="L53" s="823"/>
      <c r="M53" s="824"/>
      <c r="N53" s="402">
        <f>SUM(N48:N52)</f>
        <v>1489.2705080937742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8" t="s">
        <v>1045</v>
      </c>
      <c r="M57" s="887"/>
      <c r="N57" s="82" t="s">
        <v>1035</v>
      </c>
    </row>
    <row r="58" spans="1:14">
      <c r="B58" s="52"/>
      <c r="C58" s="325"/>
      <c r="D58" s="325"/>
      <c r="E58" s="325"/>
      <c r="F58" s="325"/>
      <c r="G58" s="325"/>
      <c r="H58" s="319"/>
      <c r="I58" s="287"/>
      <c r="J58" s="294"/>
      <c r="K58" s="287"/>
      <c r="L58" s="909"/>
      <c r="M58" s="910"/>
      <c r="N58" s="295"/>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317"/>
      <c r="C63" s="318"/>
      <c r="D63" s="318"/>
      <c r="E63" s="318"/>
      <c r="F63" s="318"/>
      <c r="G63" s="318"/>
      <c r="H63" s="54"/>
      <c r="I63" s="132"/>
      <c r="J63" s="132"/>
      <c r="K63" s="132"/>
      <c r="L63" s="900"/>
      <c r="M63" s="901"/>
      <c r="N63" s="133"/>
    </row>
    <row r="64" spans="1:14" ht="15.75" thickBot="1">
      <c r="B64" s="911" t="s">
        <v>1037</v>
      </c>
      <c r="C64" s="865"/>
      <c r="D64" s="865"/>
      <c r="E64" s="865"/>
      <c r="F64" s="865"/>
      <c r="G64" s="865"/>
      <c r="H64" s="865"/>
      <c r="I64" s="865"/>
      <c r="J64" s="865"/>
      <c r="K64" s="865"/>
      <c r="L64" s="865"/>
      <c r="M64" s="866"/>
      <c r="N64" s="110"/>
    </row>
    <row r="65" spans="2:15">
      <c r="B65" s="39"/>
      <c r="C65" s="40"/>
      <c r="D65" s="40"/>
      <c r="E65" s="40"/>
      <c r="F65" s="40"/>
      <c r="G65" s="40"/>
      <c r="H65" s="40"/>
      <c r="I65" s="40"/>
      <c r="J65" s="40"/>
      <c r="K65" s="40"/>
      <c r="L65" s="40"/>
      <c r="M65" s="40"/>
      <c r="N65" s="41"/>
    </row>
    <row r="66" spans="2:15">
      <c r="B66" s="70" t="s">
        <v>1046</v>
      </c>
      <c r="C66" s="71"/>
      <c r="D66" s="71"/>
      <c r="E66" s="71"/>
      <c r="F66" s="71"/>
      <c r="G66" s="71"/>
      <c r="H66" s="71"/>
      <c r="I66" s="71"/>
      <c r="J66" s="71"/>
      <c r="K66" s="71"/>
      <c r="L66" s="71"/>
      <c r="M66" s="71"/>
      <c r="N66" s="72"/>
    </row>
    <row r="67" spans="2:15" ht="15.75" thickBot="1">
      <c r="B67" s="74"/>
      <c r="C67" s="67"/>
      <c r="D67" s="67"/>
      <c r="E67" s="67"/>
      <c r="F67" s="67"/>
      <c r="G67" s="67"/>
      <c r="H67" s="67"/>
      <c r="I67" s="67"/>
      <c r="J67" s="67"/>
      <c r="K67" s="67"/>
      <c r="L67" s="67"/>
      <c r="M67" s="67"/>
      <c r="N67" s="69"/>
    </row>
    <row r="68" spans="2:15" ht="25.5">
      <c r="B68" s="861" t="s">
        <v>1047</v>
      </c>
      <c r="C68" s="862"/>
      <c r="D68" s="862"/>
      <c r="E68" s="862"/>
      <c r="F68" s="862"/>
      <c r="G68" s="862"/>
      <c r="H68" s="862"/>
      <c r="I68" s="79" t="s">
        <v>1048</v>
      </c>
      <c r="J68" s="81" t="s">
        <v>1494</v>
      </c>
      <c r="K68" s="80" t="s">
        <v>1050</v>
      </c>
      <c r="L68" s="863" t="s">
        <v>1034</v>
      </c>
      <c r="M68" s="864"/>
      <c r="N68" s="104" t="s">
        <v>1035</v>
      </c>
    </row>
    <row r="69" spans="2:15">
      <c r="B69" s="55"/>
      <c r="C69" s="53"/>
      <c r="D69" s="53"/>
      <c r="E69" s="53"/>
      <c r="F69" s="53"/>
      <c r="G69" s="53"/>
      <c r="H69" s="53"/>
      <c r="I69" s="300"/>
      <c r="J69" s="301"/>
      <c r="K69" s="302"/>
      <c r="L69" s="56"/>
      <c r="M69" s="303"/>
      <c r="N69" s="403"/>
      <c r="O69" s="112"/>
    </row>
    <row r="70" spans="2:15">
      <c r="B70" s="55"/>
      <c r="C70" s="53"/>
      <c r="D70" s="53"/>
      <c r="E70" s="53"/>
      <c r="F70" s="53"/>
      <c r="G70" s="53"/>
      <c r="H70" s="53"/>
      <c r="I70" s="300"/>
      <c r="J70" s="301"/>
      <c r="K70" s="302"/>
      <c r="L70" s="56"/>
      <c r="M70" s="307"/>
      <c r="N70" s="403"/>
    </row>
    <row r="71" spans="2:15">
      <c r="B71" s="55"/>
      <c r="C71" s="53"/>
      <c r="D71" s="53"/>
      <c r="E71" s="53"/>
      <c r="F71" s="53"/>
      <c r="G71" s="53"/>
      <c r="H71" s="53"/>
      <c r="I71" s="287"/>
      <c r="J71" s="305"/>
      <c r="K71" s="306"/>
      <c r="L71" s="56"/>
      <c r="M71" s="308"/>
      <c r="N71" s="304"/>
    </row>
    <row r="72" spans="2:15">
      <c r="B72" s="55"/>
      <c r="C72" s="53"/>
      <c r="D72" s="53"/>
      <c r="E72" s="53"/>
      <c r="F72" s="53"/>
      <c r="G72" s="53"/>
      <c r="H72" s="53"/>
      <c r="I72" s="287"/>
      <c r="J72" s="305"/>
      <c r="K72" s="306"/>
      <c r="L72" s="326"/>
      <c r="M72" s="308"/>
      <c r="N72" s="304"/>
    </row>
    <row r="73" spans="2:15">
      <c r="B73" s="55"/>
      <c r="C73" s="53"/>
      <c r="D73" s="53"/>
      <c r="E73" s="53"/>
      <c r="F73" s="53"/>
      <c r="G73" s="53"/>
      <c r="H73" s="53"/>
      <c r="I73" s="287"/>
      <c r="J73" s="305"/>
      <c r="K73" s="306"/>
      <c r="L73" s="326"/>
      <c r="M73" s="308"/>
      <c r="N73" s="304"/>
    </row>
    <row r="74" spans="2:15" ht="15.75" thickBot="1">
      <c r="B74" s="898"/>
      <c r="C74" s="899"/>
      <c r="D74" s="899"/>
      <c r="E74" s="899"/>
      <c r="F74" s="899"/>
      <c r="G74" s="899"/>
      <c r="H74" s="899"/>
      <c r="I74" s="132"/>
      <c r="J74" s="132"/>
      <c r="K74" s="132"/>
      <c r="L74" s="912"/>
      <c r="M74" s="912"/>
      <c r="N74" s="51"/>
    </row>
    <row r="75" spans="2:15" ht="15.75" thickBot="1">
      <c r="B75" s="822" t="s">
        <v>1037</v>
      </c>
      <c r="C75" s="823"/>
      <c r="D75" s="823"/>
      <c r="E75" s="823"/>
      <c r="F75" s="823"/>
      <c r="G75" s="823"/>
      <c r="H75" s="823"/>
      <c r="I75" s="865"/>
      <c r="J75" s="865"/>
      <c r="K75" s="865"/>
      <c r="L75" s="865"/>
      <c r="M75" s="866"/>
      <c r="N75" s="309"/>
    </row>
    <row r="76" spans="2:15" ht="15.75" thickBot="1">
      <c r="B76" s="39"/>
      <c r="C76" s="40"/>
      <c r="D76" s="40"/>
      <c r="E76" s="40"/>
      <c r="F76" s="40"/>
      <c r="G76" s="40"/>
      <c r="H76" s="40"/>
      <c r="I76" s="40"/>
      <c r="J76" s="40"/>
      <c r="K76" s="40"/>
      <c r="L76" s="40"/>
      <c r="M76" s="40"/>
      <c r="N76" s="41"/>
    </row>
    <row r="77" spans="2:15" ht="15.75" thickBot="1">
      <c r="B77" s="822" t="s">
        <v>1051</v>
      </c>
      <c r="C77" s="823"/>
      <c r="D77" s="823"/>
      <c r="E77" s="823"/>
      <c r="F77" s="823"/>
      <c r="G77" s="823"/>
      <c r="H77" s="823"/>
      <c r="I77" s="823"/>
      <c r="J77" s="823"/>
      <c r="K77" s="823"/>
      <c r="L77" s="823"/>
      <c r="M77" s="824"/>
      <c r="N77" s="105">
        <f>N43+N53+N64+N75</f>
        <v>1489.2705080937742</v>
      </c>
    </row>
    <row r="78" spans="2:15">
      <c r="B78" s="39"/>
      <c r="C78" s="40"/>
      <c r="D78" s="40"/>
      <c r="E78" s="40"/>
      <c r="F78" s="40"/>
      <c r="G78" s="40"/>
      <c r="H78" s="40"/>
      <c r="I78" s="40"/>
      <c r="J78" s="40"/>
      <c r="K78" s="40"/>
      <c r="L78" s="40"/>
      <c r="M78" s="40"/>
      <c r="N78" s="41"/>
    </row>
    <row r="79" spans="2:15">
      <c r="B79" s="70" t="s">
        <v>1052</v>
      </c>
      <c r="C79" s="71"/>
      <c r="D79" s="71"/>
      <c r="E79" s="71"/>
      <c r="F79" s="71"/>
      <c r="G79" s="71"/>
      <c r="H79" s="71"/>
      <c r="I79" s="71"/>
      <c r="J79" s="71"/>
      <c r="K79" s="71"/>
      <c r="L79" s="71"/>
      <c r="M79" s="71"/>
      <c r="N79" s="72"/>
    </row>
    <row r="80" spans="2:15" ht="15.75" thickBot="1">
      <c r="B80" s="74"/>
      <c r="C80" s="67"/>
      <c r="D80" s="67"/>
      <c r="E80" s="67"/>
      <c r="F80" s="67"/>
      <c r="G80" s="67"/>
      <c r="H80" s="67"/>
      <c r="I80" s="67"/>
      <c r="J80" s="67"/>
      <c r="K80" s="67"/>
      <c r="L80" s="67"/>
      <c r="M80" s="67"/>
      <c r="N80" s="69"/>
    </row>
    <row r="81" spans="1:14">
      <c r="B81" s="867" t="s">
        <v>1053</v>
      </c>
      <c r="C81" s="868"/>
      <c r="D81" s="868"/>
      <c r="E81" s="868"/>
      <c r="F81" s="868"/>
      <c r="G81" s="868"/>
      <c r="H81" s="868"/>
      <c r="I81" s="322"/>
      <c r="J81" s="342"/>
      <c r="K81" s="310" t="s">
        <v>1054</v>
      </c>
      <c r="L81" s="869" t="s">
        <v>1055</v>
      </c>
      <c r="M81" s="870"/>
      <c r="N81" s="311"/>
    </row>
    <row r="82" spans="1:14">
      <c r="B82" s="855" t="s">
        <v>1056</v>
      </c>
      <c r="C82" s="856"/>
      <c r="D82" s="856"/>
      <c r="E82" s="856"/>
      <c r="F82" s="856"/>
      <c r="G82" s="856"/>
      <c r="H82" s="856"/>
      <c r="I82" s="93"/>
      <c r="J82" s="94"/>
      <c r="K82" s="312">
        <v>0.2</v>
      </c>
      <c r="L82" s="857">
        <f>N77*K82</f>
        <v>297.85410161875484</v>
      </c>
      <c r="M82" s="858"/>
      <c r="N82" s="57"/>
    </row>
    <row r="83" spans="1:14">
      <c r="B83" s="95" t="s">
        <v>1057</v>
      </c>
      <c r="C83" s="96"/>
      <c r="D83" s="96"/>
      <c r="E83" s="96"/>
      <c r="F83" s="96"/>
      <c r="G83" s="96"/>
      <c r="H83" s="96"/>
      <c r="I83" s="93"/>
      <c r="J83" s="94"/>
      <c r="K83" s="312">
        <v>0.05</v>
      </c>
      <c r="L83" s="857">
        <f>N77*K83</f>
        <v>74.46352540468871</v>
      </c>
      <c r="M83" s="858"/>
      <c r="N83" s="57"/>
    </row>
    <row r="84" spans="1:14" ht="15.75" thickBot="1">
      <c r="B84" s="97" t="s">
        <v>1058</v>
      </c>
      <c r="C84" s="98"/>
      <c r="D84" s="98"/>
      <c r="E84" s="98"/>
      <c r="F84" s="98"/>
      <c r="G84" s="98"/>
      <c r="H84" s="98"/>
      <c r="I84" s="99"/>
      <c r="J84" s="100"/>
      <c r="K84" s="313">
        <v>0.05</v>
      </c>
      <c r="L84" s="859">
        <f>N77*K84</f>
        <v>74.46352540468871</v>
      </c>
      <c r="M84" s="860"/>
      <c r="N84" s="57"/>
    </row>
    <row r="85" spans="1:14" ht="15.75" thickBot="1">
      <c r="B85" s="822" t="s">
        <v>1037</v>
      </c>
      <c r="C85" s="823"/>
      <c r="D85" s="823"/>
      <c r="E85" s="823"/>
      <c r="F85" s="823"/>
      <c r="G85" s="823"/>
      <c r="H85" s="823"/>
      <c r="I85" s="823"/>
      <c r="J85" s="823"/>
      <c r="K85" s="823"/>
      <c r="L85" s="823"/>
      <c r="M85" s="824"/>
      <c r="N85" s="58">
        <f>L82+L83+L84</f>
        <v>446.78115242813226</v>
      </c>
    </row>
    <row r="86" spans="1:14" ht="15.75" thickBot="1">
      <c r="B86" s="39"/>
      <c r="C86" s="40"/>
      <c r="D86" s="40"/>
      <c r="E86" s="40"/>
      <c r="F86" s="40"/>
      <c r="G86" s="40"/>
      <c r="H86" s="40"/>
      <c r="I86" s="40"/>
      <c r="J86" s="40"/>
      <c r="K86" s="40"/>
      <c r="L86" s="40"/>
      <c r="M86" s="40"/>
      <c r="N86" s="41"/>
    </row>
    <row r="87" spans="1:14" ht="15.75" thickBot="1">
      <c r="A87" t="s">
        <v>2122</v>
      </c>
      <c r="B87" s="822" t="s">
        <v>1059</v>
      </c>
      <c r="C87" s="823"/>
      <c r="D87" s="823"/>
      <c r="E87" s="823"/>
      <c r="F87" s="823"/>
      <c r="G87" s="823"/>
      <c r="H87" s="823"/>
      <c r="I87" s="823"/>
      <c r="J87" s="823"/>
      <c r="K87" s="823"/>
      <c r="L87" s="823"/>
      <c r="M87" s="824"/>
      <c r="N87" s="196">
        <f>N77+N85</f>
        <v>1936.0516605219063</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25" t="s">
        <v>2324</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30" customHeight="1">
      <c r="B106" s="828" t="s">
        <v>2325</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8"/>
      <c r="K117" s="888"/>
      <c r="L117" s="888"/>
      <c r="M117" s="888"/>
      <c r="N117" s="889"/>
    </row>
    <row r="118" spans="2:14" ht="15.75" thickBot="1">
      <c r="B118" s="269" t="s">
        <v>2327</v>
      </c>
      <c r="C118" s="401"/>
      <c r="D118" s="401"/>
      <c r="E118" s="63"/>
      <c r="F118" s="63"/>
      <c r="G118" s="63"/>
      <c r="H118" s="63"/>
      <c r="I118" s="63"/>
      <c r="J118" s="890"/>
      <c r="K118" s="890"/>
      <c r="L118" s="890"/>
      <c r="M118" s="890"/>
      <c r="N118" s="891"/>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1112</v>
      </c>
      <c r="C31" s="87" t="s">
        <v>1288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152</v>
      </c>
      <c r="B36" s="871" t="str">
        <f>VLOOKUP(A36,EQUIPOS!A6:D154,3,FALSE)</f>
        <v xml:space="preserve">Carrotanque de agua(1000 Galones) </v>
      </c>
      <c r="C36" s="872"/>
      <c r="D36" s="872"/>
      <c r="E36" s="872"/>
      <c r="F36" s="872"/>
      <c r="G36" s="872"/>
      <c r="H36" s="873"/>
      <c r="I36" s="275"/>
      <c r="J36" s="276"/>
      <c r="K36" s="277">
        <f>VLOOKUP(A36,EQUIPOS!A6:D163,4,FALSE)</f>
        <v>80266.666666666672</v>
      </c>
      <c r="L36" s="278"/>
      <c r="M36" s="279">
        <v>45</v>
      </c>
      <c r="N36" s="280">
        <f>K36/M36</f>
        <v>1783.7037037037039</v>
      </c>
    </row>
    <row r="37" spans="1:14">
      <c r="A37" s="119" t="s">
        <v>269</v>
      </c>
      <c r="B37" s="871" t="str">
        <f>VLOOKUP(A37,EQUIPOS!A7:D154,3,FALSE)</f>
        <v>Motoniveladora  potencia 215 HP, ancho de cuchilla 4,27 m, peso 18 ton.</v>
      </c>
      <c r="C37" s="872"/>
      <c r="D37" s="872"/>
      <c r="E37" s="872"/>
      <c r="F37" s="872"/>
      <c r="G37" s="872"/>
      <c r="H37" s="873"/>
      <c r="I37" s="275"/>
      <c r="J37" s="276"/>
      <c r="K37" s="277">
        <f>VLOOKUP(A37,EQUIPOS!A7:D164,4,FALSE)</f>
        <v>236733.33333333334</v>
      </c>
      <c r="L37" s="278"/>
      <c r="M37" s="279">
        <v>45</v>
      </c>
      <c r="N37" s="280">
        <f>K37/M37</f>
        <v>5260.7407407407409</v>
      </c>
    </row>
    <row r="38" spans="1:14">
      <c r="A38" t="s">
        <v>365</v>
      </c>
      <c r="B38" s="871" t="str">
        <f>VLOOKUP(A38,EQUIPOS!A8:D154,3,FALSE)</f>
        <v xml:space="preserve">Vibrocompatador, potencia 153 HP, peso 10 Ton. </v>
      </c>
      <c r="C38" s="872"/>
      <c r="D38" s="872"/>
      <c r="E38" s="872"/>
      <c r="F38" s="872"/>
      <c r="G38" s="872"/>
      <c r="H38" s="873"/>
      <c r="I38" s="275"/>
      <c r="J38" s="276"/>
      <c r="K38" s="277">
        <f>VLOOKUP(A38,EQUIPOS!A8:D165,4,FALSE)</f>
        <v>137533.33333333334</v>
      </c>
      <c r="L38" s="278"/>
      <c r="M38" s="279">
        <v>45</v>
      </c>
      <c r="N38" s="280">
        <f>K38/M38</f>
        <v>3056.2962962962965</v>
      </c>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t="s">
        <v>1036</v>
      </c>
      <c r="C41" s="880"/>
      <c r="D41" s="880"/>
      <c r="E41" s="44"/>
      <c r="F41" s="45"/>
      <c r="G41" s="45"/>
      <c r="H41" s="46"/>
      <c r="I41" s="42"/>
      <c r="J41" s="43"/>
      <c r="K41" s="287"/>
      <c r="L41" s="284"/>
      <c r="M41" s="409">
        <v>0.01</v>
      </c>
      <c r="N41" s="352">
        <f>N76*M41</f>
        <v>5.6741339117888892</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10106.41487465253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529</v>
      </c>
      <c r="B48" s="49" t="str">
        <f>VLOOKUP(A48,MATERIALES!A4:D373,3,FALSE)</f>
        <v xml:space="preserve">Material  de afirmado de la Zona </v>
      </c>
      <c r="C48" s="289"/>
      <c r="D48" s="289"/>
      <c r="E48" s="289"/>
      <c r="F48" s="289"/>
      <c r="G48" s="289"/>
      <c r="H48" s="289"/>
      <c r="I48" s="276"/>
      <c r="J48" s="232" t="str">
        <f>VLOOKUP(A48,MATERIALES!A4:D373,2,FALSE)</f>
        <v>m3</v>
      </c>
      <c r="K48" s="290">
        <v>1.25</v>
      </c>
      <c r="L48" s="275"/>
      <c r="M48" s="410">
        <f>VLOOKUP(A48,MATERIALES!A4:D395,4,FALSE)</f>
        <v>29220</v>
      </c>
      <c r="N48" s="280">
        <f>K48*M48</f>
        <v>36525</v>
      </c>
    </row>
    <row r="49" spans="1:14">
      <c r="A49" t="s">
        <v>845</v>
      </c>
      <c r="B49" s="49" t="str">
        <f>VLOOKUP(A49,MATERIALES!A5:D373,3,FALSE)</f>
        <v>Agua</v>
      </c>
      <c r="C49" s="289"/>
      <c r="D49" s="289"/>
      <c r="E49" s="289"/>
      <c r="F49" s="289"/>
      <c r="G49" s="289"/>
      <c r="H49" s="289"/>
      <c r="I49" s="276"/>
      <c r="J49" s="232" t="str">
        <f>VLOOKUP(A49,MATERIALES!A5:D373,2,FALSE)</f>
        <v>lt</v>
      </c>
      <c r="K49" s="290">
        <v>25</v>
      </c>
      <c r="L49" s="275"/>
      <c r="M49" s="410">
        <f>VLOOKUP(A49,MATERIALES!A5:D396,4,FALSE)</f>
        <v>52.333333333333336</v>
      </c>
      <c r="N49" s="280">
        <f>K49*M49</f>
        <v>1308.3333333333335</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37833.333333333336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A59" t="s">
        <v>1325</v>
      </c>
      <c r="B59" s="52" t="str">
        <f>VLOOKUP(A59,TRANSPORTE!A5:D104,3,FALSE)</f>
        <v>Transporte de material de afirmado</v>
      </c>
      <c r="C59" s="325"/>
      <c r="D59" s="325"/>
      <c r="E59" s="325"/>
      <c r="F59" s="325"/>
      <c r="G59" s="325"/>
      <c r="H59" s="319" t="s">
        <v>339</v>
      </c>
      <c r="I59" s="287">
        <v>1.25</v>
      </c>
      <c r="J59" s="294">
        <v>1</v>
      </c>
      <c r="K59" s="287">
        <f>I59*J59</f>
        <v>1.25</v>
      </c>
      <c r="L59" s="909">
        <f>VLOOKUP(A59,TRANSPORTE!A5:D117,4,FALSE)</f>
        <v>1226.6666666666667</v>
      </c>
      <c r="M59" s="910"/>
      <c r="N59" s="295">
        <f>K59*L59</f>
        <v>1533.3333333333335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f>N59+N60+N61+N62+N63</f>
        <v>1533.3333333333335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822" t="s">
        <v>1037</v>
      </c>
      <c r="C76" s="823"/>
      <c r="D76" s="823"/>
      <c r="E76" s="823"/>
      <c r="F76" s="823"/>
      <c r="G76" s="823"/>
      <c r="H76" s="823"/>
      <c r="I76" s="865"/>
      <c r="J76" s="865"/>
      <c r="K76" s="865"/>
      <c r="L76" s="865"/>
      <c r="M76" s="866"/>
      <c r="N76" s="309">
        <f>SUM(N70:N75)</f>
        <v>567.4133911788889</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50040.494932498092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10008.098986499619</v>
      </c>
      <c r="M83" s="858"/>
      <c r="N83" s="57"/>
    </row>
    <row r="84" spans="1:14">
      <c r="B84" s="95" t="s">
        <v>1057</v>
      </c>
      <c r="C84" s="96"/>
      <c r="D84" s="96"/>
      <c r="E84" s="96"/>
      <c r="F84" s="96"/>
      <c r="G84" s="96"/>
      <c r="H84" s="96"/>
      <c r="I84" s="93"/>
      <c r="J84" s="94"/>
      <c r="K84" s="312">
        <v>0.05</v>
      </c>
      <c r="L84" s="857">
        <f>N78*K84</f>
        <v>2502.0247466249048</v>
      </c>
      <c r="M84" s="858"/>
      <c r="N84" s="57"/>
    </row>
    <row r="85" spans="1:14" ht="15.75" thickBot="1">
      <c r="B85" s="97" t="s">
        <v>1058</v>
      </c>
      <c r="C85" s="98"/>
      <c r="D85" s="98"/>
      <c r="E85" s="98"/>
      <c r="F85" s="98"/>
      <c r="G85" s="98"/>
      <c r="H85" s="98"/>
      <c r="I85" s="99"/>
      <c r="J85" s="100"/>
      <c r="K85" s="313">
        <v>0.05</v>
      </c>
      <c r="L85" s="859">
        <f>N78*K85</f>
        <v>2502.0247466249048</v>
      </c>
      <c r="M85" s="860"/>
      <c r="N85" s="57"/>
    </row>
    <row r="86" spans="1:14" ht="15.75" thickBot="1">
      <c r="B86" s="822" t="s">
        <v>1037</v>
      </c>
      <c r="C86" s="823"/>
      <c r="D86" s="823"/>
      <c r="E86" s="823"/>
      <c r="F86" s="823"/>
      <c r="G86" s="823"/>
      <c r="H86" s="823"/>
      <c r="I86" s="823"/>
      <c r="J86" s="823"/>
      <c r="K86" s="823"/>
      <c r="L86" s="823"/>
      <c r="M86" s="824"/>
      <c r="N86" s="58">
        <f>L83+L84+L85</f>
        <v>15012.14847974943</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65052.643412247518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1113</v>
      </c>
      <c r="C31" s="87" t="s">
        <v>1556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152</v>
      </c>
      <c r="B36" s="871" t="str">
        <f>VLOOKUP(A36,EQUIPOS!A6:D154,3,FALSE)</f>
        <v xml:space="preserve">Carrotanque de agua(1000 Galones) </v>
      </c>
      <c r="C36" s="872"/>
      <c r="D36" s="872"/>
      <c r="E36" s="872"/>
      <c r="F36" s="872"/>
      <c r="G36" s="872"/>
      <c r="H36" s="873"/>
      <c r="I36" s="275"/>
      <c r="J36" s="276"/>
      <c r="K36" s="277">
        <f>VLOOKUP(A36,EQUIPOS!A6:D163,4,FALSE)</f>
        <v>80266.666666666672</v>
      </c>
      <c r="L36" s="278"/>
      <c r="M36" s="279">
        <v>45</v>
      </c>
      <c r="N36" s="280">
        <f>K36/M36</f>
        <v>1783.7037037037039</v>
      </c>
    </row>
    <row r="37" spans="1:14">
      <c r="A37" s="119" t="s">
        <v>269</v>
      </c>
      <c r="B37" s="871" t="str">
        <f>VLOOKUP(A37,EQUIPOS!A7:D154,3,FALSE)</f>
        <v>Motoniveladora  potencia 215 HP, ancho de cuchilla 4,27 m, peso 18 ton.</v>
      </c>
      <c r="C37" s="872"/>
      <c r="D37" s="872"/>
      <c r="E37" s="872"/>
      <c r="F37" s="872"/>
      <c r="G37" s="872"/>
      <c r="H37" s="873"/>
      <c r="I37" s="275"/>
      <c r="J37" s="276"/>
      <c r="K37" s="277">
        <f>VLOOKUP(A37,EQUIPOS!A7:D164,4,FALSE)</f>
        <v>236733.33333333334</v>
      </c>
      <c r="L37" s="278"/>
      <c r="M37" s="279">
        <v>45</v>
      </c>
      <c r="N37" s="280">
        <f>K37/M37</f>
        <v>5260.7407407407409</v>
      </c>
    </row>
    <row r="38" spans="1:14">
      <c r="A38" t="s">
        <v>365</v>
      </c>
      <c r="B38" s="871" t="str">
        <f>VLOOKUP(A38,EQUIPOS!A8:D154,3,FALSE)</f>
        <v xml:space="preserve">Vibrocompatador, potencia 153 HP, peso 10 Ton. </v>
      </c>
      <c r="C38" s="872"/>
      <c r="D38" s="872"/>
      <c r="E38" s="872"/>
      <c r="F38" s="872"/>
      <c r="G38" s="872"/>
      <c r="H38" s="873"/>
      <c r="I38" s="275"/>
      <c r="J38" s="276"/>
      <c r="K38" s="277">
        <f>VLOOKUP(A38,EQUIPOS!A8:D165,4,FALSE)</f>
        <v>137533.33333333334</v>
      </c>
      <c r="L38" s="278"/>
      <c r="M38" s="279">
        <v>45</v>
      </c>
      <c r="N38" s="280">
        <f>K38/M38</f>
        <v>3056.2962962962965</v>
      </c>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t="s">
        <v>1036</v>
      </c>
      <c r="C41" s="880"/>
      <c r="D41" s="880"/>
      <c r="E41" s="44"/>
      <c r="F41" s="45"/>
      <c r="G41" s="45"/>
      <c r="H41" s="46"/>
      <c r="I41" s="42"/>
      <c r="J41" s="43"/>
      <c r="K41" s="287"/>
      <c r="L41" s="284"/>
      <c r="M41" s="409">
        <v>0.01</v>
      </c>
      <c r="N41" s="352">
        <f>N76*M41</f>
        <v>5.6741339117888892</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10106.41487465253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545</v>
      </c>
      <c r="B48" s="49" t="str">
        <f>VLOOKUP(A48,MATERIALES!A4:D373,3,FALSE)</f>
        <v xml:space="preserve">Material de Sub- Base CBR=20%
</v>
      </c>
      <c r="C48" s="289"/>
      <c r="D48" s="289"/>
      <c r="E48" s="289"/>
      <c r="F48" s="289"/>
      <c r="G48" s="289"/>
      <c r="H48" s="289"/>
      <c r="I48" s="276"/>
      <c r="J48" s="232" t="str">
        <f>VLOOKUP(A48,MATERIALES!A4:D373,2,FALSE)</f>
        <v>m3</v>
      </c>
      <c r="K48" s="290">
        <v>1.3</v>
      </c>
      <c r="L48" s="275"/>
      <c r="M48" s="410">
        <f>VLOOKUP(A48,MATERIALES!A4:D395,4,FALSE)</f>
        <v>47140</v>
      </c>
      <c r="N48" s="280">
        <f>K48*M48</f>
        <v>61282</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52.333333333333336</v>
      </c>
      <c r="N49" s="280">
        <f>K49*M49</f>
        <v>1256</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62538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9">
        <f>VLOOKUP(A59,TRANSPORTE!A5:D117,4,FALSE)</f>
        <v>1226.6666666666667</v>
      </c>
      <c r="M59" s="910"/>
      <c r="N59" s="295">
        <f>K59*L59</f>
        <v>1594.6666666666667</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f>N59+N60+N61+N62+N63</f>
        <v>1594.6666666666667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822" t="s">
        <v>1037</v>
      </c>
      <c r="C76" s="823"/>
      <c r="D76" s="823"/>
      <c r="E76" s="823"/>
      <c r="F76" s="823"/>
      <c r="G76" s="823"/>
      <c r="H76" s="823"/>
      <c r="I76" s="865"/>
      <c r="J76" s="865"/>
      <c r="K76" s="865"/>
      <c r="L76" s="865"/>
      <c r="M76" s="866"/>
      <c r="N76" s="309">
        <f>SUM(N70:N75)</f>
        <v>567.4133911788889</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74806.494932498099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14961.29898649962</v>
      </c>
      <c r="M83" s="858"/>
      <c r="N83" s="57"/>
    </row>
    <row r="84" spans="1:14">
      <c r="B84" s="95" t="s">
        <v>1057</v>
      </c>
      <c r="C84" s="96"/>
      <c r="D84" s="96"/>
      <c r="E84" s="96"/>
      <c r="F84" s="96"/>
      <c r="G84" s="96"/>
      <c r="H84" s="96"/>
      <c r="I84" s="93"/>
      <c r="J84" s="94"/>
      <c r="K84" s="312">
        <v>0.05</v>
      </c>
      <c r="L84" s="857">
        <f>N78*K84</f>
        <v>3740.3247466249049</v>
      </c>
      <c r="M84" s="858"/>
      <c r="N84" s="57"/>
    </row>
    <row r="85" spans="1:14" ht="15.75" thickBot="1">
      <c r="B85" s="97" t="s">
        <v>1058</v>
      </c>
      <c r="C85" s="98"/>
      <c r="D85" s="98"/>
      <c r="E85" s="98"/>
      <c r="F85" s="98"/>
      <c r="G85" s="98"/>
      <c r="H85" s="98"/>
      <c r="I85" s="99"/>
      <c r="J85" s="100"/>
      <c r="K85" s="313">
        <v>0.05</v>
      </c>
      <c r="L85" s="859">
        <f>N78*K85</f>
        <v>3740.3247466249049</v>
      </c>
      <c r="M85" s="860"/>
      <c r="N85" s="57"/>
    </row>
    <row r="86" spans="1:14" ht="15.75" thickBot="1">
      <c r="B86" s="822" t="s">
        <v>1037</v>
      </c>
      <c r="C86" s="823"/>
      <c r="D86" s="823"/>
      <c r="E86" s="823"/>
      <c r="F86" s="823"/>
      <c r="G86" s="823"/>
      <c r="H86" s="823"/>
      <c r="I86" s="823"/>
      <c r="J86" s="823"/>
      <c r="K86" s="823"/>
      <c r="L86" s="823"/>
      <c r="M86" s="824"/>
      <c r="N86" s="58">
        <f>L83+L84+L85</f>
        <v>22441.94847974943</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97248.443412247521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1114</v>
      </c>
      <c r="C31" s="87" t="s">
        <v>1555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4" t="s">
        <v>152</v>
      </c>
      <c r="B36" s="871" t="str">
        <f>VLOOKUP(A36,EQUIPOS!A6:D154,3,FALSE)</f>
        <v xml:space="preserve">Carrotanque de agua(1000 Galones) </v>
      </c>
      <c r="C36" s="872"/>
      <c r="D36" s="872"/>
      <c r="E36" s="872"/>
      <c r="F36" s="872"/>
      <c r="G36" s="872"/>
      <c r="H36" s="873"/>
      <c r="I36" s="275"/>
      <c r="J36" s="276"/>
      <c r="K36" s="277">
        <f>VLOOKUP(A36,EQUIPOS!A6:D163,4,FALSE)</f>
        <v>80266.666666666672</v>
      </c>
      <c r="L36" s="278"/>
      <c r="M36" s="279">
        <v>45</v>
      </c>
      <c r="N36" s="280">
        <f>K36/M36</f>
        <v>1783.7037037037039</v>
      </c>
    </row>
    <row r="37" spans="1:14">
      <c r="A37" s="119" t="s">
        <v>269</v>
      </c>
      <c r="B37" s="871" t="str">
        <f>VLOOKUP(A37,EQUIPOS!A7:D154,3,FALSE)</f>
        <v>Motoniveladora  potencia 215 HP, ancho de cuchilla 4,27 m, peso 18 ton.</v>
      </c>
      <c r="C37" s="872"/>
      <c r="D37" s="872"/>
      <c r="E37" s="872"/>
      <c r="F37" s="872"/>
      <c r="G37" s="872"/>
      <c r="H37" s="873"/>
      <c r="I37" s="275"/>
      <c r="J37" s="276"/>
      <c r="K37" s="277">
        <f>VLOOKUP(A37,EQUIPOS!A7:D164,4,FALSE)</f>
        <v>236733.33333333334</v>
      </c>
      <c r="L37" s="278"/>
      <c r="M37" s="279">
        <v>45</v>
      </c>
      <c r="N37" s="280">
        <f>K37/M37</f>
        <v>5260.7407407407409</v>
      </c>
    </row>
    <row r="38" spans="1:14">
      <c r="A38" t="s">
        <v>365</v>
      </c>
      <c r="B38" s="871" t="str">
        <f>VLOOKUP(A38,EQUIPOS!A8:D154,3,FALSE)</f>
        <v xml:space="preserve">Vibrocompatador, potencia 153 HP, peso 10 Ton. </v>
      </c>
      <c r="C38" s="872"/>
      <c r="D38" s="872"/>
      <c r="E38" s="872"/>
      <c r="F38" s="872"/>
      <c r="G38" s="872"/>
      <c r="H38" s="873"/>
      <c r="I38" s="275"/>
      <c r="J38" s="276"/>
      <c r="K38" s="277">
        <f>VLOOKUP(A38,EQUIPOS!A8:D165,4,FALSE)</f>
        <v>137533.33333333334</v>
      </c>
      <c r="L38" s="278"/>
      <c r="M38" s="279">
        <v>45</v>
      </c>
      <c r="N38" s="280">
        <f>K38/M38</f>
        <v>3056.2962962962965</v>
      </c>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t="s">
        <v>1036</v>
      </c>
      <c r="C41" s="880"/>
      <c r="D41" s="880"/>
      <c r="E41" s="44"/>
      <c r="F41" s="45"/>
      <c r="G41" s="45"/>
      <c r="H41" s="46"/>
      <c r="I41" s="42"/>
      <c r="J41" s="43"/>
      <c r="K41" s="287"/>
      <c r="L41" s="284"/>
      <c r="M41" s="409">
        <v>0.01</v>
      </c>
      <c r="N41" s="352">
        <f>N76*M41</f>
        <v>5.6741339117888892</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10106.41487465253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547</v>
      </c>
      <c r="B48" s="49" t="str">
        <f>VLOOKUP(A48,MATERIALES!A4:D373,3,FALSE)</f>
        <v xml:space="preserve">Material de Sub- Base CBR=30%
</v>
      </c>
      <c r="C48" s="289"/>
      <c r="D48" s="289"/>
      <c r="E48" s="289"/>
      <c r="F48" s="289"/>
      <c r="G48" s="289"/>
      <c r="H48" s="289"/>
      <c r="I48" s="276"/>
      <c r="J48" s="232" t="str">
        <f>VLOOKUP(A48,MATERIALES!A4:D373,2,FALSE)</f>
        <v>m3</v>
      </c>
      <c r="K48" s="290">
        <v>1.3</v>
      </c>
      <c r="L48" s="275"/>
      <c r="M48" s="410">
        <f>VLOOKUP(A48,MATERIALES!A4:D395,4,FALSE)</f>
        <v>47140</v>
      </c>
      <c r="N48" s="280">
        <f>K48*M48</f>
        <v>61282</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52.333333333333336</v>
      </c>
      <c r="N49" s="280">
        <f>K49*M49</f>
        <v>1256</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62538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9">
        <f>VLOOKUP(A59,TRANSPORTE!A5:D117,4,FALSE)</f>
        <v>1226.6666666666667</v>
      </c>
      <c r="M59" s="910"/>
      <c r="N59" s="295">
        <f>K59*L59</f>
        <v>1594.6666666666667</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f>N59+N60+N61+N62+N63</f>
        <v>1594.6666666666667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822" t="s">
        <v>1037</v>
      </c>
      <c r="C76" s="823"/>
      <c r="D76" s="823"/>
      <c r="E76" s="823"/>
      <c r="F76" s="823"/>
      <c r="G76" s="823"/>
      <c r="H76" s="823"/>
      <c r="I76" s="865"/>
      <c r="J76" s="865"/>
      <c r="K76" s="865"/>
      <c r="L76" s="865"/>
      <c r="M76" s="866"/>
      <c r="N76" s="309">
        <f>SUM(N70:N75)</f>
        <v>567.4133911788889</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74806.494932498099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14961.29898649962</v>
      </c>
      <c r="M83" s="858"/>
      <c r="N83" s="57"/>
    </row>
    <row r="84" spans="1:14">
      <c r="B84" s="95" t="s">
        <v>1057</v>
      </c>
      <c r="C84" s="96"/>
      <c r="D84" s="96"/>
      <c r="E84" s="96"/>
      <c r="F84" s="96"/>
      <c r="G84" s="96"/>
      <c r="H84" s="96"/>
      <c r="I84" s="93"/>
      <c r="J84" s="94"/>
      <c r="K84" s="312">
        <v>0.05</v>
      </c>
      <c r="L84" s="857">
        <f>N78*K84</f>
        <v>3740.3247466249049</v>
      </c>
      <c r="M84" s="858"/>
      <c r="N84" s="57"/>
    </row>
    <row r="85" spans="1:14" ht="15.75" thickBot="1">
      <c r="B85" s="97" t="s">
        <v>1058</v>
      </c>
      <c r="C85" s="98"/>
      <c r="D85" s="98"/>
      <c r="E85" s="98"/>
      <c r="F85" s="98"/>
      <c r="G85" s="98"/>
      <c r="H85" s="98"/>
      <c r="I85" s="99"/>
      <c r="J85" s="100"/>
      <c r="K85" s="313">
        <v>0.05</v>
      </c>
      <c r="L85" s="859">
        <f>N78*K85</f>
        <v>3740.3247466249049</v>
      </c>
      <c r="M85" s="860"/>
      <c r="N85" s="57"/>
    </row>
    <row r="86" spans="1:14" ht="15.75" thickBot="1">
      <c r="B86" s="822" t="s">
        <v>1037</v>
      </c>
      <c r="C86" s="823"/>
      <c r="D86" s="823"/>
      <c r="E86" s="823"/>
      <c r="F86" s="823"/>
      <c r="G86" s="823"/>
      <c r="H86" s="823"/>
      <c r="I86" s="823"/>
      <c r="J86" s="823"/>
      <c r="K86" s="823"/>
      <c r="L86" s="823"/>
      <c r="M86" s="824"/>
      <c r="N86" s="58">
        <f>L83+L84+L85</f>
        <v>22441.94847974943</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97248.443412247521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1557</v>
      </c>
      <c r="C31" s="87" t="s">
        <v>1558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4" t="s">
        <v>152</v>
      </c>
      <c r="B36" s="871" t="str">
        <f>VLOOKUP(A36,EQUIPOS!A6:D154,3,FALSE)</f>
        <v xml:space="preserve">Carrotanque de agua(1000 Galones) </v>
      </c>
      <c r="C36" s="872"/>
      <c r="D36" s="872"/>
      <c r="E36" s="872"/>
      <c r="F36" s="872"/>
      <c r="G36" s="872"/>
      <c r="H36" s="873"/>
      <c r="I36" s="275"/>
      <c r="J36" s="276"/>
      <c r="K36" s="277">
        <f>VLOOKUP(A36,EQUIPOS!A6:D163,4,FALSE)</f>
        <v>80266.666666666672</v>
      </c>
      <c r="L36" s="278"/>
      <c r="M36" s="279">
        <v>45</v>
      </c>
      <c r="N36" s="280">
        <f>K36/M36</f>
        <v>1783.7037037037039</v>
      </c>
    </row>
    <row r="37" spans="1:14">
      <c r="A37" s="119" t="s">
        <v>269</v>
      </c>
      <c r="B37" s="871" t="str">
        <f>VLOOKUP(A37,EQUIPOS!A7:D154,3,FALSE)</f>
        <v>Motoniveladora  potencia 215 HP, ancho de cuchilla 4,27 m, peso 18 ton.</v>
      </c>
      <c r="C37" s="872"/>
      <c r="D37" s="872"/>
      <c r="E37" s="872"/>
      <c r="F37" s="872"/>
      <c r="G37" s="872"/>
      <c r="H37" s="873"/>
      <c r="I37" s="275"/>
      <c r="J37" s="276"/>
      <c r="K37" s="277">
        <f>VLOOKUP(A37,EQUIPOS!A7:D164,4,FALSE)</f>
        <v>236733.33333333334</v>
      </c>
      <c r="L37" s="278"/>
      <c r="M37" s="279">
        <v>45</v>
      </c>
      <c r="N37" s="280">
        <f>K37/M37</f>
        <v>5260.7407407407409</v>
      </c>
    </row>
    <row r="38" spans="1:14">
      <c r="A38" t="s">
        <v>365</v>
      </c>
      <c r="B38" s="871" t="str">
        <f>VLOOKUP(A38,EQUIPOS!A8:D154,3,FALSE)</f>
        <v xml:space="preserve">Vibrocompatador, potencia 153 HP, peso 10 Ton. </v>
      </c>
      <c r="C38" s="872"/>
      <c r="D38" s="872"/>
      <c r="E38" s="872"/>
      <c r="F38" s="872"/>
      <c r="G38" s="872"/>
      <c r="H38" s="873"/>
      <c r="I38" s="275"/>
      <c r="J38" s="276"/>
      <c r="K38" s="277">
        <f>VLOOKUP(A38,EQUIPOS!A8:D165,4,FALSE)</f>
        <v>137533.33333333334</v>
      </c>
      <c r="L38" s="278"/>
      <c r="M38" s="279">
        <v>45</v>
      </c>
      <c r="N38" s="280">
        <f>K38/M38</f>
        <v>3056.2962962962965</v>
      </c>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t="s">
        <v>1036</v>
      </c>
      <c r="C41" s="880"/>
      <c r="D41" s="880"/>
      <c r="E41" s="44"/>
      <c r="F41" s="45"/>
      <c r="G41" s="45"/>
      <c r="H41" s="46"/>
      <c r="I41" s="42"/>
      <c r="J41" s="43"/>
      <c r="K41" s="287"/>
      <c r="L41" s="284"/>
      <c r="M41" s="409">
        <v>0.01</v>
      </c>
      <c r="N41" s="352">
        <f>N76*M41</f>
        <v>5.6741339117888892</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10106.41487465253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549</v>
      </c>
      <c r="B48" s="49" t="str">
        <f>VLOOKUP(A48,MATERIALES!A4:D373,3,FALSE)</f>
        <v xml:space="preserve">Material de Sub Base CBR=40% </v>
      </c>
      <c r="C48" s="289"/>
      <c r="D48" s="289"/>
      <c r="E48" s="289"/>
      <c r="F48" s="289"/>
      <c r="G48" s="289"/>
      <c r="H48" s="289"/>
      <c r="I48" s="276"/>
      <c r="J48" s="232" t="str">
        <f>VLOOKUP(A48,MATERIALES!A4:D373,2,FALSE)</f>
        <v>m3</v>
      </c>
      <c r="K48" s="290">
        <v>1.3</v>
      </c>
      <c r="L48" s="275"/>
      <c r="M48" s="410">
        <f>VLOOKUP(A48,MATERIALES!A4:D395,4,FALSE)</f>
        <v>36890</v>
      </c>
      <c r="N48" s="280">
        <f>K48*M48</f>
        <v>47957</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52.333333333333336</v>
      </c>
      <c r="N49" s="280">
        <f>K49*M49</f>
        <v>1256</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49213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9">
        <f>VLOOKUP(A59,TRANSPORTE!A5:D117,4,FALSE)</f>
        <v>1226.6666666666667</v>
      </c>
      <c r="M59" s="910"/>
      <c r="N59" s="295">
        <f>K59*L59</f>
        <v>1594.6666666666667</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f>N59+N60+N61+N62+N63</f>
        <v>1594.6666666666667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822" t="s">
        <v>1037</v>
      </c>
      <c r="C76" s="823"/>
      <c r="D76" s="823"/>
      <c r="E76" s="823"/>
      <c r="F76" s="823"/>
      <c r="G76" s="823"/>
      <c r="H76" s="823"/>
      <c r="I76" s="865"/>
      <c r="J76" s="865"/>
      <c r="K76" s="865"/>
      <c r="L76" s="865"/>
      <c r="M76" s="866"/>
      <c r="N76" s="309">
        <f>SUM(N70:N75)</f>
        <v>567.4133911788889</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61481.494932498084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12296.298986499618</v>
      </c>
      <c r="M83" s="858"/>
      <c r="N83" s="57"/>
    </row>
    <row r="84" spans="1:14">
      <c r="B84" s="95" t="s">
        <v>1057</v>
      </c>
      <c r="C84" s="96"/>
      <c r="D84" s="96"/>
      <c r="E84" s="96"/>
      <c r="F84" s="96"/>
      <c r="G84" s="96"/>
      <c r="H84" s="96"/>
      <c r="I84" s="93"/>
      <c r="J84" s="94"/>
      <c r="K84" s="312">
        <v>0.05</v>
      </c>
      <c r="L84" s="857">
        <f>N78*K84</f>
        <v>3074.0747466249045</v>
      </c>
      <c r="M84" s="858"/>
      <c r="N84" s="57"/>
    </row>
    <row r="85" spans="1:14" ht="15.75" thickBot="1">
      <c r="B85" s="97" t="s">
        <v>1058</v>
      </c>
      <c r="C85" s="98"/>
      <c r="D85" s="98"/>
      <c r="E85" s="98"/>
      <c r="F85" s="98"/>
      <c r="G85" s="98"/>
      <c r="H85" s="98"/>
      <c r="I85" s="99"/>
      <c r="J85" s="100"/>
      <c r="K85" s="313">
        <v>0.05</v>
      </c>
      <c r="L85" s="859">
        <f>N78*K85</f>
        <v>3074.0747466249045</v>
      </c>
      <c r="M85" s="860"/>
      <c r="N85" s="57"/>
    </row>
    <row r="86" spans="1:14" ht="15.75" thickBot="1">
      <c r="B86" s="822" t="s">
        <v>1037</v>
      </c>
      <c r="C86" s="823"/>
      <c r="D86" s="823"/>
      <c r="E86" s="823"/>
      <c r="F86" s="823"/>
      <c r="G86" s="823"/>
      <c r="H86" s="823"/>
      <c r="I86" s="823"/>
      <c r="J86" s="823"/>
      <c r="K86" s="823"/>
      <c r="L86" s="823"/>
      <c r="M86" s="824"/>
      <c r="N86" s="58">
        <f>L83+L84+L85</f>
        <v>18444.448479749426</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79925.943412247507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1559</v>
      </c>
      <c r="C31" s="87" t="s">
        <v>1560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4" t="s">
        <v>162</v>
      </c>
      <c r="B36" s="871" t="str">
        <f>VLOOKUP(A36,EQUIPOS!A6:D154,3,FALSE)</f>
        <v>Compactador manual (SALTARIN) Peso de operación (Kg.) 52, Fuerza de impacto por golpe (KN) 12.</v>
      </c>
      <c r="C36" s="872"/>
      <c r="D36" s="872"/>
      <c r="E36" s="872"/>
      <c r="F36" s="872"/>
      <c r="G36" s="872"/>
      <c r="H36" s="873"/>
      <c r="I36" s="275"/>
      <c r="J36" s="276"/>
      <c r="K36" s="277">
        <f>VLOOKUP(A36,EQUIPOS!A6:D163,4,FALSE)</f>
        <v>14876.666666666666</v>
      </c>
      <c r="L36" s="278"/>
      <c r="M36" s="279">
        <v>2.5</v>
      </c>
      <c r="N36" s="280">
        <f>K36/M36</f>
        <v>5950.6666666666661</v>
      </c>
    </row>
    <row r="37" spans="1:14">
      <c r="A37" s="119"/>
      <c r="B37" s="871"/>
      <c r="C37" s="872"/>
      <c r="D37" s="872"/>
      <c r="E37" s="872"/>
      <c r="F37" s="872"/>
      <c r="G37" s="872"/>
      <c r="H37" s="873"/>
      <c r="I37" s="275"/>
      <c r="J37" s="276"/>
      <c r="K37" s="277"/>
      <c r="L37" s="278"/>
      <c r="M37" s="279"/>
      <c r="N37" s="280"/>
    </row>
    <row r="38" spans="1:14">
      <c r="B38" s="871"/>
      <c r="C38" s="872"/>
      <c r="D38" s="872"/>
      <c r="E38" s="872"/>
      <c r="F38" s="872"/>
      <c r="G38" s="872"/>
      <c r="H38" s="873"/>
      <c r="I38" s="275"/>
      <c r="J38" s="276"/>
      <c r="K38" s="277"/>
      <c r="L38" s="278"/>
      <c r="M38" s="279"/>
      <c r="N38" s="411"/>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t="s">
        <v>1036</v>
      </c>
      <c r="C41" s="880"/>
      <c r="D41" s="880"/>
      <c r="E41" s="44"/>
      <c r="F41" s="45"/>
      <c r="G41" s="45"/>
      <c r="H41" s="46"/>
      <c r="I41" s="42"/>
      <c r="J41" s="43"/>
      <c r="K41" s="287"/>
      <c r="L41" s="284"/>
      <c r="M41" s="409">
        <v>0.05</v>
      </c>
      <c r="N41" s="352">
        <f>N76*M41</f>
        <v>766.00807809150001</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6716.6747447581656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545</v>
      </c>
      <c r="B48" s="49" t="str">
        <f>VLOOKUP(A48,MATERIALES!A4:D373,3,FALSE)</f>
        <v xml:space="preserve">Material de Sub- Base CBR=20%
</v>
      </c>
      <c r="C48" s="289"/>
      <c r="D48" s="289"/>
      <c r="E48" s="289"/>
      <c r="F48" s="289"/>
      <c r="G48" s="289"/>
      <c r="H48" s="289"/>
      <c r="I48" s="276"/>
      <c r="J48" s="232" t="str">
        <f>VLOOKUP(A48,MATERIALES!A4:D373,2,FALSE)</f>
        <v>m3</v>
      </c>
      <c r="K48" s="290">
        <v>1.3</v>
      </c>
      <c r="L48" s="275"/>
      <c r="M48" s="410">
        <f>VLOOKUP(A48,MATERIALES!A4:D395,4,FALSE)</f>
        <v>47140</v>
      </c>
      <c r="N48" s="280">
        <f>K48*M48</f>
        <v>61282</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52.333333333333336</v>
      </c>
      <c r="N49" s="280">
        <f>K49*M49</f>
        <v>1256</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62538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9">
        <f>VLOOKUP(A59,TRANSPORTE!A5:D117,4,FALSE)</f>
        <v>1226.6666666666667</v>
      </c>
      <c r="M59" s="910"/>
      <c r="N59" s="295">
        <f>K59*L59</f>
        <v>1594.6666666666667</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f>N59+N60+N61+N62+N63</f>
        <v>1594.6666666666667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v>
      </c>
      <c r="N70" s="403">
        <f>K70/M70</f>
        <v>5106.7205206099998</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822" t="s">
        <v>1037</v>
      </c>
      <c r="C76" s="823"/>
      <c r="D76" s="823"/>
      <c r="E76" s="823"/>
      <c r="F76" s="823"/>
      <c r="G76" s="823"/>
      <c r="H76" s="823"/>
      <c r="I76" s="865"/>
      <c r="J76" s="865"/>
      <c r="K76" s="865"/>
      <c r="L76" s="865"/>
      <c r="M76" s="866"/>
      <c r="N76" s="309">
        <f>SUM(N70:N75)</f>
        <v>15320.161561829998</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86169.502973254843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17233.900594650968</v>
      </c>
      <c r="M83" s="858"/>
      <c r="N83" s="57"/>
    </row>
    <row r="84" spans="1:14">
      <c r="B84" s="95" t="s">
        <v>1057</v>
      </c>
      <c r="C84" s="96"/>
      <c r="D84" s="96"/>
      <c r="E84" s="96"/>
      <c r="F84" s="96"/>
      <c r="G84" s="96"/>
      <c r="H84" s="96"/>
      <c r="I84" s="93"/>
      <c r="J84" s="94"/>
      <c r="K84" s="312">
        <v>0.05</v>
      </c>
      <c r="L84" s="857">
        <f>N78*K84</f>
        <v>4308.475148662742</v>
      </c>
      <c r="M84" s="858"/>
      <c r="N84" s="57"/>
    </row>
    <row r="85" spans="1:14" ht="15.75" thickBot="1">
      <c r="B85" s="97" t="s">
        <v>1058</v>
      </c>
      <c r="C85" s="98"/>
      <c r="D85" s="98"/>
      <c r="E85" s="98"/>
      <c r="F85" s="98"/>
      <c r="G85" s="98"/>
      <c r="H85" s="98"/>
      <c r="I85" s="99"/>
      <c r="J85" s="100"/>
      <c r="K85" s="313">
        <v>0.05</v>
      </c>
      <c r="L85" s="859">
        <f>N78*K85</f>
        <v>4308.475148662742</v>
      </c>
      <c r="M85" s="860"/>
      <c r="N85" s="57"/>
    </row>
    <row r="86" spans="1:14" ht="15.75" thickBot="1">
      <c r="B86" s="822" t="s">
        <v>1037</v>
      </c>
      <c r="C86" s="823"/>
      <c r="D86" s="823"/>
      <c r="E86" s="823"/>
      <c r="F86" s="823"/>
      <c r="G86" s="823"/>
      <c r="H86" s="823"/>
      <c r="I86" s="823"/>
      <c r="J86" s="823"/>
      <c r="K86" s="823"/>
      <c r="L86" s="823"/>
      <c r="M86" s="824"/>
      <c r="N86" s="58">
        <f>L83+L84+L85</f>
        <v>25850.850891976454</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112020.3538652313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1561</v>
      </c>
      <c r="C31" s="87" t="s">
        <v>1562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4" t="s">
        <v>162</v>
      </c>
      <c r="B36" s="871" t="str">
        <f>VLOOKUP(A36,EQUIPOS!A6:D154,3,FALSE)</f>
        <v>Compactador manual (SALTARIN) Peso de operación (Kg.) 52, Fuerza de impacto por golpe (KN) 12.</v>
      </c>
      <c r="C36" s="872"/>
      <c r="D36" s="872"/>
      <c r="E36" s="872"/>
      <c r="F36" s="872"/>
      <c r="G36" s="872"/>
      <c r="H36" s="873"/>
      <c r="I36" s="275"/>
      <c r="J36" s="276"/>
      <c r="K36" s="277">
        <f>VLOOKUP(A36,EQUIPOS!A6:D163,4,FALSE)</f>
        <v>14876.666666666666</v>
      </c>
      <c r="L36" s="278"/>
      <c r="M36" s="279">
        <v>2.5</v>
      </c>
      <c r="N36" s="280">
        <f>K36/M36</f>
        <v>5950.6666666666661</v>
      </c>
    </row>
    <row r="37" spans="1:14">
      <c r="A37" s="119"/>
      <c r="B37" s="871"/>
      <c r="C37" s="872"/>
      <c r="D37" s="872"/>
      <c r="E37" s="872"/>
      <c r="F37" s="872"/>
      <c r="G37" s="872"/>
      <c r="H37" s="873"/>
      <c r="I37" s="275"/>
      <c r="J37" s="276"/>
      <c r="K37" s="277"/>
      <c r="L37" s="278"/>
      <c r="M37" s="279"/>
      <c r="N37" s="280"/>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t="s">
        <v>1036</v>
      </c>
      <c r="C41" s="880"/>
      <c r="D41" s="880"/>
      <c r="E41" s="44"/>
      <c r="F41" s="45"/>
      <c r="G41" s="45"/>
      <c r="H41" s="46"/>
      <c r="I41" s="42"/>
      <c r="J41" s="43"/>
      <c r="K41" s="287"/>
      <c r="L41" s="284"/>
      <c r="M41" s="409">
        <v>0.05</v>
      </c>
      <c r="N41" s="352">
        <f>N76*M41</f>
        <v>766.00807809150001</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6716.6747447581656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547</v>
      </c>
      <c r="B48" s="49" t="str">
        <f>VLOOKUP(A48,MATERIALES!A4:D373,3,FALSE)</f>
        <v xml:space="preserve">Material de Sub- Base CBR=30%
</v>
      </c>
      <c r="C48" s="289"/>
      <c r="D48" s="289"/>
      <c r="E48" s="289"/>
      <c r="F48" s="289"/>
      <c r="G48" s="289"/>
      <c r="H48" s="289"/>
      <c r="I48" s="276"/>
      <c r="J48" s="232" t="str">
        <f>VLOOKUP(A48,MATERIALES!A4:D373,2,FALSE)</f>
        <v>m3</v>
      </c>
      <c r="K48" s="290">
        <v>1.3</v>
      </c>
      <c r="L48" s="275"/>
      <c r="M48" s="410">
        <f>VLOOKUP(A48,MATERIALES!A4:D395,4,FALSE)</f>
        <v>47140</v>
      </c>
      <c r="N48" s="280">
        <f>K48*M48</f>
        <v>61282</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52.333333333333336</v>
      </c>
      <c r="N49" s="280">
        <f>K49*M49</f>
        <v>1256</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62538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9">
        <f>VLOOKUP(A59,TRANSPORTE!A5:D117,4,FALSE)</f>
        <v>1226.6666666666667</v>
      </c>
      <c r="M59" s="910"/>
      <c r="N59" s="295">
        <f>K59*L59</f>
        <v>1594.6666666666667</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f>N59+N60+N61+N62+N63</f>
        <v>1594.6666666666667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v>
      </c>
      <c r="N70" s="403">
        <f>K70/M70</f>
        <v>5106.7205206099998</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822" t="s">
        <v>1037</v>
      </c>
      <c r="C76" s="823"/>
      <c r="D76" s="823"/>
      <c r="E76" s="823"/>
      <c r="F76" s="823"/>
      <c r="G76" s="823"/>
      <c r="H76" s="823"/>
      <c r="I76" s="865"/>
      <c r="J76" s="865"/>
      <c r="K76" s="865"/>
      <c r="L76" s="865"/>
      <c r="M76" s="866"/>
      <c r="N76" s="309">
        <f>SUM(N70:N75)</f>
        <v>15320.161561829998</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86169.502973254843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17233.900594650968</v>
      </c>
      <c r="M83" s="858"/>
      <c r="N83" s="57"/>
    </row>
    <row r="84" spans="1:14">
      <c r="B84" s="95" t="s">
        <v>1057</v>
      </c>
      <c r="C84" s="96"/>
      <c r="D84" s="96"/>
      <c r="E84" s="96"/>
      <c r="F84" s="96"/>
      <c r="G84" s="96"/>
      <c r="H84" s="96"/>
      <c r="I84" s="93"/>
      <c r="J84" s="94"/>
      <c r="K84" s="312">
        <v>0.05</v>
      </c>
      <c r="L84" s="857">
        <f>N78*K84</f>
        <v>4308.475148662742</v>
      </c>
      <c r="M84" s="858"/>
      <c r="N84" s="57"/>
    </row>
    <row r="85" spans="1:14" ht="15.75" thickBot="1">
      <c r="B85" s="97" t="s">
        <v>1058</v>
      </c>
      <c r="C85" s="98"/>
      <c r="D85" s="98"/>
      <c r="E85" s="98"/>
      <c r="F85" s="98"/>
      <c r="G85" s="98"/>
      <c r="H85" s="98"/>
      <c r="I85" s="99"/>
      <c r="J85" s="100"/>
      <c r="K85" s="313">
        <v>0.05</v>
      </c>
      <c r="L85" s="859">
        <f>N78*K85</f>
        <v>4308.475148662742</v>
      </c>
      <c r="M85" s="860"/>
      <c r="N85" s="57"/>
    </row>
    <row r="86" spans="1:14" ht="15.75" thickBot="1">
      <c r="B86" s="822" t="s">
        <v>1037</v>
      </c>
      <c r="C86" s="823"/>
      <c r="D86" s="823"/>
      <c r="E86" s="823"/>
      <c r="F86" s="823"/>
      <c r="G86" s="823"/>
      <c r="H86" s="823"/>
      <c r="I86" s="823"/>
      <c r="J86" s="823"/>
      <c r="K86" s="823"/>
      <c r="L86" s="823"/>
      <c r="M86" s="824"/>
      <c r="N86" s="58">
        <f>L83+L84+L85</f>
        <v>25850.850891976454</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112020.3538652313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1563</v>
      </c>
      <c r="C31" s="87" t="s">
        <v>1564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4" t="s">
        <v>162</v>
      </c>
      <c r="B36" s="871" t="str">
        <f>VLOOKUP(A36,EQUIPOS!A6:D154,3,FALSE)</f>
        <v>Compactador manual (SALTARIN) Peso de operación (Kg.) 52, Fuerza de impacto por golpe (KN) 12.</v>
      </c>
      <c r="C36" s="872"/>
      <c r="D36" s="872"/>
      <c r="E36" s="872"/>
      <c r="F36" s="872"/>
      <c r="G36" s="872"/>
      <c r="H36" s="873"/>
      <c r="I36" s="275"/>
      <c r="J36" s="276"/>
      <c r="K36" s="277">
        <f>VLOOKUP(A36,EQUIPOS!A6:D163,4,FALSE)</f>
        <v>14876.666666666666</v>
      </c>
      <c r="L36" s="278"/>
      <c r="M36" s="279">
        <v>2.5</v>
      </c>
      <c r="N36" s="280">
        <f>K36/M36</f>
        <v>5950.6666666666661</v>
      </c>
    </row>
    <row r="37" spans="1:14">
      <c r="A37" s="119"/>
      <c r="B37" s="871"/>
      <c r="C37" s="872"/>
      <c r="D37" s="872"/>
      <c r="E37" s="872"/>
      <c r="F37" s="872"/>
      <c r="G37" s="872"/>
      <c r="H37" s="873"/>
      <c r="I37" s="275"/>
      <c r="J37" s="276"/>
      <c r="K37" s="277"/>
      <c r="L37" s="278"/>
      <c r="M37" s="279"/>
      <c r="N37" s="280"/>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t="s">
        <v>1036</v>
      </c>
      <c r="C41" s="880"/>
      <c r="D41" s="880"/>
      <c r="E41" s="44"/>
      <c r="F41" s="45"/>
      <c r="G41" s="45"/>
      <c r="H41" s="46"/>
      <c r="I41" s="42"/>
      <c r="J41" s="43"/>
      <c r="K41" s="287"/>
      <c r="L41" s="284"/>
      <c r="M41" s="409">
        <v>0.05</v>
      </c>
      <c r="N41" s="352">
        <f>N76*M41</f>
        <v>766.00807809150001</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6716.6747447581656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549</v>
      </c>
      <c r="B48" s="49" t="str">
        <f>VLOOKUP(A48,MATERIALES!A4:D373,3,FALSE)</f>
        <v xml:space="preserve">Material de Sub Base CBR=40% </v>
      </c>
      <c r="C48" s="289"/>
      <c r="D48" s="289"/>
      <c r="E48" s="289"/>
      <c r="F48" s="289"/>
      <c r="G48" s="289"/>
      <c r="H48" s="289"/>
      <c r="I48" s="276"/>
      <c r="J48" s="232" t="str">
        <f>VLOOKUP(A48,MATERIALES!A4:D373,2,FALSE)</f>
        <v>m3</v>
      </c>
      <c r="K48" s="290">
        <v>1.3</v>
      </c>
      <c r="L48" s="275"/>
      <c r="M48" s="410">
        <f>VLOOKUP(A48,MATERIALES!A4:D395,4,FALSE)</f>
        <v>36890</v>
      </c>
      <c r="N48" s="280">
        <f>K48*M48</f>
        <v>47957</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52.333333333333336</v>
      </c>
      <c r="N49" s="280">
        <f>K49*M49</f>
        <v>1256</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49213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9">
        <f>VLOOKUP(A59,TRANSPORTE!A5:D117,4,FALSE)</f>
        <v>1226.6666666666667</v>
      </c>
      <c r="M59" s="910"/>
      <c r="N59" s="295">
        <f>K59*L59</f>
        <v>1594.6666666666667</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f>N59+N60+N61+N62+N63</f>
        <v>1594.6666666666667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v>
      </c>
      <c r="N70" s="403">
        <f>K70/M70</f>
        <v>5106.7205206099998</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822" t="s">
        <v>1037</v>
      </c>
      <c r="C76" s="823"/>
      <c r="D76" s="823"/>
      <c r="E76" s="823"/>
      <c r="F76" s="823"/>
      <c r="G76" s="823"/>
      <c r="H76" s="823"/>
      <c r="I76" s="865"/>
      <c r="J76" s="865"/>
      <c r="K76" s="865"/>
      <c r="L76" s="865"/>
      <c r="M76" s="866"/>
      <c r="N76" s="309">
        <f>SUM(N70:N75)</f>
        <v>15320.161561829998</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72844.502973254828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14568.900594650966</v>
      </c>
      <c r="M83" s="858"/>
      <c r="N83" s="57"/>
    </row>
    <row r="84" spans="1:14">
      <c r="B84" s="95" t="s">
        <v>1057</v>
      </c>
      <c r="C84" s="96"/>
      <c r="D84" s="96"/>
      <c r="E84" s="96"/>
      <c r="F84" s="96"/>
      <c r="G84" s="96"/>
      <c r="H84" s="96"/>
      <c r="I84" s="93"/>
      <c r="J84" s="94"/>
      <c r="K84" s="312">
        <v>0.05</v>
      </c>
      <c r="L84" s="857">
        <f>N78*K84</f>
        <v>3642.2251486627415</v>
      </c>
      <c r="M84" s="858"/>
      <c r="N84" s="57"/>
    </row>
    <row r="85" spans="1:14" ht="15.75" thickBot="1">
      <c r="B85" s="97" t="s">
        <v>1058</v>
      </c>
      <c r="C85" s="98"/>
      <c r="D85" s="98"/>
      <c r="E85" s="98"/>
      <c r="F85" s="98"/>
      <c r="G85" s="98"/>
      <c r="H85" s="98"/>
      <c r="I85" s="99"/>
      <c r="J85" s="100"/>
      <c r="K85" s="313">
        <v>0.05</v>
      </c>
      <c r="L85" s="859">
        <f>N78*K85</f>
        <v>3642.2251486627415</v>
      </c>
      <c r="M85" s="860"/>
      <c r="N85" s="57"/>
    </row>
    <row r="86" spans="1:14" ht="15.75" thickBot="1">
      <c r="B86" s="822" t="s">
        <v>1037</v>
      </c>
      <c r="C86" s="823"/>
      <c r="D86" s="823"/>
      <c r="E86" s="823"/>
      <c r="F86" s="823"/>
      <c r="G86" s="823"/>
      <c r="H86" s="823"/>
      <c r="I86" s="823"/>
      <c r="J86" s="823"/>
      <c r="K86" s="823"/>
      <c r="L86" s="823"/>
      <c r="M86" s="824"/>
      <c r="N86" s="58">
        <f>L83+L84+L85</f>
        <v>21853.35089197645</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94697.853865231271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1115</v>
      </c>
      <c r="C31" s="87" t="s">
        <v>1565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4" t="s">
        <v>152</v>
      </c>
      <c r="B36" s="871" t="str">
        <f>VLOOKUP(A36,EQUIPOS!A6:D154,3,FALSE)</f>
        <v xml:space="preserve">Carrotanque de agua(1000 Galones) </v>
      </c>
      <c r="C36" s="872"/>
      <c r="D36" s="872"/>
      <c r="E36" s="872"/>
      <c r="F36" s="872"/>
      <c r="G36" s="872"/>
      <c r="H36" s="873"/>
      <c r="I36" s="275"/>
      <c r="J36" s="276"/>
      <c r="K36" s="277">
        <f>VLOOKUP(A36,EQUIPOS!A6:D163,4,FALSE)</f>
        <v>80266.666666666672</v>
      </c>
      <c r="L36" s="278"/>
      <c r="M36" s="279">
        <v>45</v>
      </c>
      <c r="N36" s="280">
        <f>K36/M36</f>
        <v>1783.7037037037039</v>
      </c>
    </row>
    <row r="37" spans="1:14">
      <c r="A37" s="119" t="s">
        <v>269</v>
      </c>
      <c r="B37" s="871" t="str">
        <f>VLOOKUP(A37,EQUIPOS!A7:D154,3,FALSE)</f>
        <v>Motoniveladora  potencia 215 HP, ancho de cuchilla 4,27 m, peso 18 ton.</v>
      </c>
      <c r="C37" s="872"/>
      <c r="D37" s="872"/>
      <c r="E37" s="872"/>
      <c r="F37" s="872"/>
      <c r="G37" s="872"/>
      <c r="H37" s="873"/>
      <c r="I37" s="275"/>
      <c r="J37" s="276"/>
      <c r="K37" s="277">
        <f>VLOOKUP(A37,EQUIPOS!A7:D164,4,FALSE)</f>
        <v>236733.33333333334</v>
      </c>
      <c r="L37" s="278"/>
      <c r="M37" s="279">
        <v>45</v>
      </c>
      <c r="N37" s="280">
        <f>K37/M37</f>
        <v>5260.7407407407409</v>
      </c>
    </row>
    <row r="38" spans="1:14">
      <c r="A38" t="s">
        <v>365</v>
      </c>
      <c r="B38" s="871" t="str">
        <f>VLOOKUP(A38,EQUIPOS!A8:D154,3,FALSE)</f>
        <v xml:space="preserve">Vibrocompatador, potencia 153 HP, peso 10 Ton. </v>
      </c>
      <c r="C38" s="872"/>
      <c r="D38" s="872"/>
      <c r="E38" s="872"/>
      <c r="F38" s="872"/>
      <c r="G38" s="872"/>
      <c r="H38" s="873"/>
      <c r="I38" s="275"/>
      <c r="J38" s="276"/>
      <c r="K38" s="277">
        <f>VLOOKUP(A38,EQUIPOS!A8:D165,4,FALSE)</f>
        <v>137533.33333333334</v>
      </c>
      <c r="L38" s="278"/>
      <c r="M38" s="279">
        <v>45</v>
      </c>
      <c r="N38" s="280">
        <f>K38/M38</f>
        <v>3056.2962962962965</v>
      </c>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t="s">
        <v>1036</v>
      </c>
      <c r="C41" s="880"/>
      <c r="D41" s="880"/>
      <c r="E41" s="44"/>
      <c r="F41" s="45"/>
      <c r="G41" s="45"/>
      <c r="H41" s="46"/>
      <c r="I41" s="42"/>
      <c r="J41" s="43"/>
      <c r="K41" s="287"/>
      <c r="L41" s="284"/>
      <c r="M41" s="409">
        <v>0.01</v>
      </c>
      <c r="N41" s="352">
        <f>N76*M41</f>
        <v>5.6741339117888892</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10106.41487465253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1.3</v>
      </c>
      <c r="L48" s="275"/>
      <c r="M48" s="410">
        <f>VLOOKUP(A48,MATERIALES!A4:D395,4,FALSE)</f>
        <v>68055.426096783558</v>
      </c>
      <c r="N48" s="280">
        <f>K48*M48</f>
        <v>88472.053925818633</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52.333333333333336</v>
      </c>
      <c r="N49" s="280">
        <f>K49*M49</f>
        <v>1256</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89728.053925818633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9">
        <f>VLOOKUP(A59,TRANSPORTE!A5:D117,4,FALSE)</f>
        <v>1226.6666666666667</v>
      </c>
      <c r="M59" s="910"/>
      <c r="N59" s="295">
        <f>K59*L59</f>
        <v>1594.6666666666667</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f>N59+N60+N61+N62+N63</f>
        <v>1594.6666666666667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822" t="s">
        <v>1037</v>
      </c>
      <c r="C76" s="823"/>
      <c r="D76" s="823"/>
      <c r="E76" s="823"/>
      <c r="F76" s="823"/>
      <c r="G76" s="823"/>
      <c r="H76" s="823"/>
      <c r="I76" s="865"/>
      <c r="J76" s="865"/>
      <c r="K76" s="865"/>
      <c r="L76" s="865"/>
      <c r="M76" s="866"/>
      <c r="N76" s="309">
        <f>SUM(N70:N75)</f>
        <v>567.4133911788889</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101996.54885831673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20399.309771663349</v>
      </c>
      <c r="M83" s="858"/>
      <c r="N83" s="57"/>
    </row>
    <row r="84" spans="1:14">
      <c r="B84" s="95" t="s">
        <v>1057</v>
      </c>
      <c r="C84" s="96"/>
      <c r="D84" s="96"/>
      <c r="E84" s="96"/>
      <c r="F84" s="96"/>
      <c r="G84" s="96"/>
      <c r="H84" s="96"/>
      <c r="I84" s="93"/>
      <c r="J84" s="94"/>
      <c r="K84" s="312">
        <v>0.05</v>
      </c>
      <c r="L84" s="857">
        <f>N78*K84</f>
        <v>5099.8274429158373</v>
      </c>
      <c r="M84" s="858"/>
      <c r="N84" s="57"/>
    </row>
    <row r="85" spans="1:14" ht="15.75" thickBot="1">
      <c r="B85" s="97" t="s">
        <v>1058</v>
      </c>
      <c r="C85" s="98"/>
      <c r="D85" s="98"/>
      <c r="E85" s="98"/>
      <c r="F85" s="98"/>
      <c r="G85" s="98"/>
      <c r="H85" s="98"/>
      <c r="I85" s="99"/>
      <c r="J85" s="100"/>
      <c r="K85" s="313">
        <v>0.05</v>
      </c>
      <c r="L85" s="859">
        <f>N78*K85</f>
        <v>5099.8274429158373</v>
      </c>
      <c r="M85" s="860"/>
      <c r="N85" s="57"/>
    </row>
    <row r="86" spans="1:14" ht="15.75" thickBot="1">
      <c r="B86" s="822" t="s">
        <v>1037</v>
      </c>
      <c r="C86" s="823"/>
      <c r="D86" s="823"/>
      <c r="E86" s="823"/>
      <c r="F86" s="823"/>
      <c r="G86" s="823"/>
      <c r="H86" s="823"/>
      <c r="I86" s="823"/>
      <c r="J86" s="823"/>
      <c r="K86" s="823"/>
      <c r="L86" s="823"/>
      <c r="M86" s="824"/>
      <c r="N86" s="58">
        <f>L83+L84+L85</f>
        <v>30598.964657495024</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132595.51351581176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1116</v>
      </c>
      <c r="C31" s="87" t="s">
        <v>1566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4" t="s">
        <v>152</v>
      </c>
      <c r="B36" s="871" t="str">
        <f>VLOOKUP(A36,EQUIPOS!A6:D154,3,FALSE)</f>
        <v xml:space="preserve">Carrotanque de agua(1000 Galones) </v>
      </c>
      <c r="C36" s="872"/>
      <c r="D36" s="872"/>
      <c r="E36" s="872"/>
      <c r="F36" s="872"/>
      <c r="G36" s="872"/>
      <c r="H36" s="873"/>
      <c r="I36" s="275"/>
      <c r="J36" s="276"/>
      <c r="K36" s="277">
        <f>VLOOKUP(A36,EQUIPOS!A6:D163,4,FALSE)</f>
        <v>80266.666666666672</v>
      </c>
      <c r="L36" s="278"/>
      <c r="M36" s="279">
        <v>45</v>
      </c>
      <c r="N36" s="280">
        <f>K36/M36</f>
        <v>1783.7037037037039</v>
      </c>
    </row>
    <row r="37" spans="1:14">
      <c r="A37" s="119" t="s">
        <v>269</v>
      </c>
      <c r="B37" s="871" t="str">
        <f>VLOOKUP(A37,EQUIPOS!A7:D154,3,FALSE)</f>
        <v>Motoniveladora  potencia 215 HP, ancho de cuchilla 4,27 m, peso 18 ton.</v>
      </c>
      <c r="C37" s="872"/>
      <c r="D37" s="872"/>
      <c r="E37" s="872"/>
      <c r="F37" s="872"/>
      <c r="G37" s="872"/>
      <c r="H37" s="873"/>
      <c r="I37" s="275"/>
      <c r="J37" s="276"/>
      <c r="K37" s="277">
        <f>VLOOKUP(A37,EQUIPOS!A7:D164,4,FALSE)</f>
        <v>236733.33333333334</v>
      </c>
      <c r="L37" s="278"/>
      <c r="M37" s="279">
        <v>45</v>
      </c>
      <c r="N37" s="280">
        <f>K37/M37</f>
        <v>5260.7407407407409</v>
      </c>
    </row>
    <row r="38" spans="1:14">
      <c r="A38" t="s">
        <v>365</v>
      </c>
      <c r="B38" s="871" t="str">
        <f>VLOOKUP(A38,EQUIPOS!A8:D154,3,FALSE)</f>
        <v xml:space="preserve">Vibrocompatador, potencia 153 HP, peso 10 Ton. </v>
      </c>
      <c r="C38" s="872"/>
      <c r="D38" s="872"/>
      <c r="E38" s="872"/>
      <c r="F38" s="872"/>
      <c r="G38" s="872"/>
      <c r="H38" s="873"/>
      <c r="I38" s="275"/>
      <c r="J38" s="276"/>
      <c r="K38" s="277">
        <f>VLOOKUP(A38,EQUIPOS!A8:D165,4,FALSE)</f>
        <v>137533.33333333334</v>
      </c>
      <c r="L38" s="278"/>
      <c r="M38" s="279">
        <v>45</v>
      </c>
      <c r="N38" s="280">
        <f>K38/M38</f>
        <v>3056.2962962962965</v>
      </c>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t="s">
        <v>1036</v>
      </c>
      <c r="C41" s="880"/>
      <c r="D41" s="880"/>
      <c r="E41" s="44"/>
      <c r="F41" s="45"/>
      <c r="G41" s="45"/>
      <c r="H41" s="46"/>
      <c r="I41" s="42"/>
      <c r="J41" s="43"/>
      <c r="K41" s="287"/>
      <c r="L41" s="284"/>
      <c r="M41" s="409">
        <v>0.01</v>
      </c>
      <c r="N41" s="352">
        <f>N76*M41</f>
        <v>5.6741339117888892</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10106.41487465253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54933.001454922349</v>
      </c>
      <c r="N48" s="280">
        <f>K48*M48</f>
        <v>71412.901891399059</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52.333333333333336</v>
      </c>
      <c r="N49" s="280">
        <f>K49*M49</f>
        <v>1256</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72668.901891399059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9">
        <f>VLOOKUP(A59,TRANSPORTE!A5:D117,4,FALSE)</f>
        <v>1226.6666666666667</v>
      </c>
      <c r="M59" s="910"/>
      <c r="N59" s="295">
        <f>K59*L59</f>
        <v>1594.6666666666667</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f>N59+N60+N61+N62+N63</f>
        <v>1594.6666666666667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133"/>
    </row>
    <row r="76" spans="1:15" ht="15.75" thickBot="1">
      <c r="B76" s="911" t="s">
        <v>1037</v>
      </c>
      <c r="C76" s="865"/>
      <c r="D76" s="865"/>
      <c r="E76" s="865"/>
      <c r="F76" s="865"/>
      <c r="G76" s="865"/>
      <c r="H76" s="865"/>
      <c r="I76" s="865"/>
      <c r="J76" s="865"/>
      <c r="K76" s="865"/>
      <c r="L76" s="865"/>
      <c r="M76" s="866"/>
      <c r="N76" s="468">
        <f>SUM(N70:N75)</f>
        <v>567.4133911788889</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84937.396823897157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16987.479364779432</v>
      </c>
      <c r="M83" s="858"/>
      <c r="N83" s="57"/>
    </row>
    <row r="84" spans="1:14">
      <c r="B84" s="95" t="s">
        <v>1057</v>
      </c>
      <c r="C84" s="96"/>
      <c r="D84" s="96"/>
      <c r="E84" s="96"/>
      <c r="F84" s="96"/>
      <c r="G84" s="96"/>
      <c r="H84" s="96"/>
      <c r="I84" s="93"/>
      <c r="J84" s="94"/>
      <c r="K84" s="312">
        <v>0.05</v>
      </c>
      <c r="L84" s="857">
        <f>N78*K84</f>
        <v>4246.8698411948581</v>
      </c>
      <c r="M84" s="858"/>
      <c r="N84" s="57"/>
    </row>
    <row r="85" spans="1:14" ht="15.75" thickBot="1">
      <c r="B85" s="97" t="s">
        <v>1058</v>
      </c>
      <c r="C85" s="98"/>
      <c r="D85" s="98"/>
      <c r="E85" s="98"/>
      <c r="F85" s="98"/>
      <c r="G85" s="98"/>
      <c r="H85" s="98"/>
      <c r="I85" s="99"/>
      <c r="J85" s="100"/>
      <c r="K85" s="313">
        <v>0.05</v>
      </c>
      <c r="L85" s="859">
        <f>N78*K85</f>
        <v>4246.8698411948581</v>
      </c>
      <c r="M85" s="860"/>
      <c r="N85" s="57"/>
    </row>
    <row r="86" spans="1:14" ht="15.75" thickBot="1">
      <c r="B86" s="822" t="s">
        <v>1037</v>
      </c>
      <c r="C86" s="823"/>
      <c r="D86" s="823"/>
      <c r="E86" s="823"/>
      <c r="F86" s="823"/>
      <c r="G86" s="823"/>
      <c r="H86" s="823"/>
      <c r="I86" s="823"/>
      <c r="J86" s="823"/>
      <c r="K86" s="823"/>
      <c r="L86" s="823"/>
      <c r="M86" s="824"/>
      <c r="N86" s="58">
        <f>L83+L84+L85</f>
        <v>25481.219047169147</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110418.6158710663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1567</v>
      </c>
      <c r="C31" s="87" t="s">
        <v>1568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4" t="s">
        <v>152</v>
      </c>
      <c r="B36" s="871" t="str">
        <f>VLOOKUP(A36,EQUIPOS!A6:D154,3,FALSE)</f>
        <v xml:space="preserve">Carrotanque de agua(1000 Galones) </v>
      </c>
      <c r="C36" s="872"/>
      <c r="D36" s="872"/>
      <c r="E36" s="872"/>
      <c r="F36" s="872"/>
      <c r="G36" s="872"/>
      <c r="H36" s="873"/>
      <c r="I36" s="275"/>
      <c r="J36" s="276"/>
      <c r="K36" s="277">
        <f>VLOOKUP(A36,EQUIPOS!A6:D163,4,FALSE)</f>
        <v>80266.666666666672</v>
      </c>
      <c r="L36" s="278"/>
      <c r="M36" s="279">
        <v>45</v>
      </c>
      <c r="N36" s="280">
        <f>K36/M36</f>
        <v>1783.7037037037039</v>
      </c>
    </row>
    <row r="37" spans="1:14">
      <c r="A37" s="119" t="s">
        <v>269</v>
      </c>
      <c r="B37" s="871" t="str">
        <f>VLOOKUP(A37,EQUIPOS!A7:D154,3,FALSE)</f>
        <v>Motoniveladora  potencia 215 HP, ancho de cuchilla 4,27 m, peso 18 ton.</v>
      </c>
      <c r="C37" s="872"/>
      <c r="D37" s="872"/>
      <c r="E37" s="872"/>
      <c r="F37" s="872"/>
      <c r="G37" s="872"/>
      <c r="H37" s="873"/>
      <c r="I37" s="275"/>
      <c r="J37" s="276"/>
      <c r="K37" s="277">
        <f>VLOOKUP(A37,EQUIPOS!A7:D164,4,FALSE)</f>
        <v>236733.33333333334</v>
      </c>
      <c r="L37" s="278"/>
      <c r="M37" s="279">
        <v>45</v>
      </c>
      <c r="N37" s="280">
        <f>K37/M37</f>
        <v>5260.7407407407409</v>
      </c>
    </row>
    <row r="38" spans="1:14">
      <c r="A38" t="s">
        <v>365</v>
      </c>
      <c r="B38" s="871" t="str">
        <f>VLOOKUP(A38,EQUIPOS!A8:D154,3,FALSE)</f>
        <v xml:space="preserve">Vibrocompatador, potencia 153 HP, peso 10 Ton. </v>
      </c>
      <c r="C38" s="872"/>
      <c r="D38" s="872"/>
      <c r="E38" s="872"/>
      <c r="F38" s="872"/>
      <c r="G38" s="872"/>
      <c r="H38" s="873"/>
      <c r="I38" s="275"/>
      <c r="J38" s="276"/>
      <c r="K38" s="277">
        <f>VLOOKUP(A38,EQUIPOS!A8:D165,4,FALSE)</f>
        <v>137533.33333333334</v>
      </c>
      <c r="L38" s="278"/>
      <c r="M38" s="279">
        <v>45</v>
      </c>
      <c r="N38" s="280">
        <f>K38/M38</f>
        <v>3056.2962962962965</v>
      </c>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t="s">
        <v>1036</v>
      </c>
      <c r="C41" s="880"/>
      <c r="D41" s="880"/>
      <c r="E41" s="44"/>
      <c r="F41" s="45"/>
      <c r="G41" s="45"/>
      <c r="H41" s="46"/>
      <c r="I41" s="42"/>
      <c r="J41" s="43"/>
      <c r="K41" s="287"/>
      <c r="L41" s="284"/>
      <c r="M41" s="409">
        <v>0.01</v>
      </c>
      <c r="N41" s="352">
        <f>N76*M41</f>
        <v>5.6741339117888892</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10106.41487465253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539</v>
      </c>
      <c r="B48" s="49" t="str">
        <f>VLOOKUP(A48,MATERIALES!A4:D373,3,FALSE)</f>
        <v>Material de base (gradación 3)</v>
      </c>
      <c r="C48" s="289"/>
      <c r="D48" s="289"/>
      <c r="E48" s="289"/>
      <c r="F48" s="289"/>
      <c r="G48" s="289"/>
      <c r="H48" s="289"/>
      <c r="I48" s="276"/>
      <c r="J48" s="232" t="str">
        <f>VLOOKUP(A48,MATERIALES!A4:D373,2,FALSE)</f>
        <v>m3</v>
      </c>
      <c r="K48" s="290">
        <v>1.3</v>
      </c>
      <c r="L48" s="275"/>
      <c r="M48" s="410">
        <f>VLOOKUP(A48,MATERIALES!A4:D395,4,FALSE)</f>
        <v>65200</v>
      </c>
      <c r="N48" s="280">
        <f>K48*M48</f>
        <v>84760</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52.333333333333336</v>
      </c>
      <c r="N49" s="280">
        <f>K49*M49</f>
        <v>1256</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86016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9">
        <f>VLOOKUP(A59,TRANSPORTE!A5:D117,4,FALSE)</f>
        <v>1226.6666666666667</v>
      </c>
      <c r="M59" s="910"/>
      <c r="N59" s="295">
        <f>K59*L59</f>
        <v>1594.6666666666667</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f>N59+N60+N61+N62+N63</f>
        <v>1594.6666666666667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911" t="s">
        <v>1037</v>
      </c>
      <c r="C76" s="865"/>
      <c r="D76" s="865"/>
      <c r="E76" s="865"/>
      <c r="F76" s="865"/>
      <c r="G76" s="865"/>
      <c r="H76" s="865"/>
      <c r="I76" s="865"/>
      <c r="J76" s="865"/>
      <c r="K76" s="865"/>
      <c r="L76" s="865"/>
      <c r="M76" s="866"/>
      <c r="N76" s="309">
        <f>SUM(N70:N75)</f>
        <v>567.4133911788889</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98284.494932498099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19656.898986499622</v>
      </c>
      <c r="M83" s="858"/>
      <c r="N83" s="57"/>
    </row>
    <row r="84" spans="1:14">
      <c r="B84" s="95" t="s">
        <v>1057</v>
      </c>
      <c r="C84" s="96"/>
      <c r="D84" s="96"/>
      <c r="E84" s="96"/>
      <c r="F84" s="96"/>
      <c r="G84" s="96"/>
      <c r="H84" s="96"/>
      <c r="I84" s="93"/>
      <c r="J84" s="94"/>
      <c r="K84" s="312">
        <v>0.05</v>
      </c>
      <c r="L84" s="857">
        <f>N78*K84</f>
        <v>4914.2247466249055</v>
      </c>
      <c r="M84" s="858"/>
      <c r="N84" s="57"/>
    </row>
    <row r="85" spans="1:14" ht="15.75" thickBot="1">
      <c r="B85" s="97" t="s">
        <v>1058</v>
      </c>
      <c r="C85" s="98"/>
      <c r="D85" s="98"/>
      <c r="E85" s="98"/>
      <c r="F85" s="98"/>
      <c r="G85" s="98"/>
      <c r="H85" s="98"/>
      <c r="I85" s="99"/>
      <c r="J85" s="100"/>
      <c r="K85" s="313">
        <v>0.05</v>
      </c>
      <c r="L85" s="859">
        <f>N78*K85</f>
        <v>4914.2247466249055</v>
      </c>
      <c r="M85" s="860"/>
      <c r="N85" s="57"/>
    </row>
    <row r="86" spans="1:14" ht="15.75" thickBot="1">
      <c r="B86" s="822" t="s">
        <v>1037</v>
      </c>
      <c r="C86" s="823"/>
      <c r="D86" s="823"/>
      <c r="E86" s="823"/>
      <c r="F86" s="823"/>
      <c r="G86" s="823"/>
      <c r="H86" s="823"/>
      <c r="I86" s="823"/>
      <c r="J86" s="823"/>
      <c r="K86" s="823"/>
      <c r="L86" s="823"/>
      <c r="M86" s="824"/>
      <c r="N86" s="58">
        <f>L83+L84+L85</f>
        <v>29485.348479749435</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127769.84341224753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1569</v>
      </c>
      <c r="C31" s="87" t="s">
        <v>1570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4" t="s">
        <v>162</v>
      </c>
      <c r="B36" s="871" t="str">
        <f>VLOOKUP(A36,EQUIPOS!A6:D154,3,FALSE)</f>
        <v>Compactador manual (SALTARIN) Peso de operación (Kg.) 52, Fuerza de impacto por golpe (KN) 12.</v>
      </c>
      <c r="C36" s="872"/>
      <c r="D36" s="872"/>
      <c r="E36" s="872"/>
      <c r="F36" s="872"/>
      <c r="G36" s="872"/>
      <c r="H36" s="873"/>
      <c r="I36" s="275"/>
      <c r="J36" s="276"/>
      <c r="K36" s="277">
        <f>VLOOKUP(A36,EQUIPOS!A6:D163,4,FALSE)</f>
        <v>14876.666666666666</v>
      </c>
      <c r="L36" s="278"/>
      <c r="M36" s="279">
        <v>2.5</v>
      </c>
      <c r="N36" s="280">
        <f>K36/M36</f>
        <v>5950.6666666666661</v>
      </c>
    </row>
    <row r="37" spans="1:14">
      <c r="A37" s="119"/>
      <c r="B37" s="871"/>
      <c r="C37" s="872"/>
      <c r="D37" s="872"/>
      <c r="E37" s="872"/>
      <c r="F37" s="872"/>
      <c r="G37" s="872"/>
      <c r="H37" s="873"/>
      <c r="I37" s="275"/>
      <c r="J37" s="276"/>
      <c r="K37" s="277"/>
      <c r="L37" s="278"/>
      <c r="M37" s="279"/>
      <c r="N37" s="280"/>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t="s">
        <v>1036</v>
      </c>
      <c r="C41" s="880"/>
      <c r="D41" s="880"/>
      <c r="E41" s="44"/>
      <c r="F41" s="45"/>
      <c r="G41" s="45"/>
      <c r="H41" s="46"/>
      <c r="I41" s="42"/>
      <c r="J41" s="43"/>
      <c r="K41" s="287"/>
      <c r="L41" s="284"/>
      <c r="M41" s="409">
        <v>0.05</v>
      </c>
      <c r="N41" s="352">
        <f>N76*M41</f>
        <v>766.00807809150001</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6716.6747447581656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1.3</v>
      </c>
      <c r="L48" s="275"/>
      <c r="M48" s="410">
        <f>VLOOKUP(A48,MATERIALES!A4:D395,4,FALSE)</f>
        <v>68055.426096783558</v>
      </c>
      <c r="N48" s="280">
        <f>K48*M48</f>
        <v>88472.053925818633</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52.333333333333336</v>
      </c>
      <c r="N49" s="280">
        <f>K49*M49</f>
        <v>1256</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89728.053925818633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9">
        <f>VLOOKUP(A59,TRANSPORTE!A5:D117,4,FALSE)</f>
        <v>1226.6666666666667</v>
      </c>
      <c r="M59" s="910"/>
      <c r="N59" s="295">
        <f>K59*L59</f>
        <v>1594.6666666666667</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f>N59+N60+N61+N62+N63</f>
        <v>1594.6666666666667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v>
      </c>
      <c r="N70" s="403">
        <f>K70/M70</f>
        <v>5106.7205206099998</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911" t="s">
        <v>1037</v>
      </c>
      <c r="C76" s="865"/>
      <c r="D76" s="865"/>
      <c r="E76" s="865"/>
      <c r="F76" s="865"/>
      <c r="G76" s="865"/>
      <c r="H76" s="865"/>
      <c r="I76" s="865"/>
      <c r="J76" s="865"/>
      <c r="K76" s="865"/>
      <c r="L76" s="865"/>
      <c r="M76" s="866"/>
      <c r="N76" s="309">
        <f>SUM(N70:N75)</f>
        <v>15320.161561829998</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113359.55689907346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22671.911379814694</v>
      </c>
      <c r="M83" s="858"/>
      <c r="N83" s="57"/>
    </row>
    <row r="84" spans="1:14">
      <c r="B84" s="95" t="s">
        <v>1057</v>
      </c>
      <c r="C84" s="96"/>
      <c r="D84" s="96"/>
      <c r="E84" s="96"/>
      <c r="F84" s="96"/>
      <c r="G84" s="96"/>
      <c r="H84" s="96"/>
      <c r="I84" s="93"/>
      <c r="J84" s="94"/>
      <c r="K84" s="312">
        <v>0.05</v>
      </c>
      <c r="L84" s="857">
        <f>N78*K84</f>
        <v>5667.9778449536734</v>
      </c>
      <c r="M84" s="858"/>
      <c r="N84" s="57"/>
    </row>
    <row r="85" spans="1:14" ht="15.75" thickBot="1">
      <c r="B85" s="97" t="s">
        <v>1058</v>
      </c>
      <c r="C85" s="98"/>
      <c r="D85" s="98"/>
      <c r="E85" s="98"/>
      <c r="F85" s="98"/>
      <c r="G85" s="98"/>
      <c r="H85" s="98"/>
      <c r="I85" s="99"/>
      <c r="J85" s="100"/>
      <c r="K85" s="313">
        <v>0.05</v>
      </c>
      <c r="L85" s="859">
        <f>N78*K85</f>
        <v>5667.9778449536734</v>
      </c>
      <c r="M85" s="860"/>
      <c r="N85" s="57"/>
    </row>
    <row r="86" spans="1:14" ht="15.75" thickBot="1">
      <c r="B86" s="822" t="s">
        <v>1037</v>
      </c>
      <c r="C86" s="823"/>
      <c r="D86" s="823"/>
      <c r="E86" s="823"/>
      <c r="F86" s="823"/>
      <c r="G86" s="823"/>
      <c r="H86" s="823"/>
      <c r="I86" s="823"/>
      <c r="J86" s="823"/>
      <c r="K86" s="823"/>
      <c r="L86" s="823"/>
      <c r="M86" s="824"/>
      <c r="N86" s="58">
        <f>L83+L84+L85</f>
        <v>34007.867069722044</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147367.42396879551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1571</v>
      </c>
      <c r="C31" s="87" t="s">
        <v>1572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4" t="s">
        <v>162</v>
      </c>
      <c r="B36" s="871" t="str">
        <f>VLOOKUP(A36,EQUIPOS!A6:D154,3,FALSE)</f>
        <v>Compactador manual (SALTARIN) Peso de operación (Kg.) 52, Fuerza de impacto por golpe (KN) 12.</v>
      </c>
      <c r="C36" s="872"/>
      <c r="D36" s="872"/>
      <c r="E36" s="872"/>
      <c r="F36" s="872"/>
      <c r="G36" s="872"/>
      <c r="H36" s="873"/>
      <c r="I36" s="275"/>
      <c r="J36" s="276"/>
      <c r="K36" s="277">
        <f>VLOOKUP(A36,EQUIPOS!A6:D163,4,FALSE)</f>
        <v>14876.666666666666</v>
      </c>
      <c r="L36" s="278"/>
      <c r="M36" s="279">
        <v>2.5</v>
      </c>
      <c r="N36" s="280">
        <f>K36/M36</f>
        <v>5950.6666666666661</v>
      </c>
    </row>
    <row r="37" spans="1:14">
      <c r="A37" s="119"/>
      <c r="B37" s="871"/>
      <c r="C37" s="872"/>
      <c r="D37" s="872"/>
      <c r="E37" s="872"/>
      <c r="F37" s="872"/>
      <c r="G37" s="872"/>
      <c r="H37" s="873"/>
      <c r="I37" s="275"/>
      <c r="J37" s="276"/>
      <c r="K37" s="277"/>
      <c r="L37" s="278"/>
      <c r="M37" s="279"/>
      <c r="N37" s="280"/>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t="s">
        <v>1036</v>
      </c>
      <c r="C41" s="880"/>
      <c r="D41" s="880"/>
      <c r="E41" s="44"/>
      <c r="F41" s="45"/>
      <c r="G41" s="45"/>
      <c r="H41" s="46"/>
      <c r="I41" s="42"/>
      <c r="J41" s="43"/>
      <c r="K41" s="287"/>
      <c r="L41" s="284"/>
      <c r="M41" s="409">
        <v>0.05</v>
      </c>
      <c r="N41" s="352">
        <f>N76*M41</f>
        <v>766.00807809150001</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6716.6747447581656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54933.001454922349</v>
      </c>
      <c r="N48" s="280">
        <f>K48*M48</f>
        <v>71412.901891399059</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52.333333333333336</v>
      </c>
      <c r="N49" s="280">
        <f>K49*M49</f>
        <v>1256</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72668.901891399059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9">
        <f>VLOOKUP(A59,TRANSPORTE!A5:D117,4,FALSE)</f>
        <v>1226.6666666666667</v>
      </c>
      <c r="M59" s="910"/>
      <c r="N59" s="295">
        <f>K59*L59</f>
        <v>1594.6666666666667</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f>N59+N60+N61+N62+N63</f>
        <v>1594.6666666666667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v>
      </c>
      <c r="N70" s="403">
        <f>K70/M70</f>
        <v>5106.7205206099998</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133"/>
    </row>
    <row r="76" spans="1:15" ht="15.75" thickBot="1">
      <c r="B76" s="911" t="s">
        <v>1037</v>
      </c>
      <c r="C76" s="865"/>
      <c r="D76" s="865"/>
      <c r="E76" s="865"/>
      <c r="F76" s="865"/>
      <c r="G76" s="865"/>
      <c r="H76" s="865"/>
      <c r="I76" s="865"/>
      <c r="J76" s="865"/>
      <c r="K76" s="865"/>
      <c r="L76" s="865"/>
      <c r="M76" s="866"/>
      <c r="N76" s="468">
        <f>SUM(N70:N75)</f>
        <v>15320.161561829998</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96300.404864653901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19260.08097293078</v>
      </c>
      <c r="M83" s="858"/>
      <c r="N83" s="57"/>
    </row>
    <row r="84" spans="1:14">
      <c r="B84" s="95" t="s">
        <v>1057</v>
      </c>
      <c r="C84" s="96"/>
      <c r="D84" s="96"/>
      <c r="E84" s="96"/>
      <c r="F84" s="96"/>
      <c r="G84" s="96"/>
      <c r="H84" s="96"/>
      <c r="I84" s="93"/>
      <c r="J84" s="94"/>
      <c r="K84" s="312">
        <v>0.05</v>
      </c>
      <c r="L84" s="857">
        <f>N78*K84</f>
        <v>4815.0202432326951</v>
      </c>
      <c r="M84" s="858"/>
      <c r="N84" s="57"/>
    </row>
    <row r="85" spans="1:14" ht="15.75" thickBot="1">
      <c r="B85" s="97" t="s">
        <v>1058</v>
      </c>
      <c r="C85" s="98"/>
      <c r="D85" s="98"/>
      <c r="E85" s="98"/>
      <c r="F85" s="98"/>
      <c r="G85" s="98"/>
      <c r="H85" s="98"/>
      <c r="I85" s="99"/>
      <c r="J85" s="100"/>
      <c r="K85" s="313">
        <v>0.05</v>
      </c>
      <c r="L85" s="859">
        <f>N78*K85</f>
        <v>4815.0202432326951</v>
      </c>
      <c r="M85" s="860"/>
      <c r="N85" s="57"/>
    </row>
    <row r="86" spans="1:14" ht="15.75" thickBot="1">
      <c r="B86" s="822" t="s">
        <v>1037</v>
      </c>
      <c r="C86" s="823"/>
      <c r="D86" s="823"/>
      <c r="E86" s="823"/>
      <c r="F86" s="823"/>
      <c r="G86" s="823"/>
      <c r="H86" s="823"/>
      <c r="I86" s="823"/>
      <c r="J86" s="823"/>
      <c r="K86" s="823"/>
      <c r="L86" s="823"/>
      <c r="M86" s="824"/>
      <c r="N86" s="58">
        <f>L83+L84+L85</f>
        <v>28890.12145939617</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125190.52632405006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1573</v>
      </c>
      <c r="C31" s="87" t="s">
        <v>1574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4" t="s">
        <v>162</v>
      </c>
      <c r="B36" s="871" t="str">
        <f>VLOOKUP(A36,EQUIPOS!A6:D154,3,FALSE)</f>
        <v>Compactador manual (SALTARIN) Peso de operación (Kg.) 52, Fuerza de impacto por golpe (KN) 12.</v>
      </c>
      <c r="C36" s="872"/>
      <c r="D36" s="872"/>
      <c r="E36" s="872"/>
      <c r="F36" s="872"/>
      <c r="G36" s="872"/>
      <c r="H36" s="873"/>
      <c r="I36" s="275"/>
      <c r="J36" s="276"/>
      <c r="K36" s="277">
        <f>VLOOKUP(A36,EQUIPOS!A6:D163,4,FALSE)</f>
        <v>14876.666666666666</v>
      </c>
      <c r="L36" s="278"/>
      <c r="M36" s="279">
        <v>2.5</v>
      </c>
      <c r="N36" s="280">
        <f>K36/M36</f>
        <v>5950.6666666666661</v>
      </c>
    </row>
    <row r="37" spans="1:14">
      <c r="A37" s="119"/>
      <c r="B37" s="871"/>
      <c r="C37" s="872"/>
      <c r="D37" s="872"/>
      <c r="E37" s="872"/>
      <c r="F37" s="872"/>
      <c r="G37" s="872"/>
      <c r="H37" s="873"/>
      <c r="I37" s="275"/>
      <c r="J37" s="276"/>
      <c r="K37" s="277"/>
      <c r="L37" s="278"/>
      <c r="M37" s="279"/>
      <c r="N37" s="280"/>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t="s">
        <v>1036</v>
      </c>
      <c r="C41" s="880"/>
      <c r="D41" s="880"/>
      <c r="E41" s="44"/>
      <c r="F41" s="45"/>
      <c r="G41" s="45"/>
      <c r="H41" s="46"/>
      <c r="I41" s="42"/>
      <c r="J41" s="43"/>
      <c r="K41" s="287"/>
      <c r="L41" s="284"/>
      <c r="M41" s="409">
        <v>0.05</v>
      </c>
      <c r="N41" s="352">
        <f>N76*M41</f>
        <v>766.00807809150001</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6716.6747447581656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539</v>
      </c>
      <c r="B48" s="49" t="str">
        <f>VLOOKUP(A48,MATERIALES!A4:D373,3,FALSE)</f>
        <v>Material de base (gradación 3)</v>
      </c>
      <c r="C48" s="289"/>
      <c r="D48" s="289"/>
      <c r="E48" s="289"/>
      <c r="F48" s="289"/>
      <c r="G48" s="289"/>
      <c r="H48" s="289"/>
      <c r="I48" s="276"/>
      <c r="J48" s="232" t="str">
        <f>VLOOKUP(A48,MATERIALES!A4:D373,2,FALSE)</f>
        <v>m3</v>
      </c>
      <c r="K48" s="290">
        <v>1.3</v>
      </c>
      <c r="L48" s="275"/>
      <c r="M48" s="410">
        <f>VLOOKUP(A48,MATERIALES!A4:D395,4,FALSE)</f>
        <v>65200</v>
      </c>
      <c r="N48" s="280">
        <f>K48*M48</f>
        <v>84760</v>
      </c>
    </row>
    <row r="49" spans="1:14">
      <c r="A49" t="s">
        <v>845</v>
      </c>
      <c r="B49" s="49" t="str">
        <f>VLOOKUP(A49,MATERIALES!A5:D373,3,FALSE)</f>
        <v>Agua</v>
      </c>
      <c r="C49" s="289"/>
      <c r="D49" s="289"/>
      <c r="E49" s="289"/>
      <c r="F49" s="289"/>
      <c r="G49" s="289"/>
      <c r="H49" s="289"/>
      <c r="I49" s="276"/>
      <c r="J49" s="232" t="str">
        <f>VLOOKUP(A49,MATERIALES!A5:D373,2,FALSE)</f>
        <v>lt</v>
      </c>
      <c r="K49" s="290">
        <v>24</v>
      </c>
      <c r="L49" s="275"/>
      <c r="M49" s="410">
        <f>VLOOKUP(A49,MATERIALES!A5:D396,4,FALSE)</f>
        <v>52.333333333333336</v>
      </c>
      <c r="N49" s="280">
        <f>K49*M49</f>
        <v>1256</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86016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A59" t="s">
        <v>1348</v>
      </c>
      <c r="B59" s="52" t="str">
        <f>VLOOKUP(A59,TRANSPORTE!A5:D104,3,FALSE)</f>
        <v>Transporte de material de subbase</v>
      </c>
      <c r="C59" s="325"/>
      <c r="D59" s="325"/>
      <c r="E59" s="325"/>
      <c r="F59" s="325"/>
      <c r="G59" s="325"/>
      <c r="H59" s="319" t="s">
        <v>339</v>
      </c>
      <c r="I59" s="287">
        <v>1.3</v>
      </c>
      <c r="J59" s="294">
        <v>1</v>
      </c>
      <c r="K59" s="287">
        <f>I59*J59</f>
        <v>1.3</v>
      </c>
      <c r="L59" s="909">
        <f>VLOOKUP(A59,TRANSPORTE!A5:D117,4,FALSE)</f>
        <v>1226.6666666666667</v>
      </c>
      <c r="M59" s="910"/>
      <c r="N59" s="295">
        <f>K59*L59</f>
        <v>1594.6666666666667</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f>N59+N60+N61+N62+N63</f>
        <v>1594.6666666666667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20</v>
      </c>
      <c r="N70" s="403">
        <f>K70/M70</f>
        <v>5106.7205206099998</v>
      </c>
      <c r="O70" s="112"/>
    </row>
    <row r="71" spans="1:15">
      <c r="A71"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307">
        <v>20</v>
      </c>
      <c r="N71" s="403">
        <f>K71/M71</f>
        <v>10213.44104122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911" t="s">
        <v>1037</v>
      </c>
      <c r="C76" s="865"/>
      <c r="D76" s="865"/>
      <c r="E76" s="865"/>
      <c r="F76" s="865"/>
      <c r="G76" s="865"/>
      <c r="H76" s="865"/>
      <c r="I76" s="865"/>
      <c r="J76" s="865"/>
      <c r="K76" s="865"/>
      <c r="L76" s="865"/>
      <c r="M76" s="866"/>
      <c r="N76" s="309">
        <f>SUM(N70:N75)</f>
        <v>15320.161561829998</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109647.50297325484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21929.50059465097</v>
      </c>
      <c r="M83" s="858"/>
      <c r="N83" s="57"/>
    </row>
    <row r="84" spans="1:14">
      <c r="B84" s="95" t="s">
        <v>1057</v>
      </c>
      <c r="C84" s="96"/>
      <c r="D84" s="96"/>
      <c r="E84" s="96"/>
      <c r="F84" s="96"/>
      <c r="G84" s="96"/>
      <c r="H84" s="96"/>
      <c r="I84" s="93"/>
      <c r="J84" s="94"/>
      <c r="K84" s="312">
        <v>0.05</v>
      </c>
      <c r="L84" s="857">
        <f>N78*K84</f>
        <v>5482.3751486627425</v>
      </c>
      <c r="M84" s="858"/>
      <c r="N84" s="57"/>
    </row>
    <row r="85" spans="1:14" ht="15.75" thickBot="1">
      <c r="B85" s="97" t="s">
        <v>1058</v>
      </c>
      <c r="C85" s="98"/>
      <c r="D85" s="98"/>
      <c r="E85" s="98"/>
      <c r="F85" s="98"/>
      <c r="G85" s="98"/>
      <c r="H85" s="98"/>
      <c r="I85" s="99"/>
      <c r="J85" s="100"/>
      <c r="K85" s="313">
        <v>0.05</v>
      </c>
      <c r="L85" s="859">
        <f>N78*K85</f>
        <v>5482.3751486627425</v>
      </c>
      <c r="M85" s="860"/>
      <c r="N85" s="57"/>
    </row>
    <row r="86" spans="1:14" ht="15.75" thickBot="1">
      <c r="B86" s="822" t="s">
        <v>1037</v>
      </c>
      <c r="C86" s="823"/>
      <c r="D86" s="823"/>
      <c r="E86" s="823"/>
      <c r="F86" s="823"/>
      <c r="G86" s="823"/>
      <c r="H86" s="823"/>
      <c r="I86" s="823"/>
      <c r="J86" s="823"/>
      <c r="K86" s="823"/>
      <c r="L86" s="823"/>
      <c r="M86" s="824"/>
      <c r="N86" s="58">
        <f>L83+L84+L85</f>
        <v>32894.250891976459</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142541.75386523129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1117</v>
      </c>
      <c r="C31" s="87" t="s">
        <v>1575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4" t="s">
        <v>154</v>
      </c>
      <c r="B36" s="871" t="str">
        <f>VLOOKUP(A36,EQUIPOS!A6:D154,3,FALSE)</f>
        <v>Carrotanque Irrigador de asfalto, 1000 GALONES DE CAPACIDAD</v>
      </c>
      <c r="C36" s="872"/>
      <c r="D36" s="872"/>
      <c r="E36" s="872"/>
      <c r="F36" s="872"/>
      <c r="G36" s="872"/>
      <c r="H36" s="873"/>
      <c r="I36" s="275"/>
      <c r="J36" s="276"/>
      <c r="K36" s="277">
        <f>VLOOKUP(A36,EQUIPOS!A6:D163,4,FALSE)</f>
        <v>114583.33333333333</v>
      </c>
      <c r="L36" s="278"/>
      <c r="M36" s="279">
        <v>30</v>
      </c>
      <c r="N36" s="280">
        <f>K36/M36</f>
        <v>3819.4444444444443</v>
      </c>
    </row>
    <row r="37" spans="1:14">
      <c r="A37" s="119" t="s">
        <v>271</v>
      </c>
      <c r="B37" s="871" t="str">
        <f>VLOOKUP(A37,EQUIPOS!A7:D154,3,FALSE)</f>
        <v>Motoniveladora, potencia 140 HP, ancho de cuchilla 3,66 m, peso 11 ton.</v>
      </c>
      <c r="C37" s="872"/>
      <c r="D37" s="872"/>
      <c r="E37" s="872"/>
      <c r="F37" s="872"/>
      <c r="G37" s="872"/>
      <c r="H37" s="873"/>
      <c r="I37" s="275"/>
      <c r="J37" s="276"/>
      <c r="K37" s="277">
        <f>VLOOKUP(A37,EQUIPOS!A7:D164,4,FALSE)</f>
        <v>173300</v>
      </c>
      <c r="L37" s="278"/>
      <c r="M37" s="279">
        <v>30</v>
      </c>
      <c r="N37" s="280">
        <f>K37/M37</f>
        <v>5776.666666666667</v>
      </c>
    </row>
    <row r="38" spans="1:14">
      <c r="A38" t="s">
        <v>365</v>
      </c>
      <c r="B38" s="871" t="str">
        <f>VLOOKUP(A38,EQUIPOS!A8:D154,3,FALSE)</f>
        <v xml:space="preserve">Vibrocompatador, potencia 153 HP, peso 10 Ton. </v>
      </c>
      <c r="C38" s="872"/>
      <c r="D38" s="872"/>
      <c r="E38" s="872"/>
      <c r="F38" s="872"/>
      <c r="G38" s="872"/>
      <c r="H38" s="873"/>
      <c r="I38" s="275"/>
      <c r="J38" s="276"/>
      <c r="K38" s="277">
        <f>VLOOKUP(A38,EQUIPOS!A8:D165,4,FALSE)</f>
        <v>137533.33333333334</v>
      </c>
      <c r="L38" s="278"/>
      <c r="M38" s="279">
        <v>30</v>
      </c>
      <c r="N38" s="280">
        <f>K38/M38</f>
        <v>4584.4444444444443</v>
      </c>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t="s">
        <v>1036</v>
      </c>
      <c r="C41" s="880"/>
      <c r="D41" s="880"/>
      <c r="E41" s="44"/>
      <c r="F41" s="45"/>
      <c r="G41" s="45"/>
      <c r="H41" s="46"/>
      <c r="I41" s="42"/>
      <c r="J41" s="43"/>
      <c r="K41" s="287"/>
      <c r="L41" s="284"/>
      <c r="M41" s="409">
        <v>0.01</v>
      </c>
      <c r="N41" s="352">
        <f>N76*M41</f>
        <v>8.5112008676833337</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14189.066756423239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1.25</v>
      </c>
      <c r="L48" s="275"/>
      <c r="M48" s="410">
        <f>VLOOKUP(A48,MATERIALES!A4:D395,4,FALSE)</f>
        <v>68055.426096783558</v>
      </c>
      <c r="N48" s="280">
        <f>K48*M48</f>
        <v>85069.282620979444</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85069.282620979444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A59" t="s">
        <v>1338</v>
      </c>
      <c r="B59" s="52" t="str">
        <f>VLOOKUP(A59,TRANSPORTE!A5:D104,3,FALSE)</f>
        <v>Transporte de Material de Base</v>
      </c>
      <c r="C59" s="325"/>
      <c r="D59" s="325"/>
      <c r="E59" s="325"/>
      <c r="F59" s="325"/>
      <c r="G59" s="325"/>
      <c r="H59" s="319" t="s">
        <v>339</v>
      </c>
      <c r="I59" s="287">
        <v>1.25</v>
      </c>
      <c r="J59" s="294">
        <v>1</v>
      </c>
      <c r="K59" s="287">
        <f>I59*J59</f>
        <v>1.25</v>
      </c>
      <c r="L59" s="909">
        <f>VLOOKUP(A59,TRANSPORTE!A5:D117,4,FALSE)</f>
        <v>1226.6666666666667</v>
      </c>
      <c r="M59" s="910"/>
      <c r="N59" s="295">
        <f>K59*L59</f>
        <v>1533.3333333333335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f>N59+N60+N61+N62+N63</f>
        <v>1533.3333333333335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240</v>
      </c>
      <c r="N70" s="403">
        <f>K70/M70</f>
        <v>425.56004338416665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240</v>
      </c>
      <c r="N71" s="403">
        <f>K71/M71</f>
        <v>425.56004338416665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133"/>
    </row>
    <row r="76" spans="1:15" ht="15.75" thickBot="1">
      <c r="B76" s="822" t="s">
        <v>1037</v>
      </c>
      <c r="C76" s="823"/>
      <c r="D76" s="823"/>
      <c r="E76" s="823"/>
      <c r="F76" s="823"/>
      <c r="G76" s="823"/>
      <c r="H76" s="823"/>
      <c r="I76" s="865"/>
      <c r="J76" s="865"/>
      <c r="K76" s="865"/>
      <c r="L76" s="865"/>
      <c r="M76" s="866"/>
      <c r="N76" s="468">
        <f>SUM(N70:N75)</f>
        <v>851.12008676833329</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101642.80279750435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20328.560559500871</v>
      </c>
      <c r="M83" s="858"/>
      <c r="N83" s="57"/>
    </row>
    <row r="84" spans="1:14">
      <c r="B84" s="95" t="s">
        <v>1057</v>
      </c>
      <c r="C84" s="96"/>
      <c r="D84" s="96"/>
      <c r="E84" s="96"/>
      <c r="F84" s="96"/>
      <c r="G84" s="96"/>
      <c r="H84" s="96"/>
      <c r="I84" s="93"/>
      <c r="J84" s="94"/>
      <c r="K84" s="312">
        <v>0.05</v>
      </c>
      <c r="L84" s="857">
        <f>N78*K84</f>
        <v>5082.1401398752178</v>
      </c>
      <c r="M84" s="858"/>
      <c r="N84" s="57"/>
    </row>
    <row r="85" spans="1:14" ht="15.75" thickBot="1">
      <c r="B85" s="97" t="s">
        <v>1058</v>
      </c>
      <c r="C85" s="98"/>
      <c r="D85" s="98"/>
      <c r="E85" s="98"/>
      <c r="F85" s="98"/>
      <c r="G85" s="98"/>
      <c r="H85" s="98"/>
      <c r="I85" s="99"/>
      <c r="J85" s="100"/>
      <c r="K85" s="313">
        <v>0.05</v>
      </c>
      <c r="L85" s="859">
        <f>N78*K85</f>
        <v>5082.1401398752178</v>
      </c>
      <c r="M85" s="860"/>
      <c r="N85" s="57"/>
    </row>
    <row r="86" spans="1:14" ht="15.75" thickBot="1">
      <c r="B86" s="822" t="s">
        <v>1037</v>
      </c>
      <c r="C86" s="823"/>
      <c r="D86" s="823"/>
      <c r="E86" s="823"/>
      <c r="F86" s="823"/>
      <c r="G86" s="823"/>
      <c r="H86" s="823"/>
      <c r="I86" s="823"/>
      <c r="J86" s="823"/>
      <c r="K86" s="823"/>
      <c r="L86" s="823"/>
      <c r="M86" s="824"/>
      <c r="N86" s="58">
        <f>L83+L84+L85</f>
        <v>30492.840839251305</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132135.64363675565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1118</v>
      </c>
      <c r="C31" s="87" t="s">
        <v>1576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4" t="s">
        <v>154</v>
      </c>
      <c r="B36" s="871" t="str">
        <f>VLOOKUP(A36,EQUIPOS!A6:D154,3,FALSE)</f>
        <v>Carrotanque Irrigador de asfalto, 1000 GALONES DE CAPACIDAD</v>
      </c>
      <c r="C36" s="872"/>
      <c r="D36" s="872"/>
      <c r="E36" s="872"/>
      <c r="F36" s="872"/>
      <c r="G36" s="872"/>
      <c r="H36" s="873"/>
      <c r="I36" s="275"/>
      <c r="J36" s="276"/>
      <c r="K36" s="277">
        <f>VLOOKUP(A36,EQUIPOS!A6:D163,4,FALSE)</f>
        <v>114583.33333333333</v>
      </c>
      <c r="L36" s="278"/>
      <c r="M36" s="279">
        <v>30</v>
      </c>
      <c r="N36" s="280">
        <f>K36/M36</f>
        <v>3819.4444444444443</v>
      </c>
    </row>
    <row r="37" spans="1:14">
      <c r="A37" s="119" t="s">
        <v>271</v>
      </c>
      <c r="B37" s="871" t="str">
        <f>VLOOKUP(A37,EQUIPOS!A7:D154,3,FALSE)</f>
        <v>Motoniveladora, potencia 140 HP, ancho de cuchilla 3,66 m, peso 11 ton.</v>
      </c>
      <c r="C37" s="872"/>
      <c r="D37" s="872"/>
      <c r="E37" s="872"/>
      <c r="F37" s="872"/>
      <c r="G37" s="872"/>
      <c r="H37" s="873"/>
      <c r="I37" s="275"/>
      <c r="J37" s="276"/>
      <c r="K37" s="277">
        <f>VLOOKUP(A37,EQUIPOS!A7:D164,4,FALSE)</f>
        <v>173300</v>
      </c>
      <c r="L37" s="278"/>
      <c r="M37" s="279">
        <v>30</v>
      </c>
      <c r="N37" s="280">
        <f>K37/M37</f>
        <v>5776.666666666667</v>
      </c>
    </row>
    <row r="38" spans="1:14">
      <c r="A38" t="s">
        <v>365</v>
      </c>
      <c r="B38" s="871" t="str">
        <f>VLOOKUP(A38,EQUIPOS!A8:D154,3,FALSE)</f>
        <v xml:space="preserve">Vibrocompatador, potencia 153 HP, peso 10 Ton. </v>
      </c>
      <c r="C38" s="872"/>
      <c r="D38" s="872"/>
      <c r="E38" s="872"/>
      <c r="F38" s="872"/>
      <c r="G38" s="872"/>
      <c r="H38" s="873"/>
      <c r="I38" s="275"/>
      <c r="J38" s="276"/>
      <c r="K38" s="277">
        <f>VLOOKUP(A38,EQUIPOS!A8:D165,4,FALSE)</f>
        <v>137533.33333333334</v>
      </c>
      <c r="L38" s="278"/>
      <c r="M38" s="279">
        <v>30</v>
      </c>
      <c r="N38" s="280">
        <f>K38/M38</f>
        <v>4584.4444444444443</v>
      </c>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t="s">
        <v>1036</v>
      </c>
      <c r="C41" s="880"/>
      <c r="D41" s="880"/>
      <c r="E41" s="44"/>
      <c r="F41" s="45"/>
      <c r="G41" s="45"/>
      <c r="H41" s="46"/>
      <c r="I41" s="42"/>
      <c r="J41" s="43"/>
      <c r="K41" s="287"/>
      <c r="L41" s="284"/>
      <c r="M41" s="409">
        <v>0.01</v>
      </c>
      <c r="N41" s="352">
        <f>N76*M41</f>
        <v>8.5112008676833337</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14189.066756423239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539</v>
      </c>
      <c r="B48" s="49" t="str">
        <f>VLOOKUP(A48,MATERIALES!A4:D373,3,FALSE)</f>
        <v>Material de base (gradación 3)</v>
      </c>
      <c r="C48" s="289"/>
      <c r="D48" s="289"/>
      <c r="E48" s="289"/>
      <c r="F48" s="289"/>
      <c r="G48" s="289"/>
      <c r="H48" s="289"/>
      <c r="I48" s="276"/>
      <c r="J48" s="232" t="str">
        <f>VLOOKUP(A48,MATERIALES!A4:D373,2,FALSE)</f>
        <v>m3</v>
      </c>
      <c r="K48" s="290">
        <v>1.25</v>
      </c>
      <c r="L48" s="275"/>
      <c r="M48" s="410">
        <f>VLOOKUP(A48,MATERIALES!A4:D395,4,FALSE)</f>
        <v>65200</v>
      </c>
      <c r="N48" s="280">
        <f>K48*M48</f>
        <v>81500</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81500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A59" t="s">
        <v>1338</v>
      </c>
      <c r="B59" s="52" t="str">
        <f>VLOOKUP(A59,TRANSPORTE!A5:D104,3,FALSE)</f>
        <v>Transporte de Material de Base</v>
      </c>
      <c r="C59" s="325"/>
      <c r="D59" s="325"/>
      <c r="E59" s="325"/>
      <c r="F59" s="325"/>
      <c r="G59" s="325"/>
      <c r="H59" s="319" t="s">
        <v>339</v>
      </c>
      <c r="I59" s="287">
        <v>1.25</v>
      </c>
      <c r="J59" s="294">
        <v>1</v>
      </c>
      <c r="K59" s="287">
        <f>I59*J59</f>
        <v>1.25</v>
      </c>
      <c r="L59" s="909">
        <f>VLOOKUP(A59,TRANSPORTE!A5:D117,4,FALSE)</f>
        <v>1226.6666666666667</v>
      </c>
      <c r="M59" s="910"/>
      <c r="N59" s="295">
        <f>K59*L59</f>
        <v>1533.3333333333335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f>N59+N60+N61+N62+N63</f>
        <v>1533.3333333333335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240</v>
      </c>
      <c r="N70" s="403">
        <f>K70/M70</f>
        <v>425.56004338416665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240</v>
      </c>
      <c r="N71" s="403">
        <f>K71/M71</f>
        <v>425.56004338416665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911" t="s">
        <v>1037</v>
      </c>
      <c r="C76" s="865"/>
      <c r="D76" s="865"/>
      <c r="E76" s="865"/>
      <c r="F76" s="865"/>
      <c r="G76" s="865"/>
      <c r="H76" s="865"/>
      <c r="I76" s="865"/>
      <c r="J76" s="865"/>
      <c r="K76" s="865"/>
      <c r="L76" s="865"/>
      <c r="M76" s="866"/>
      <c r="N76" s="309">
        <f>SUM(N70:N75)</f>
        <v>851.12008676833329</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98073.520176524908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19614.704035304982</v>
      </c>
      <c r="M83" s="858"/>
      <c r="N83" s="57"/>
    </row>
    <row r="84" spans="1:14">
      <c r="B84" s="95" t="s">
        <v>1057</v>
      </c>
      <c r="C84" s="96"/>
      <c r="D84" s="96"/>
      <c r="E84" s="96"/>
      <c r="F84" s="96"/>
      <c r="G84" s="96"/>
      <c r="H84" s="96"/>
      <c r="I84" s="93"/>
      <c r="J84" s="94"/>
      <c r="K84" s="312">
        <v>0.05</v>
      </c>
      <c r="L84" s="857">
        <f>N78*K84</f>
        <v>4903.6760088262454</v>
      </c>
      <c r="M84" s="858"/>
      <c r="N84" s="57"/>
    </row>
    <row r="85" spans="1:14" ht="15.75" thickBot="1">
      <c r="B85" s="97" t="s">
        <v>1058</v>
      </c>
      <c r="C85" s="98"/>
      <c r="D85" s="98"/>
      <c r="E85" s="98"/>
      <c r="F85" s="98"/>
      <c r="G85" s="98"/>
      <c r="H85" s="98"/>
      <c r="I85" s="99"/>
      <c r="J85" s="100"/>
      <c r="K85" s="313">
        <v>0.05</v>
      </c>
      <c r="L85" s="859">
        <f>N78*K85</f>
        <v>4903.6760088262454</v>
      </c>
      <c r="M85" s="860"/>
      <c r="N85" s="57"/>
    </row>
    <row r="86" spans="1:14" ht="15.75" thickBot="1">
      <c r="B86" s="822" t="s">
        <v>1037</v>
      </c>
      <c r="C86" s="823"/>
      <c r="D86" s="823"/>
      <c r="E86" s="823"/>
      <c r="F86" s="823"/>
      <c r="G86" s="823"/>
      <c r="H86" s="823"/>
      <c r="I86" s="823"/>
      <c r="J86" s="823"/>
      <c r="K86" s="823"/>
      <c r="L86" s="823"/>
      <c r="M86" s="824"/>
      <c r="N86" s="58">
        <f>L83+L84+L85</f>
        <v>29422.056052957472</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127495.57622948238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1119</v>
      </c>
      <c r="C31" s="87" t="s">
        <v>1577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4" t="s">
        <v>154</v>
      </c>
      <c r="B36" s="871" t="str">
        <f>VLOOKUP(A36,EQUIPOS!A6:D154,3,FALSE)</f>
        <v>Carrotanque Irrigador de asfalto, 1000 GALONES DE CAPACIDAD</v>
      </c>
      <c r="C36" s="872"/>
      <c r="D36" s="872"/>
      <c r="E36" s="872"/>
      <c r="F36" s="872"/>
      <c r="G36" s="872"/>
      <c r="H36" s="873"/>
      <c r="I36" s="275"/>
      <c r="J36" s="276"/>
      <c r="K36" s="277">
        <f>VLOOKUP(A36,EQUIPOS!A6:D163,4,FALSE)</f>
        <v>114583.33333333333</v>
      </c>
      <c r="L36" s="278"/>
      <c r="M36" s="279">
        <v>30</v>
      </c>
      <c r="N36" s="280">
        <f>K36/M36</f>
        <v>3819.4444444444443</v>
      </c>
    </row>
    <row r="37" spans="1:14">
      <c r="A37" s="119" t="s">
        <v>271</v>
      </c>
      <c r="B37" s="871" t="str">
        <f>VLOOKUP(A37,EQUIPOS!A7:D154,3,FALSE)</f>
        <v>Motoniveladora, potencia 140 HP, ancho de cuchilla 3,66 m, peso 11 ton.</v>
      </c>
      <c r="C37" s="872"/>
      <c r="D37" s="872"/>
      <c r="E37" s="872"/>
      <c r="F37" s="872"/>
      <c r="G37" s="872"/>
      <c r="H37" s="873"/>
      <c r="I37" s="275"/>
      <c r="J37" s="276"/>
      <c r="K37" s="277">
        <f>VLOOKUP(A37,EQUIPOS!A7:D164,4,FALSE)</f>
        <v>173300</v>
      </c>
      <c r="L37" s="278"/>
      <c r="M37" s="279">
        <v>30</v>
      </c>
      <c r="N37" s="280">
        <f>K37/M37</f>
        <v>5776.666666666667</v>
      </c>
    </row>
    <row r="38" spans="1:14">
      <c r="A38" t="s">
        <v>365</v>
      </c>
      <c r="B38" s="871" t="str">
        <f>VLOOKUP(A38,EQUIPOS!A8:D154,3,FALSE)</f>
        <v xml:space="preserve">Vibrocompatador, potencia 153 HP, peso 10 Ton. </v>
      </c>
      <c r="C38" s="872"/>
      <c r="D38" s="872"/>
      <c r="E38" s="872"/>
      <c r="F38" s="872"/>
      <c r="G38" s="872"/>
      <c r="H38" s="873"/>
      <c r="I38" s="275"/>
      <c r="J38" s="276"/>
      <c r="K38" s="277">
        <f>VLOOKUP(A38,EQUIPOS!A8:D165,4,FALSE)</f>
        <v>137533.33333333334</v>
      </c>
      <c r="L38" s="278"/>
      <c r="M38" s="279">
        <v>30</v>
      </c>
      <c r="N38" s="280">
        <f>K38/M38</f>
        <v>4584.4444444444443</v>
      </c>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t="s">
        <v>1036</v>
      </c>
      <c r="C41" s="880"/>
      <c r="D41" s="880"/>
      <c r="E41" s="44"/>
      <c r="F41" s="45"/>
      <c r="G41" s="45"/>
      <c r="H41" s="46"/>
      <c r="I41" s="42"/>
      <c r="J41" s="43"/>
      <c r="K41" s="287"/>
      <c r="L41" s="284"/>
      <c r="M41" s="409">
        <v>0.01</v>
      </c>
      <c r="N41" s="352">
        <f>N76*M41</f>
        <v>8.5112008676833337</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14189.066756423239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539</v>
      </c>
      <c r="B48" s="49" t="str">
        <f>VLOOKUP(A48,MATERIALES!A4:D373,3,FALSE)</f>
        <v>Material de base (gradación 3)</v>
      </c>
      <c r="C48" s="289"/>
      <c r="D48" s="289"/>
      <c r="E48" s="289"/>
      <c r="F48" s="289"/>
      <c r="G48" s="289"/>
      <c r="H48" s="289"/>
      <c r="I48" s="276"/>
      <c r="J48" s="232" t="str">
        <f>VLOOKUP(A48,MATERIALES!A4:D373,2,FALSE)</f>
        <v>m3</v>
      </c>
      <c r="K48" s="290">
        <v>1.25</v>
      </c>
      <c r="L48" s="275"/>
      <c r="M48" s="410">
        <f>VLOOKUP(A48,MATERIALES!A4:D395,4,FALSE)</f>
        <v>65200</v>
      </c>
      <c r="N48" s="280">
        <f>K48*M48</f>
        <v>81500</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81500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A59" t="s">
        <v>1338</v>
      </c>
      <c r="B59" s="52" t="str">
        <f>VLOOKUP(A59,TRANSPORTE!A5:D104,3,FALSE)</f>
        <v>Transporte de Material de Base</v>
      </c>
      <c r="C59" s="325"/>
      <c r="D59" s="325"/>
      <c r="E59" s="325"/>
      <c r="F59" s="325"/>
      <c r="G59" s="325"/>
      <c r="H59" s="319" t="s">
        <v>339</v>
      </c>
      <c r="I59" s="287">
        <v>1.25</v>
      </c>
      <c r="J59" s="294">
        <v>1</v>
      </c>
      <c r="K59" s="287">
        <f>I59*J59</f>
        <v>1.25</v>
      </c>
      <c r="L59" s="909">
        <f>VLOOKUP(A59,TRANSPORTE!A5:D117,4,FALSE)</f>
        <v>1226.6666666666667</v>
      </c>
      <c r="M59" s="910"/>
      <c r="N59" s="295">
        <f>K59*L59</f>
        <v>1533.3333333333335</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f>N59+N60+N61+N62+N63</f>
        <v>1533.3333333333335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240</v>
      </c>
      <c r="N70" s="403">
        <f>K70/M70</f>
        <v>425.56004338416665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240</v>
      </c>
      <c r="N71" s="403">
        <f>K71/M71</f>
        <v>425.56004338416665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911" t="s">
        <v>1037</v>
      </c>
      <c r="C76" s="865"/>
      <c r="D76" s="865"/>
      <c r="E76" s="865"/>
      <c r="F76" s="865"/>
      <c r="G76" s="865"/>
      <c r="H76" s="865"/>
      <c r="I76" s="865"/>
      <c r="J76" s="865"/>
      <c r="K76" s="865"/>
      <c r="L76" s="865"/>
      <c r="M76" s="866"/>
      <c r="N76" s="309">
        <f>SUM(N70:N75)</f>
        <v>851.12008676833329</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98073.520176524908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19614.704035304982</v>
      </c>
      <c r="M83" s="858"/>
      <c r="N83" s="57"/>
    </row>
    <row r="84" spans="1:14">
      <c r="B84" s="95" t="s">
        <v>1057</v>
      </c>
      <c r="C84" s="96"/>
      <c r="D84" s="96"/>
      <c r="E84" s="96"/>
      <c r="F84" s="96"/>
      <c r="G84" s="96"/>
      <c r="H84" s="96"/>
      <c r="I84" s="93"/>
      <c r="J84" s="94"/>
      <c r="K84" s="312">
        <v>0.05</v>
      </c>
      <c r="L84" s="857">
        <f>N78*K84</f>
        <v>4903.6760088262454</v>
      </c>
      <c r="M84" s="858"/>
      <c r="N84" s="57"/>
    </row>
    <row r="85" spans="1:14" ht="15.75" thickBot="1">
      <c r="B85" s="97" t="s">
        <v>1058</v>
      </c>
      <c r="C85" s="98"/>
      <c r="D85" s="98"/>
      <c r="E85" s="98"/>
      <c r="F85" s="98"/>
      <c r="G85" s="98"/>
      <c r="H85" s="98"/>
      <c r="I85" s="99"/>
      <c r="J85" s="100"/>
      <c r="K85" s="313">
        <v>0.05</v>
      </c>
      <c r="L85" s="859">
        <f>N78*K85</f>
        <v>4903.6760088262454</v>
      </c>
      <c r="M85" s="860"/>
      <c r="N85" s="57"/>
    </row>
    <row r="86" spans="1:14" ht="15.75" thickBot="1">
      <c r="B86" s="822" t="s">
        <v>1037</v>
      </c>
      <c r="C86" s="823"/>
      <c r="D86" s="823"/>
      <c r="E86" s="823"/>
      <c r="F86" s="823"/>
      <c r="G86" s="823"/>
      <c r="H86" s="823"/>
      <c r="I86" s="823"/>
      <c r="J86" s="823"/>
      <c r="K86" s="823"/>
      <c r="L86" s="823"/>
      <c r="M86" s="824"/>
      <c r="N86" s="58">
        <f>L83+L84+L85</f>
        <v>29422.056052957472</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127495.57622948238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1578</v>
      </c>
      <c r="C31" s="87" t="s">
        <v>2127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4" t="s">
        <v>152</v>
      </c>
      <c r="B36" s="871" t="str">
        <f>VLOOKUP(A36,EQUIPOS!A6:D154,3,FALSE)</f>
        <v xml:space="preserve">Carrotanque de agua(1000 Galones) </v>
      </c>
      <c r="C36" s="872"/>
      <c r="D36" s="872"/>
      <c r="E36" s="872"/>
      <c r="F36" s="872"/>
      <c r="G36" s="872"/>
      <c r="H36" s="873"/>
      <c r="I36" s="275"/>
      <c r="J36" s="276"/>
      <c r="K36" s="277">
        <f>VLOOKUP(A36,EQUIPOS!A6:D163,4,FALSE)</f>
        <v>80266.666666666672</v>
      </c>
      <c r="L36" s="278"/>
      <c r="M36" s="279">
        <v>45</v>
      </c>
      <c r="N36" s="280">
        <f>K36/M36</f>
        <v>1783.7037037037039</v>
      </c>
    </row>
    <row r="37" spans="1:14">
      <c r="A37" s="119" t="s">
        <v>271</v>
      </c>
      <c r="B37" s="871" t="str">
        <f>VLOOKUP(A37,EQUIPOS!A7:D154,3,FALSE)</f>
        <v>Motoniveladora, potencia 140 HP, ancho de cuchilla 3,66 m, peso 11 ton.</v>
      </c>
      <c r="C37" s="872"/>
      <c r="D37" s="872"/>
      <c r="E37" s="872"/>
      <c r="F37" s="872"/>
      <c r="G37" s="872"/>
      <c r="H37" s="873"/>
      <c r="I37" s="275"/>
      <c r="J37" s="276"/>
      <c r="K37" s="277">
        <f>VLOOKUP(A37,EQUIPOS!A7:D164,4,FALSE)</f>
        <v>173300</v>
      </c>
      <c r="L37" s="278"/>
      <c r="M37" s="279">
        <v>45</v>
      </c>
      <c r="N37" s="280">
        <f>K37/M37</f>
        <v>3851.1111111111113</v>
      </c>
    </row>
    <row r="38" spans="1:14">
      <c r="A38" t="s">
        <v>365</v>
      </c>
      <c r="B38" s="871" t="str">
        <f>VLOOKUP(A38,EQUIPOS!A8:D154,3,FALSE)</f>
        <v xml:space="preserve">Vibrocompatador, potencia 153 HP, peso 10 Ton. </v>
      </c>
      <c r="C38" s="872"/>
      <c r="D38" s="872"/>
      <c r="E38" s="872"/>
      <c r="F38" s="872"/>
      <c r="G38" s="872"/>
      <c r="H38" s="873"/>
      <c r="I38" s="275"/>
      <c r="J38" s="276"/>
      <c r="K38" s="277">
        <f>VLOOKUP(A38,EQUIPOS!A8:D165,4,FALSE)</f>
        <v>137533.33333333334</v>
      </c>
      <c r="L38" s="278"/>
      <c r="M38" s="279">
        <v>45</v>
      </c>
      <c r="N38" s="280">
        <f>K38/M38</f>
        <v>3056.2962962962965</v>
      </c>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t="s">
        <v>1036</v>
      </c>
      <c r="C41" s="880"/>
      <c r="D41" s="880"/>
      <c r="E41" s="44"/>
      <c r="F41" s="45"/>
      <c r="G41" s="45"/>
      <c r="H41" s="46"/>
      <c r="I41" s="42"/>
      <c r="J41" s="43"/>
      <c r="K41" s="287"/>
      <c r="L41" s="284"/>
      <c r="M41" s="409">
        <v>0.01</v>
      </c>
      <c r="N41" s="352">
        <f>N76*M41</f>
        <v>5.6741339117888892</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8696.785245022902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1.3</v>
      </c>
      <c r="L48" s="275"/>
      <c r="M48" s="410">
        <f>VLOOKUP(A48,MATERIALES!A4:D395,4,FALSE)</f>
        <v>68055.426096783558</v>
      </c>
      <c r="N48" s="280">
        <f>K48*M48</f>
        <v>88472.053925818633</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90</v>
      </c>
      <c r="L49" s="275"/>
      <c r="M49" s="410">
        <f>VLOOKUP(A49,MATERIALES!A5:D396,4,FALSE)</f>
        <v>412.66666666666669</v>
      </c>
      <c r="N49" s="280">
        <f>K49*M49</f>
        <v>37140</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125612.05392581863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9">
        <f>VLOOKUP(A59,TRANSPORTE!A5:D117,4,FALSE)</f>
        <v>1226.6666666666667</v>
      </c>
      <c r="M59" s="910"/>
      <c r="N59" s="295">
        <f>K59*L59</f>
        <v>1594.6666666666667</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f>N59+N60+N61+N62+N63</f>
        <v>1594.6666666666667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822" t="s">
        <v>1037</v>
      </c>
      <c r="C76" s="823"/>
      <c r="D76" s="823"/>
      <c r="E76" s="823"/>
      <c r="F76" s="823"/>
      <c r="G76" s="823"/>
      <c r="H76" s="823"/>
      <c r="I76" s="865"/>
      <c r="J76" s="865"/>
      <c r="K76" s="865"/>
      <c r="L76" s="865"/>
      <c r="M76" s="866"/>
      <c r="N76" s="309">
        <f>SUM(N70:N75)</f>
        <v>567.4133911788889</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136470.91922868707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27294.183845737414</v>
      </c>
      <c r="M83" s="858"/>
      <c r="N83" s="57"/>
    </row>
    <row r="84" spans="1:14">
      <c r="B84" s="95" t="s">
        <v>1057</v>
      </c>
      <c r="C84" s="96"/>
      <c r="D84" s="96"/>
      <c r="E84" s="96"/>
      <c r="F84" s="96"/>
      <c r="G84" s="96"/>
      <c r="H84" s="96"/>
      <c r="I84" s="93"/>
      <c r="J84" s="94"/>
      <c r="K84" s="312">
        <v>0.05</v>
      </c>
      <c r="L84" s="857">
        <f>N78*K84</f>
        <v>6823.5459614343536</v>
      </c>
      <c r="M84" s="858"/>
      <c r="N84" s="57"/>
    </row>
    <row r="85" spans="1:14" ht="15.75" thickBot="1">
      <c r="B85" s="97" t="s">
        <v>1058</v>
      </c>
      <c r="C85" s="98"/>
      <c r="D85" s="98"/>
      <c r="E85" s="98"/>
      <c r="F85" s="98"/>
      <c r="G85" s="98"/>
      <c r="H85" s="98"/>
      <c r="I85" s="99"/>
      <c r="J85" s="100"/>
      <c r="K85" s="313">
        <v>0.05</v>
      </c>
      <c r="L85" s="859">
        <f>N78*K85</f>
        <v>6823.5459614343536</v>
      </c>
      <c r="M85" s="860"/>
      <c r="N85" s="57"/>
    </row>
    <row r="86" spans="1:14" ht="15.75" thickBot="1">
      <c r="B86" s="822" t="s">
        <v>1037</v>
      </c>
      <c r="C86" s="823"/>
      <c r="D86" s="823"/>
      <c r="E86" s="823"/>
      <c r="F86" s="823"/>
      <c r="G86" s="823"/>
      <c r="H86" s="823"/>
      <c r="I86" s="823"/>
      <c r="J86" s="823"/>
      <c r="K86" s="823"/>
      <c r="L86" s="823"/>
      <c r="M86" s="824"/>
      <c r="N86" s="58">
        <f>L83+L84+L85</f>
        <v>40941.275768606123</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177412.19499729318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1579</v>
      </c>
      <c r="C31" s="87" t="s">
        <v>2128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4" t="s">
        <v>152</v>
      </c>
      <c r="B36" s="871" t="str">
        <f>VLOOKUP(A36,EQUIPOS!A6:D154,3,FALSE)</f>
        <v xml:space="preserve">Carrotanque de agua(1000 Galones) </v>
      </c>
      <c r="C36" s="872"/>
      <c r="D36" s="872"/>
      <c r="E36" s="872"/>
      <c r="F36" s="872"/>
      <c r="G36" s="872"/>
      <c r="H36" s="873"/>
      <c r="I36" s="275"/>
      <c r="J36" s="276"/>
      <c r="K36" s="277">
        <f>VLOOKUP(A36,EQUIPOS!A6:D163,4,FALSE)</f>
        <v>80266.666666666672</v>
      </c>
      <c r="L36" s="278"/>
      <c r="M36" s="279">
        <v>45</v>
      </c>
      <c r="N36" s="280">
        <f>K36/M36</f>
        <v>1783.7037037037039</v>
      </c>
    </row>
    <row r="37" spans="1:14">
      <c r="A37" s="119" t="s">
        <v>271</v>
      </c>
      <c r="B37" s="871" t="str">
        <f>VLOOKUP(A37,EQUIPOS!A7:D154,3,FALSE)</f>
        <v>Motoniveladora, potencia 140 HP, ancho de cuchilla 3,66 m, peso 11 ton.</v>
      </c>
      <c r="C37" s="872"/>
      <c r="D37" s="872"/>
      <c r="E37" s="872"/>
      <c r="F37" s="872"/>
      <c r="G37" s="872"/>
      <c r="H37" s="873"/>
      <c r="I37" s="275"/>
      <c r="J37" s="276"/>
      <c r="K37" s="277">
        <f>VLOOKUP(A37,EQUIPOS!A7:D164,4,FALSE)</f>
        <v>173300</v>
      </c>
      <c r="L37" s="278"/>
      <c r="M37" s="279">
        <v>45</v>
      </c>
      <c r="N37" s="280">
        <f>K37/M37</f>
        <v>3851.1111111111113</v>
      </c>
    </row>
    <row r="38" spans="1:14">
      <c r="A38" t="s">
        <v>365</v>
      </c>
      <c r="B38" s="871" t="str">
        <f>VLOOKUP(A38,EQUIPOS!A8:D154,3,FALSE)</f>
        <v xml:space="preserve">Vibrocompatador, potencia 153 HP, peso 10 Ton. </v>
      </c>
      <c r="C38" s="872"/>
      <c r="D38" s="872"/>
      <c r="E38" s="872"/>
      <c r="F38" s="872"/>
      <c r="G38" s="872"/>
      <c r="H38" s="873"/>
      <c r="I38" s="275"/>
      <c r="J38" s="276"/>
      <c r="K38" s="277">
        <f>VLOOKUP(A38,EQUIPOS!A8:D165,4,FALSE)</f>
        <v>137533.33333333334</v>
      </c>
      <c r="L38" s="278"/>
      <c r="M38" s="279">
        <v>45</v>
      </c>
      <c r="N38" s="280">
        <f>K38/M38</f>
        <v>3056.2962962962965</v>
      </c>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t="s">
        <v>1036</v>
      </c>
      <c r="C41" s="880"/>
      <c r="D41" s="880"/>
      <c r="E41" s="44"/>
      <c r="F41" s="45"/>
      <c r="G41" s="45"/>
      <c r="H41" s="46"/>
      <c r="I41" s="42"/>
      <c r="J41" s="43"/>
      <c r="K41" s="287"/>
      <c r="L41" s="284"/>
      <c r="M41" s="409">
        <v>0.01</v>
      </c>
      <c r="N41" s="352">
        <f>N76*M41</f>
        <v>5.6741339117888892</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8696.785245022902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54933.001454922349</v>
      </c>
      <c r="N48" s="280">
        <f>K48*M48</f>
        <v>71412.901891399059</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90</v>
      </c>
      <c r="L49" s="275"/>
      <c r="M49" s="410">
        <f>VLOOKUP(A49,MATERIALES!A5:D396,4,FALSE)</f>
        <v>412.66666666666669</v>
      </c>
      <c r="N49" s="280">
        <f>K49*M49</f>
        <v>37140</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108552.90189139906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9">
        <f>VLOOKUP(A59,TRANSPORTE!A5:D117,4,FALSE)</f>
        <v>1226.6666666666667</v>
      </c>
      <c r="M59" s="910"/>
      <c r="N59" s="295">
        <f>K59*L59</f>
        <v>1594.6666666666667</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f>N59+N60+N61+N62+N63</f>
        <v>1594.6666666666667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822" t="s">
        <v>1037</v>
      </c>
      <c r="C76" s="823"/>
      <c r="D76" s="823"/>
      <c r="E76" s="823"/>
      <c r="F76" s="823"/>
      <c r="G76" s="823"/>
      <c r="H76" s="823"/>
      <c r="I76" s="865"/>
      <c r="J76" s="865"/>
      <c r="K76" s="865"/>
      <c r="L76" s="865"/>
      <c r="M76" s="866"/>
      <c r="N76" s="309">
        <f>SUM(N70:N75)</f>
        <v>567.4133911788889</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119411.76719426752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23882.353438853504</v>
      </c>
      <c r="M83" s="858"/>
      <c r="N83" s="57"/>
    </row>
    <row r="84" spans="1:14">
      <c r="B84" s="95" t="s">
        <v>1057</v>
      </c>
      <c r="C84" s="96"/>
      <c r="D84" s="96"/>
      <c r="E84" s="96"/>
      <c r="F84" s="96"/>
      <c r="G84" s="96"/>
      <c r="H84" s="96"/>
      <c r="I84" s="93"/>
      <c r="J84" s="94"/>
      <c r="K84" s="312">
        <v>0.05</v>
      </c>
      <c r="L84" s="857">
        <f>N78*K84</f>
        <v>5970.5883597133761</v>
      </c>
      <c r="M84" s="858"/>
      <c r="N84" s="57"/>
    </row>
    <row r="85" spans="1:14" ht="15.75" thickBot="1">
      <c r="B85" s="97" t="s">
        <v>1058</v>
      </c>
      <c r="C85" s="98"/>
      <c r="D85" s="98"/>
      <c r="E85" s="98"/>
      <c r="F85" s="98"/>
      <c r="G85" s="98"/>
      <c r="H85" s="98"/>
      <c r="I85" s="99"/>
      <c r="J85" s="100"/>
      <c r="K85" s="313">
        <v>0.05</v>
      </c>
      <c r="L85" s="859">
        <f>N78*K85</f>
        <v>5970.5883597133761</v>
      </c>
      <c r="M85" s="860"/>
      <c r="N85" s="57"/>
    </row>
    <row r="86" spans="1:14" ht="15.75" thickBot="1">
      <c r="B86" s="822" t="s">
        <v>1037</v>
      </c>
      <c r="C86" s="823"/>
      <c r="D86" s="823"/>
      <c r="E86" s="823"/>
      <c r="F86" s="823"/>
      <c r="G86" s="823"/>
      <c r="H86" s="823"/>
      <c r="I86" s="823"/>
      <c r="J86" s="823"/>
      <c r="K86" s="823"/>
      <c r="L86" s="823"/>
      <c r="M86" s="824"/>
      <c r="N86" s="58">
        <f>L83+L84+L85</f>
        <v>35823.530158280257</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155235.29735254779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1580</v>
      </c>
      <c r="C31" s="87" t="s">
        <v>1581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4" t="s">
        <v>152</v>
      </c>
      <c r="B36" s="871" t="str">
        <f>VLOOKUP(A36,EQUIPOS!A6:D154,3,FALSE)</f>
        <v xml:space="preserve">Carrotanque de agua(1000 Galones) </v>
      </c>
      <c r="C36" s="872"/>
      <c r="D36" s="872"/>
      <c r="E36" s="872"/>
      <c r="F36" s="872"/>
      <c r="G36" s="872"/>
      <c r="H36" s="873"/>
      <c r="I36" s="275"/>
      <c r="J36" s="276"/>
      <c r="K36" s="277">
        <f>VLOOKUP(A36,EQUIPOS!A6:D163,4,FALSE)</f>
        <v>80266.666666666672</v>
      </c>
      <c r="L36" s="278"/>
      <c r="M36" s="279">
        <v>45</v>
      </c>
      <c r="N36" s="280">
        <f>K36/M36</f>
        <v>1783.7037037037039</v>
      </c>
    </row>
    <row r="37" spans="1:14">
      <c r="A37" s="119" t="s">
        <v>271</v>
      </c>
      <c r="B37" s="871" t="str">
        <f>VLOOKUP(A37,EQUIPOS!A7:D154,3,FALSE)</f>
        <v>Motoniveladora, potencia 140 HP, ancho de cuchilla 3,66 m, peso 11 ton.</v>
      </c>
      <c r="C37" s="872"/>
      <c r="D37" s="872"/>
      <c r="E37" s="872"/>
      <c r="F37" s="872"/>
      <c r="G37" s="872"/>
      <c r="H37" s="873"/>
      <c r="I37" s="275"/>
      <c r="J37" s="276"/>
      <c r="K37" s="277">
        <f>VLOOKUP(A37,EQUIPOS!A7:D164,4,FALSE)</f>
        <v>173300</v>
      </c>
      <c r="L37" s="278"/>
      <c r="M37" s="279">
        <v>45</v>
      </c>
      <c r="N37" s="280">
        <f>K37/M37</f>
        <v>3851.1111111111113</v>
      </c>
    </row>
    <row r="38" spans="1:14">
      <c r="A38" t="s">
        <v>365</v>
      </c>
      <c r="B38" s="871" t="str">
        <f>VLOOKUP(A38,EQUIPOS!A8:D154,3,FALSE)</f>
        <v xml:space="preserve">Vibrocompatador, potencia 153 HP, peso 10 Ton. </v>
      </c>
      <c r="C38" s="872"/>
      <c r="D38" s="872"/>
      <c r="E38" s="872"/>
      <c r="F38" s="872"/>
      <c r="G38" s="872"/>
      <c r="H38" s="873"/>
      <c r="I38" s="275"/>
      <c r="J38" s="276"/>
      <c r="K38" s="277">
        <f>VLOOKUP(A38,EQUIPOS!A8:D165,4,FALSE)</f>
        <v>137533.33333333334</v>
      </c>
      <c r="L38" s="278"/>
      <c r="M38" s="279">
        <v>45</v>
      </c>
      <c r="N38" s="280">
        <f>K38/M38</f>
        <v>3056.2962962962965</v>
      </c>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t="s">
        <v>1036</v>
      </c>
      <c r="C41" s="880"/>
      <c r="D41" s="880"/>
      <c r="E41" s="44"/>
      <c r="F41" s="45"/>
      <c r="G41" s="45"/>
      <c r="H41" s="46"/>
      <c r="I41" s="42"/>
      <c r="J41" s="43"/>
      <c r="K41" s="287"/>
      <c r="L41" s="284"/>
      <c r="M41" s="409">
        <v>0.01</v>
      </c>
      <c r="N41" s="352">
        <f>N76*M41</f>
        <v>5.6741339117888892</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8696.785245022902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1.3</v>
      </c>
      <c r="L48" s="275"/>
      <c r="M48" s="410">
        <f>VLOOKUP(A48,MATERIALES!A4:D395,4,FALSE)</f>
        <v>68055.426096783558</v>
      </c>
      <c r="N48" s="280">
        <f>K48*M48</f>
        <v>88472.053925818633</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90</v>
      </c>
      <c r="L49" s="275"/>
      <c r="M49" s="410">
        <f>VLOOKUP(A49,MATERIALES!A5:D396,4,FALSE)</f>
        <v>412.66666666666669</v>
      </c>
      <c r="N49" s="280">
        <f>K49*M49</f>
        <v>37140</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125612.05392581863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9">
        <f>VLOOKUP(A59,TRANSPORTE!A5:D117,4,FALSE)</f>
        <v>1226.6666666666667</v>
      </c>
      <c r="M59" s="910"/>
      <c r="N59" s="295">
        <f>K59*L59</f>
        <v>1594.6666666666667</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f>N59+N60+N61+N62+N63</f>
        <v>1594.6666666666667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822" t="s">
        <v>1037</v>
      </c>
      <c r="C76" s="823"/>
      <c r="D76" s="823"/>
      <c r="E76" s="823"/>
      <c r="F76" s="823"/>
      <c r="G76" s="823"/>
      <c r="H76" s="823"/>
      <c r="I76" s="865"/>
      <c r="J76" s="865"/>
      <c r="K76" s="865"/>
      <c r="L76" s="865"/>
      <c r="M76" s="866"/>
      <c r="N76" s="309">
        <f>SUM(N70:N75)</f>
        <v>567.4133911788889</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136470.91922868707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27294.183845737414</v>
      </c>
      <c r="M83" s="858"/>
      <c r="N83" s="57"/>
    </row>
    <row r="84" spans="1:14">
      <c r="B84" s="95" t="s">
        <v>1057</v>
      </c>
      <c r="C84" s="96"/>
      <c r="D84" s="96"/>
      <c r="E84" s="96"/>
      <c r="F84" s="96"/>
      <c r="G84" s="96"/>
      <c r="H84" s="96"/>
      <c r="I84" s="93"/>
      <c r="J84" s="94"/>
      <c r="K84" s="312">
        <v>0.05</v>
      </c>
      <c r="L84" s="857">
        <f>N78*K84</f>
        <v>6823.5459614343536</v>
      </c>
      <c r="M84" s="858"/>
      <c r="N84" s="57"/>
    </row>
    <row r="85" spans="1:14" ht="15.75" thickBot="1">
      <c r="B85" s="97" t="s">
        <v>1058</v>
      </c>
      <c r="C85" s="98"/>
      <c r="D85" s="98"/>
      <c r="E85" s="98"/>
      <c r="F85" s="98"/>
      <c r="G85" s="98"/>
      <c r="H85" s="98"/>
      <c r="I85" s="99"/>
      <c r="J85" s="100"/>
      <c r="K85" s="313">
        <v>0.05</v>
      </c>
      <c r="L85" s="859">
        <f>N78*K85</f>
        <v>6823.5459614343536</v>
      </c>
      <c r="M85" s="860"/>
      <c r="N85" s="57"/>
    </row>
    <row r="86" spans="1:14" ht="15.75" thickBot="1">
      <c r="B86" s="822" t="s">
        <v>1037</v>
      </c>
      <c r="C86" s="823"/>
      <c r="D86" s="823"/>
      <c r="E86" s="823"/>
      <c r="F86" s="823"/>
      <c r="G86" s="823"/>
      <c r="H86" s="823"/>
      <c r="I86" s="823"/>
      <c r="J86" s="823"/>
      <c r="K86" s="823"/>
      <c r="L86" s="823"/>
      <c r="M86" s="824"/>
      <c r="N86" s="58">
        <f>L83+L84+L85</f>
        <v>40941.275768606123</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177412.19499729318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1582</v>
      </c>
      <c r="C31" s="87" t="s">
        <v>1583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4" t="s">
        <v>152</v>
      </c>
      <c r="B36" s="871" t="str">
        <f>VLOOKUP(A36,EQUIPOS!A6:D154,3,FALSE)</f>
        <v xml:space="preserve">Carrotanque de agua(1000 Galones) </v>
      </c>
      <c r="C36" s="872"/>
      <c r="D36" s="872"/>
      <c r="E36" s="872"/>
      <c r="F36" s="872"/>
      <c r="G36" s="872"/>
      <c r="H36" s="873"/>
      <c r="I36" s="275"/>
      <c r="J36" s="276"/>
      <c r="K36" s="277">
        <f>VLOOKUP(A36,EQUIPOS!A6:D163,4,FALSE)</f>
        <v>80266.666666666672</v>
      </c>
      <c r="L36" s="278"/>
      <c r="M36" s="279">
        <v>45</v>
      </c>
      <c r="N36" s="280">
        <f>K36/M36</f>
        <v>1783.7037037037039</v>
      </c>
    </row>
    <row r="37" spans="1:14">
      <c r="A37" s="119" t="s">
        <v>271</v>
      </c>
      <c r="B37" s="871" t="str">
        <f>VLOOKUP(A37,EQUIPOS!A7:D154,3,FALSE)</f>
        <v>Motoniveladora, potencia 140 HP, ancho de cuchilla 3,66 m, peso 11 ton.</v>
      </c>
      <c r="C37" s="872"/>
      <c r="D37" s="872"/>
      <c r="E37" s="872"/>
      <c r="F37" s="872"/>
      <c r="G37" s="872"/>
      <c r="H37" s="873"/>
      <c r="I37" s="275"/>
      <c r="J37" s="276"/>
      <c r="K37" s="277">
        <f>VLOOKUP(A37,EQUIPOS!A7:D164,4,FALSE)</f>
        <v>173300</v>
      </c>
      <c r="L37" s="278"/>
      <c r="M37" s="279">
        <v>45</v>
      </c>
      <c r="N37" s="280">
        <f>K37/M37</f>
        <v>3851.1111111111113</v>
      </c>
    </row>
    <row r="38" spans="1:14">
      <c r="A38" t="s">
        <v>365</v>
      </c>
      <c r="B38" s="871" t="str">
        <f>VLOOKUP(A38,EQUIPOS!A8:D154,3,FALSE)</f>
        <v xml:space="preserve">Vibrocompatador, potencia 153 HP, peso 10 Ton. </v>
      </c>
      <c r="C38" s="872"/>
      <c r="D38" s="872"/>
      <c r="E38" s="872"/>
      <c r="F38" s="872"/>
      <c r="G38" s="872"/>
      <c r="H38" s="873"/>
      <c r="I38" s="275"/>
      <c r="J38" s="276"/>
      <c r="K38" s="277">
        <f>VLOOKUP(A38,EQUIPOS!A8:D165,4,FALSE)</f>
        <v>137533.33333333334</v>
      </c>
      <c r="L38" s="278"/>
      <c r="M38" s="279">
        <v>45</v>
      </c>
      <c r="N38" s="280">
        <f>K38/M38</f>
        <v>3056.2962962962965</v>
      </c>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t="s">
        <v>1036</v>
      </c>
      <c r="C41" s="880"/>
      <c r="D41" s="880"/>
      <c r="E41" s="44"/>
      <c r="F41" s="45"/>
      <c r="G41" s="45"/>
      <c r="H41" s="46"/>
      <c r="I41" s="42"/>
      <c r="J41" s="43"/>
      <c r="K41" s="287"/>
      <c r="L41" s="284"/>
      <c r="M41" s="409">
        <v>0.01</v>
      </c>
      <c r="N41" s="352">
        <f>N76*M41</f>
        <v>5.6741339117888892</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8696.785245022902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54933.001454922349</v>
      </c>
      <c r="N48" s="280">
        <f>K48*M48</f>
        <v>71412.901891399059</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90</v>
      </c>
      <c r="L49" s="275"/>
      <c r="M49" s="410">
        <f>VLOOKUP(A49,MATERIALES!A5:D396,4,FALSE)</f>
        <v>412.66666666666669</v>
      </c>
      <c r="N49" s="280">
        <f>K49*M49</f>
        <v>37140</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108552.90189139906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9">
        <f>VLOOKUP(A59,TRANSPORTE!A5:D117,4,FALSE)</f>
        <v>1226.6666666666667</v>
      </c>
      <c r="M59" s="910"/>
      <c r="N59" s="295">
        <f>K59*L59</f>
        <v>1594.6666666666667</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f>N59+N60+N61+N62+N63</f>
        <v>1594.6666666666667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822" t="s">
        <v>1037</v>
      </c>
      <c r="C76" s="823"/>
      <c r="D76" s="823"/>
      <c r="E76" s="823"/>
      <c r="F76" s="823"/>
      <c r="G76" s="823"/>
      <c r="H76" s="823"/>
      <c r="I76" s="865"/>
      <c r="J76" s="865"/>
      <c r="K76" s="865"/>
      <c r="L76" s="865"/>
      <c r="M76" s="866"/>
      <c r="N76" s="309">
        <f>SUM(N70:N75)</f>
        <v>567.4133911788889</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119411.76719426752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23882.353438853504</v>
      </c>
      <c r="M83" s="858"/>
      <c r="N83" s="57"/>
    </row>
    <row r="84" spans="1:14">
      <c r="B84" s="95" t="s">
        <v>1057</v>
      </c>
      <c r="C84" s="96"/>
      <c r="D84" s="96"/>
      <c r="E84" s="96"/>
      <c r="F84" s="96"/>
      <c r="G84" s="96"/>
      <c r="H84" s="96"/>
      <c r="I84" s="93"/>
      <c r="J84" s="94"/>
      <c r="K84" s="312">
        <v>0.05</v>
      </c>
      <c r="L84" s="857">
        <f>N78*K84</f>
        <v>5970.5883597133761</v>
      </c>
      <c r="M84" s="858"/>
      <c r="N84" s="57"/>
    </row>
    <row r="85" spans="1:14" ht="15.75" thickBot="1">
      <c r="B85" s="97" t="s">
        <v>1058</v>
      </c>
      <c r="C85" s="98"/>
      <c r="D85" s="98"/>
      <c r="E85" s="98"/>
      <c r="F85" s="98"/>
      <c r="G85" s="98"/>
      <c r="H85" s="98"/>
      <c r="I85" s="99"/>
      <c r="J85" s="100"/>
      <c r="K85" s="313">
        <v>0.05</v>
      </c>
      <c r="L85" s="859">
        <f>N78*K85</f>
        <v>5970.5883597133761</v>
      </c>
      <c r="M85" s="860"/>
      <c r="N85" s="57"/>
    </row>
    <row r="86" spans="1:14" ht="15.75" thickBot="1">
      <c r="B86" s="822" t="s">
        <v>1037</v>
      </c>
      <c r="C86" s="823"/>
      <c r="D86" s="823"/>
      <c r="E86" s="823"/>
      <c r="F86" s="823"/>
      <c r="G86" s="823"/>
      <c r="H86" s="823"/>
      <c r="I86" s="823"/>
      <c r="J86" s="823"/>
      <c r="K86" s="823"/>
      <c r="L86" s="823"/>
      <c r="M86" s="824"/>
      <c r="N86" s="58">
        <f>L83+L84+L85</f>
        <v>35823.530158280257</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155235.29735254779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1584</v>
      </c>
      <c r="C31" s="87" t="s">
        <v>1585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4" t="s">
        <v>152</v>
      </c>
      <c r="B36" s="871" t="str">
        <f>VLOOKUP(A36,EQUIPOS!A6:D154,3,FALSE)</f>
        <v xml:space="preserve">Carrotanque de agua(1000 Galones) </v>
      </c>
      <c r="C36" s="872"/>
      <c r="D36" s="872"/>
      <c r="E36" s="872"/>
      <c r="F36" s="872"/>
      <c r="G36" s="872"/>
      <c r="H36" s="873"/>
      <c r="I36" s="275"/>
      <c r="J36" s="276"/>
      <c r="K36" s="277">
        <f>VLOOKUP(A36,EQUIPOS!A6:D163,4,FALSE)</f>
        <v>80266.666666666672</v>
      </c>
      <c r="L36" s="278"/>
      <c r="M36" s="279">
        <v>45</v>
      </c>
      <c r="N36" s="280">
        <f>K36/M36</f>
        <v>1783.7037037037039</v>
      </c>
    </row>
    <row r="37" spans="1:14">
      <c r="A37" s="119" t="s">
        <v>271</v>
      </c>
      <c r="B37" s="871" t="str">
        <f>VLOOKUP(A37,EQUIPOS!A7:D154,3,FALSE)</f>
        <v>Motoniveladora, potencia 140 HP, ancho de cuchilla 3,66 m, peso 11 ton.</v>
      </c>
      <c r="C37" s="872"/>
      <c r="D37" s="872"/>
      <c r="E37" s="872"/>
      <c r="F37" s="872"/>
      <c r="G37" s="872"/>
      <c r="H37" s="873"/>
      <c r="I37" s="275"/>
      <c r="J37" s="276"/>
      <c r="K37" s="277">
        <f>VLOOKUP(A37,EQUIPOS!A7:D164,4,FALSE)</f>
        <v>173300</v>
      </c>
      <c r="L37" s="278"/>
      <c r="M37" s="279">
        <v>45</v>
      </c>
      <c r="N37" s="280">
        <f>K37/M37</f>
        <v>3851.1111111111113</v>
      </c>
    </row>
    <row r="38" spans="1:14">
      <c r="A38" t="s">
        <v>365</v>
      </c>
      <c r="B38" s="871" t="str">
        <f>VLOOKUP(A38,EQUIPOS!A8:D154,3,FALSE)</f>
        <v xml:space="preserve">Vibrocompatador, potencia 153 HP, peso 10 Ton. </v>
      </c>
      <c r="C38" s="872"/>
      <c r="D38" s="872"/>
      <c r="E38" s="872"/>
      <c r="F38" s="872"/>
      <c r="G38" s="872"/>
      <c r="H38" s="873"/>
      <c r="I38" s="275"/>
      <c r="J38" s="276"/>
      <c r="K38" s="277">
        <f>VLOOKUP(A38,EQUIPOS!A8:D165,4,FALSE)</f>
        <v>137533.33333333334</v>
      </c>
      <c r="L38" s="278"/>
      <c r="M38" s="279">
        <v>45</v>
      </c>
      <c r="N38" s="280">
        <f>K38/M38</f>
        <v>3056.2962962962965</v>
      </c>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t="s">
        <v>1036</v>
      </c>
      <c r="C41" s="880"/>
      <c r="D41" s="880"/>
      <c r="E41" s="44"/>
      <c r="F41" s="45"/>
      <c r="G41" s="45"/>
      <c r="H41" s="46"/>
      <c r="I41" s="42"/>
      <c r="J41" s="43"/>
      <c r="K41" s="287"/>
      <c r="L41" s="284"/>
      <c r="M41" s="409">
        <v>0.01</v>
      </c>
      <c r="N41" s="352">
        <f>N76*M41</f>
        <v>5.6741339117888892</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8696.785245022902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1.3</v>
      </c>
      <c r="L48" s="275"/>
      <c r="M48" s="410">
        <f>VLOOKUP(A48,MATERIALES!A4:D395,4,FALSE)</f>
        <v>68055.426096783558</v>
      </c>
      <c r="N48" s="280">
        <f>K48*M48</f>
        <v>88472.053925818633</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88472.053925818633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9">
        <f>VLOOKUP(A59,TRANSPORTE!A5:D117,4,FALSE)</f>
        <v>1226.6666666666667</v>
      </c>
      <c r="M59" s="910"/>
      <c r="N59" s="295">
        <f>K59*L59</f>
        <v>1594.6666666666667</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f>N59+N60+N61+N62+N63</f>
        <v>1594.6666666666667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822" t="s">
        <v>1037</v>
      </c>
      <c r="C76" s="823"/>
      <c r="D76" s="823"/>
      <c r="E76" s="823"/>
      <c r="F76" s="823"/>
      <c r="G76" s="823"/>
      <c r="H76" s="823"/>
      <c r="I76" s="865"/>
      <c r="J76" s="865"/>
      <c r="K76" s="865"/>
      <c r="L76" s="865"/>
      <c r="M76" s="866"/>
      <c r="N76" s="309">
        <f>SUM(N70:N75)</f>
        <v>567.4133911788889</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99330.919228687097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19866.183845737422</v>
      </c>
      <c r="M83" s="858"/>
      <c r="N83" s="57"/>
    </row>
    <row r="84" spans="1:14">
      <c r="B84" s="95" t="s">
        <v>1057</v>
      </c>
      <c r="C84" s="96"/>
      <c r="D84" s="96"/>
      <c r="E84" s="96"/>
      <c r="F84" s="96"/>
      <c r="G84" s="96"/>
      <c r="H84" s="96"/>
      <c r="I84" s="93"/>
      <c r="J84" s="94"/>
      <c r="K84" s="312">
        <v>0.05</v>
      </c>
      <c r="L84" s="857">
        <f>N78*K84</f>
        <v>4966.5459614343554</v>
      </c>
      <c r="M84" s="858"/>
      <c r="N84" s="57"/>
    </row>
    <row r="85" spans="1:14" ht="15.75" thickBot="1">
      <c r="B85" s="97" t="s">
        <v>1058</v>
      </c>
      <c r="C85" s="98"/>
      <c r="D85" s="98"/>
      <c r="E85" s="98"/>
      <c r="F85" s="98"/>
      <c r="G85" s="98"/>
      <c r="H85" s="98"/>
      <c r="I85" s="99"/>
      <c r="J85" s="100"/>
      <c r="K85" s="313">
        <v>0.05</v>
      </c>
      <c r="L85" s="859">
        <f>N78*K85</f>
        <v>4966.5459614343554</v>
      </c>
      <c r="M85" s="860"/>
      <c r="N85" s="57"/>
    </row>
    <row r="86" spans="1:14" ht="15.75" thickBot="1">
      <c r="B86" s="822" t="s">
        <v>1037</v>
      </c>
      <c r="C86" s="823"/>
      <c r="D86" s="823"/>
      <c r="E86" s="823"/>
      <c r="F86" s="823"/>
      <c r="G86" s="823"/>
      <c r="H86" s="823"/>
      <c r="I86" s="823"/>
      <c r="J86" s="823"/>
      <c r="K86" s="823"/>
      <c r="L86" s="823"/>
      <c r="M86" s="824"/>
      <c r="N86" s="58">
        <f>L83+L84+L85</f>
        <v>29799.275768606134</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129130.19499729323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1586</v>
      </c>
      <c r="C31" s="87" t="s">
        <v>1587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4" t="s">
        <v>152</v>
      </c>
      <c r="B36" s="871" t="str">
        <f>VLOOKUP(A36,EQUIPOS!A6:D154,3,FALSE)</f>
        <v xml:space="preserve">Carrotanque de agua(1000 Galones) </v>
      </c>
      <c r="C36" s="872"/>
      <c r="D36" s="872"/>
      <c r="E36" s="872"/>
      <c r="F36" s="872"/>
      <c r="G36" s="872"/>
      <c r="H36" s="873"/>
      <c r="I36" s="275"/>
      <c r="J36" s="276"/>
      <c r="K36" s="277">
        <f>VLOOKUP(A36,EQUIPOS!A6:D163,4,FALSE)</f>
        <v>80266.666666666672</v>
      </c>
      <c r="L36" s="278"/>
      <c r="M36" s="279">
        <v>45</v>
      </c>
      <c r="N36" s="280">
        <f>K36/M36</f>
        <v>1783.7037037037039</v>
      </c>
    </row>
    <row r="37" spans="1:14">
      <c r="A37" s="119" t="s">
        <v>271</v>
      </c>
      <c r="B37" s="871" t="str">
        <f>VLOOKUP(A37,EQUIPOS!A7:D154,3,FALSE)</f>
        <v>Motoniveladora, potencia 140 HP, ancho de cuchilla 3,66 m, peso 11 ton.</v>
      </c>
      <c r="C37" s="872"/>
      <c r="D37" s="872"/>
      <c r="E37" s="872"/>
      <c r="F37" s="872"/>
      <c r="G37" s="872"/>
      <c r="H37" s="873"/>
      <c r="I37" s="275"/>
      <c r="J37" s="276"/>
      <c r="K37" s="277">
        <f>VLOOKUP(A37,EQUIPOS!A7:D164,4,FALSE)</f>
        <v>173300</v>
      </c>
      <c r="L37" s="278"/>
      <c r="M37" s="279">
        <v>45</v>
      </c>
      <c r="N37" s="280">
        <f>K37/M37</f>
        <v>3851.1111111111113</v>
      </c>
    </row>
    <row r="38" spans="1:14">
      <c r="A38" t="s">
        <v>365</v>
      </c>
      <c r="B38" s="871" t="str">
        <f>VLOOKUP(A38,EQUIPOS!A8:D154,3,FALSE)</f>
        <v xml:space="preserve">Vibrocompatador, potencia 153 HP, peso 10 Ton. </v>
      </c>
      <c r="C38" s="872"/>
      <c r="D38" s="872"/>
      <c r="E38" s="872"/>
      <c r="F38" s="872"/>
      <c r="G38" s="872"/>
      <c r="H38" s="873"/>
      <c r="I38" s="275"/>
      <c r="J38" s="276"/>
      <c r="K38" s="277">
        <f>VLOOKUP(A38,EQUIPOS!A8:D165,4,FALSE)</f>
        <v>137533.33333333334</v>
      </c>
      <c r="L38" s="278"/>
      <c r="M38" s="279">
        <v>45</v>
      </c>
      <c r="N38" s="280">
        <f>K38/M38</f>
        <v>3056.2962962962965</v>
      </c>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t="s">
        <v>1036</v>
      </c>
      <c r="C41" s="880"/>
      <c r="D41" s="880"/>
      <c r="E41" s="44"/>
      <c r="F41" s="45"/>
      <c r="G41" s="45"/>
      <c r="H41" s="46"/>
      <c r="I41" s="42"/>
      <c r="J41" s="43"/>
      <c r="K41" s="287"/>
      <c r="L41" s="284"/>
      <c r="M41" s="409">
        <v>0.01</v>
      </c>
      <c r="N41" s="352">
        <f>N76*M41</f>
        <v>5.6741339117888892</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8696.785245022902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54933.001454922349</v>
      </c>
      <c r="N48" s="280">
        <f>K48*M48</f>
        <v>71412.901891399059</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71412.901891399059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9">
        <f>VLOOKUP(A59,TRANSPORTE!A5:D117,4,FALSE)</f>
        <v>1226.6666666666667</v>
      </c>
      <c r="M59" s="910"/>
      <c r="N59" s="295">
        <f>K59*L59</f>
        <v>1594.6666666666667</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f>N59+N60+N61+N62+N63</f>
        <v>1594.6666666666667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822" t="s">
        <v>1037</v>
      </c>
      <c r="C76" s="823"/>
      <c r="D76" s="823"/>
      <c r="E76" s="823"/>
      <c r="F76" s="823"/>
      <c r="G76" s="823"/>
      <c r="H76" s="823"/>
      <c r="I76" s="865"/>
      <c r="J76" s="865"/>
      <c r="K76" s="865"/>
      <c r="L76" s="865"/>
      <c r="M76" s="866"/>
      <c r="N76" s="309">
        <f>SUM(N70:N75)</f>
        <v>567.4133911788889</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82271.767194267522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16454.353438853504</v>
      </c>
      <c r="M83" s="858"/>
      <c r="N83" s="57"/>
    </row>
    <row r="84" spans="1:14">
      <c r="B84" s="95" t="s">
        <v>1057</v>
      </c>
      <c r="C84" s="96"/>
      <c r="D84" s="96"/>
      <c r="E84" s="96"/>
      <c r="F84" s="96"/>
      <c r="G84" s="96"/>
      <c r="H84" s="96"/>
      <c r="I84" s="93"/>
      <c r="J84" s="94"/>
      <c r="K84" s="312">
        <v>0.05</v>
      </c>
      <c r="L84" s="857">
        <f>N78*K84</f>
        <v>4113.5883597133761</v>
      </c>
      <c r="M84" s="858"/>
      <c r="N84" s="57"/>
    </row>
    <row r="85" spans="1:14" ht="15.75" thickBot="1">
      <c r="B85" s="97" t="s">
        <v>1058</v>
      </c>
      <c r="C85" s="98"/>
      <c r="D85" s="98"/>
      <c r="E85" s="98"/>
      <c r="F85" s="98"/>
      <c r="G85" s="98"/>
      <c r="H85" s="98"/>
      <c r="I85" s="99"/>
      <c r="J85" s="100"/>
      <c r="K85" s="313">
        <v>0.05</v>
      </c>
      <c r="L85" s="859">
        <f>N78*K85</f>
        <v>4113.5883597133761</v>
      </c>
      <c r="M85" s="860"/>
      <c r="N85" s="57"/>
    </row>
    <row r="86" spans="1:14" ht="15.75" thickBot="1">
      <c r="B86" s="822" t="s">
        <v>1037</v>
      </c>
      <c r="C86" s="823"/>
      <c r="D86" s="823"/>
      <c r="E86" s="823"/>
      <c r="F86" s="823"/>
      <c r="G86" s="823"/>
      <c r="H86" s="823"/>
      <c r="I86" s="823"/>
      <c r="J86" s="823"/>
      <c r="K86" s="823"/>
      <c r="L86" s="823"/>
      <c r="M86" s="824"/>
      <c r="N86" s="58">
        <f>L83+L84+L85</f>
        <v>24681.530158280257</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106953.29735254779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1588</v>
      </c>
      <c r="C31" s="87" t="s">
        <v>1589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4" t="s">
        <v>152</v>
      </c>
      <c r="B36" s="871" t="str">
        <f>VLOOKUP(A36,EQUIPOS!A6:D154,3,FALSE)</f>
        <v xml:space="preserve">Carrotanque de agua(1000 Galones) </v>
      </c>
      <c r="C36" s="872"/>
      <c r="D36" s="872"/>
      <c r="E36" s="872"/>
      <c r="F36" s="872"/>
      <c r="G36" s="872"/>
      <c r="H36" s="873"/>
      <c r="I36" s="275"/>
      <c r="J36" s="276"/>
      <c r="K36" s="277">
        <f>VLOOKUP(A36,EQUIPOS!A6:D163,4,FALSE)</f>
        <v>80266.666666666672</v>
      </c>
      <c r="L36" s="278"/>
      <c r="M36" s="279">
        <v>45</v>
      </c>
      <c r="N36" s="280">
        <f>K36/M36</f>
        <v>1783.7037037037039</v>
      </c>
    </row>
    <row r="37" spans="1:14">
      <c r="A37" s="119" t="s">
        <v>271</v>
      </c>
      <c r="B37" s="871" t="str">
        <f>VLOOKUP(A37,EQUIPOS!A7:D154,3,FALSE)</f>
        <v>Motoniveladora, potencia 140 HP, ancho de cuchilla 3,66 m, peso 11 ton.</v>
      </c>
      <c r="C37" s="872"/>
      <c r="D37" s="872"/>
      <c r="E37" s="872"/>
      <c r="F37" s="872"/>
      <c r="G37" s="872"/>
      <c r="H37" s="873"/>
      <c r="I37" s="275"/>
      <c r="J37" s="276"/>
      <c r="K37" s="277">
        <f>VLOOKUP(A37,EQUIPOS!A7:D164,4,FALSE)</f>
        <v>173300</v>
      </c>
      <c r="L37" s="278"/>
      <c r="M37" s="279">
        <v>45</v>
      </c>
      <c r="N37" s="280">
        <f>K37/M37</f>
        <v>3851.1111111111113</v>
      </c>
    </row>
    <row r="38" spans="1:14">
      <c r="A38" t="s">
        <v>365</v>
      </c>
      <c r="B38" s="871" t="str">
        <f>VLOOKUP(A38,EQUIPOS!A8:D154,3,FALSE)</f>
        <v xml:space="preserve">Vibrocompatador, potencia 153 HP, peso 10 Ton. </v>
      </c>
      <c r="C38" s="872"/>
      <c r="D38" s="872"/>
      <c r="E38" s="872"/>
      <c r="F38" s="872"/>
      <c r="G38" s="872"/>
      <c r="H38" s="873"/>
      <c r="I38" s="275"/>
      <c r="J38" s="276"/>
      <c r="K38" s="277">
        <f>VLOOKUP(A38,EQUIPOS!A8:D165,4,FALSE)</f>
        <v>137533.33333333334</v>
      </c>
      <c r="L38" s="278"/>
      <c r="M38" s="279">
        <v>45</v>
      </c>
      <c r="N38" s="280">
        <f>K38/M38</f>
        <v>3056.2962962962965</v>
      </c>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t="s">
        <v>1036</v>
      </c>
      <c r="C41" s="880"/>
      <c r="D41" s="880"/>
      <c r="E41" s="44"/>
      <c r="F41" s="45"/>
      <c r="G41" s="45"/>
      <c r="H41" s="46"/>
      <c r="I41" s="42"/>
      <c r="J41" s="43"/>
      <c r="K41" s="287"/>
      <c r="L41" s="284"/>
      <c r="M41" s="409">
        <v>0.01</v>
      </c>
      <c r="N41" s="352">
        <f>N76*M41</f>
        <v>5.6741339117888892</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8696.785245022902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535</v>
      </c>
      <c r="B48" s="49" t="str">
        <f>VLOOKUP(A48,MATERIALES!A4:D373,3,FALSE)</f>
        <v>Material de base (gradación 1)</v>
      </c>
      <c r="C48" s="289"/>
      <c r="D48" s="289"/>
      <c r="E48" s="289"/>
      <c r="F48" s="289"/>
      <c r="G48" s="289"/>
      <c r="H48" s="289"/>
      <c r="I48" s="276"/>
      <c r="J48" s="232" t="str">
        <f>VLOOKUP(A48,MATERIALES!A4:D373,2,FALSE)</f>
        <v>m3</v>
      </c>
      <c r="K48" s="290">
        <v>1.3</v>
      </c>
      <c r="L48" s="275"/>
      <c r="M48" s="410">
        <f>VLOOKUP(A48,MATERIALES!A4:D395,4,FALSE)</f>
        <v>68055.426096783558</v>
      </c>
      <c r="N48" s="280">
        <f>K48*M48</f>
        <v>88472.053925818633</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88472.053925818633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9">
        <f>VLOOKUP(A59,TRANSPORTE!A5:D117,4,FALSE)</f>
        <v>1226.6666666666667</v>
      </c>
      <c r="M59" s="910"/>
      <c r="N59" s="295">
        <f>K59*L59</f>
        <v>1594.6666666666667</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f>N59+N60+N61+N62+N63</f>
        <v>1594.6666666666667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911" t="s">
        <v>1037</v>
      </c>
      <c r="C76" s="865"/>
      <c r="D76" s="865"/>
      <c r="E76" s="865"/>
      <c r="F76" s="865"/>
      <c r="G76" s="865"/>
      <c r="H76" s="865"/>
      <c r="I76" s="865"/>
      <c r="J76" s="865"/>
      <c r="K76" s="865"/>
      <c r="L76" s="865"/>
      <c r="M76" s="866"/>
      <c r="N76" s="309">
        <f>SUM(N70:N75)</f>
        <v>567.4133911788889</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99330.919228687097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19866.183845737422</v>
      </c>
      <c r="M83" s="858"/>
      <c r="N83" s="57"/>
    </row>
    <row r="84" spans="1:14">
      <c r="B84" s="95" t="s">
        <v>1057</v>
      </c>
      <c r="C84" s="96"/>
      <c r="D84" s="96"/>
      <c r="E84" s="96"/>
      <c r="F84" s="96"/>
      <c r="G84" s="96"/>
      <c r="H84" s="96"/>
      <c r="I84" s="93"/>
      <c r="J84" s="94"/>
      <c r="K84" s="312">
        <v>0.05</v>
      </c>
      <c r="L84" s="857">
        <f>N78*K84</f>
        <v>4966.5459614343554</v>
      </c>
      <c r="M84" s="858"/>
      <c r="N84" s="57"/>
    </row>
    <row r="85" spans="1:14" ht="15.75" thickBot="1">
      <c r="B85" s="97" t="s">
        <v>1058</v>
      </c>
      <c r="C85" s="98"/>
      <c r="D85" s="98"/>
      <c r="E85" s="98"/>
      <c r="F85" s="98"/>
      <c r="G85" s="98"/>
      <c r="H85" s="98"/>
      <c r="I85" s="99"/>
      <c r="J85" s="100"/>
      <c r="K85" s="313">
        <v>0.05</v>
      </c>
      <c r="L85" s="859">
        <f>N78*K85</f>
        <v>4966.5459614343554</v>
      </c>
      <c r="M85" s="860"/>
      <c r="N85" s="57"/>
    </row>
    <row r="86" spans="1:14" ht="15.75" thickBot="1">
      <c r="B86" s="822" t="s">
        <v>1037</v>
      </c>
      <c r="C86" s="823"/>
      <c r="D86" s="823"/>
      <c r="E86" s="823"/>
      <c r="F86" s="823"/>
      <c r="G86" s="823"/>
      <c r="H86" s="823"/>
      <c r="I86" s="823"/>
      <c r="J86" s="823"/>
      <c r="K86" s="823"/>
      <c r="L86" s="823"/>
      <c r="M86" s="824"/>
      <c r="N86" s="58">
        <f>L83+L84+L85</f>
        <v>29799.275768606134</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129130.19499729323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1590</v>
      </c>
      <c r="C31" s="87" t="s">
        <v>1591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4" t="s">
        <v>152</v>
      </c>
      <c r="B36" s="871" t="str">
        <f>VLOOKUP(A36,EQUIPOS!A6:D154,3,FALSE)</f>
        <v xml:space="preserve">Carrotanque de agua(1000 Galones) </v>
      </c>
      <c r="C36" s="872"/>
      <c r="D36" s="872"/>
      <c r="E36" s="872"/>
      <c r="F36" s="872"/>
      <c r="G36" s="872"/>
      <c r="H36" s="873"/>
      <c r="I36" s="275"/>
      <c r="J36" s="276"/>
      <c r="K36" s="277">
        <f>VLOOKUP(A36,EQUIPOS!A6:D163,4,FALSE)</f>
        <v>80266.666666666672</v>
      </c>
      <c r="L36" s="278"/>
      <c r="M36" s="279">
        <v>45</v>
      </c>
      <c r="N36" s="280">
        <f>K36/M36</f>
        <v>1783.7037037037039</v>
      </c>
    </row>
    <row r="37" spans="1:14">
      <c r="A37" s="119" t="s">
        <v>271</v>
      </c>
      <c r="B37" s="871" t="str">
        <f>VLOOKUP(A37,EQUIPOS!A7:D154,3,FALSE)</f>
        <v>Motoniveladora, potencia 140 HP, ancho de cuchilla 3,66 m, peso 11 ton.</v>
      </c>
      <c r="C37" s="872"/>
      <c r="D37" s="872"/>
      <c r="E37" s="872"/>
      <c r="F37" s="872"/>
      <c r="G37" s="872"/>
      <c r="H37" s="873"/>
      <c r="I37" s="275"/>
      <c r="J37" s="276"/>
      <c r="K37" s="277">
        <f>VLOOKUP(A37,EQUIPOS!A7:D164,4,FALSE)</f>
        <v>173300</v>
      </c>
      <c r="L37" s="278"/>
      <c r="M37" s="279">
        <v>45</v>
      </c>
      <c r="N37" s="280">
        <f>K37/M37</f>
        <v>3851.1111111111113</v>
      </c>
    </row>
    <row r="38" spans="1:14">
      <c r="A38" t="s">
        <v>365</v>
      </c>
      <c r="B38" s="871" t="str">
        <f>VLOOKUP(A38,EQUIPOS!A8:D154,3,FALSE)</f>
        <v xml:space="preserve">Vibrocompatador, potencia 153 HP, peso 10 Ton. </v>
      </c>
      <c r="C38" s="872"/>
      <c r="D38" s="872"/>
      <c r="E38" s="872"/>
      <c r="F38" s="872"/>
      <c r="G38" s="872"/>
      <c r="H38" s="873"/>
      <c r="I38" s="275"/>
      <c r="J38" s="276"/>
      <c r="K38" s="277">
        <f>VLOOKUP(A38,EQUIPOS!A8:D165,4,FALSE)</f>
        <v>137533.33333333334</v>
      </c>
      <c r="L38" s="278"/>
      <c r="M38" s="279">
        <v>45</v>
      </c>
      <c r="N38" s="280">
        <f>K38/M38</f>
        <v>3056.2962962962965</v>
      </c>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t="s">
        <v>1036</v>
      </c>
      <c r="C41" s="880"/>
      <c r="D41" s="880"/>
      <c r="E41" s="44"/>
      <c r="F41" s="45"/>
      <c r="G41" s="45"/>
      <c r="H41" s="46"/>
      <c r="I41" s="42"/>
      <c r="J41" s="43"/>
      <c r="K41" s="287"/>
      <c r="L41" s="284"/>
      <c r="M41" s="409">
        <v>0.01</v>
      </c>
      <c r="N41" s="352">
        <f>N76*M41</f>
        <v>5.6741339117888892</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8696.785245022902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54933.001454922349</v>
      </c>
      <c r="N48" s="280">
        <f>K48*M48</f>
        <v>71412.901891399059</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71412.901891399059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9">
        <f>VLOOKUP(A59,TRANSPORTE!A5:D117,4,FALSE)</f>
        <v>1226.6666666666667</v>
      </c>
      <c r="M59" s="910"/>
      <c r="N59" s="295">
        <f>K59*L59</f>
        <v>1594.6666666666667</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f>N59+N60+N61+N62+N63</f>
        <v>1594.6666666666667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911" t="s">
        <v>1037</v>
      </c>
      <c r="C76" s="865"/>
      <c r="D76" s="865"/>
      <c r="E76" s="865"/>
      <c r="F76" s="865"/>
      <c r="G76" s="865"/>
      <c r="H76" s="865"/>
      <c r="I76" s="865"/>
      <c r="J76" s="865"/>
      <c r="K76" s="865"/>
      <c r="L76" s="865"/>
      <c r="M76" s="866"/>
      <c r="N76" s="309">
        <f>SUM(N70:N75)</f>
        <v>567.4133911788889</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82271.767194267522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16454.353438853504</v>
      </c>
      <c r="M83" s="858"/>
      <c r="N83" s="57"/>
    </row>
    <row r="84" spans="1:14">
      <c r="B84" s="95" t="s">
        <v>1057</v>
      </c>
      <c r="C84" s="96"/>
      <c r="D84" s="96"/>
      <c r="E84" s="96"/>
      <c r="F84" s="96"/>
      <c r="G84" s="96"/>
      <c r="H84" s="96"/>
      <c r="I84" s="93"/>
      <c r="J84" s="94"/>
      <c r="K84" s="312">
        <v>0.05</v>
      </c>
      <c r="L84" s="857">
        <f>N78*K84</f>
        <v>4113.5883597133761</v>
      </c>
      <c r="M84" s="858"/>
      <c r="N84" s="57"/>
    </row>
    <row r="85" spans="1:14" ht="15.75" thickBot="1">
      <c r="B85" s="97" t="s">
        <v>1058</v>
      </c>
      <c r="C85" s="98"/>
      <c r="D85" s="98"/>
      <c r="E85" s="98"/>
      <c r="F85" s="98"/>
      <c r="G85" s="98"/>
      <c r="H85" s="98"/>
      <c r="I85" s="99"/>
      <c r="J85" s="100"/>
      <c r="K85" s="313">
        <v>0.05</v>
      </c>
      <c r="L85" s="859">
        <f>N78*K85</f>
        <v>4113.5883597133761</v>
      </c>
      <c r="M85" s="860"/>
      <c r="N85" s="57"/>
    </row>
    <row r="86" spans="1:14" ht="15.75" thickBot="1">
      <c r="B86" s="822" t="s">
        <v>1037</v>
      </c>
      <c r="C86" s="823"/>
      <c r="D86" s="823"/>
      <c r="E86" s="823"/>
      <c r="F86" s="823"/>
      <c r="G86" s="823"/>
      <c r="H86" s="823"/>
      <c r="I86" s="823"/>
      <c r="J86" s="823"/>
      <c r="K86" s="823"/>
      <c r="L86" s="823"/>
      <c r="M86" s="824"/>
      <c r="N86" s="58">
        <f>L83+L84+L85</f>
        <v>24681.530158280257</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106953.29735254779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1592</v>
      </c>
      <c r="C31" s="87" t="s">
        <v>1593</v>
      </c>
      <c r="D31" s="88"/>
      <c r="E31" s="88"/>
      <c r="F31" s="88"/>
      <c r="G31" s="88"/>
      <c r="H31" s="88"/>
      <c r="I31" s="88"/>
      <c r="J31" s="89"/>
      <c r="K31" s="316"/>
      <c r="L31" s="314" t="s">
        <v>1082</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279"/>
      <c r="N36" s="280"/>
    </row>
    <row r="37" spans="1:14">
      <c r="A37" s="119"/>
      <c r="B37" s="871"/>
      <c r="C37" s="872"/>
      <c r="D37" s="872"/>
      <c r="E37" s="872"/>
      <c r="F37" s="872"/>
      <c r="G37" s="872"/>
      <c r="H37" s="873"/>
      <c r="I37" s="275"/>
      <c r="J37" s="276"/>
      <c r="K37" s="277"/>
      <c r="L37" s="278"/>
      <c r="M37" s="279"/>
      <c r="N37" s="280"/>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409"/>
      <c r="N41" s="352"/>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875</v>
      </c>
      <c r="B48" s="49" t="str">
        <f>VLOOKUP(A48,MATERIALES!A4:D373,3,FALSE)</f>
        <v xml:space="preserve">Cemento gris
</v>
      </c>
      <c r="C48" s="289"/>
      <c r="D48" s="289"/>
      <c r="E48" s="289"/>
      <c r="F48" s="289"/>
      <c r="G48" s="289"/>
      <c r="H48" s="289"/>
      <c r="I48" s="276"/>
      <c r="J48" s="232" t="str">
        <f>VLOOKUP(A48,MATERIALES!A4:D373,2,FALSE)</f>
        <v>kg</v>
      </c>
      <c r="K48" s="290">
        <v>1</v>
      </c>
      <c r="L48" s="275"/>
      <c r="M48" s="410">
        <f>VLOOKUP(A48,MATERIALES!A4:D395,4,FALSE)</f>
        <v>412.66666666666669</v>
      </c>
      <c r="N48" s="280">
        <f>K48*M48</f>
        <v>412.66666666666669</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412.66666666666669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B59" s="52"/>
      <c r="C59" s="325"/>
      <c r="D59" s="325"/>
      <c r="E59" s="325"/>
      <c r="F59" s="325"/>
      <c r="G59" s="325"/>
      <c r="H59" s="319"/>
      <c r="I59" s="287"/>
      <c r="J59" s="294"/>
      <c r="K59" s="287"/>
      <c r="L59" s="909"/>
      <c r="M59" s="910"/>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133"/>
    </row>
    <row r="65" spans="2:15" ht="15.75" thickBot="1">
      <c r="B65" s="911" t="s">
        <v>1037</v>
      </c>
      <c r="C65" s="865"/>
      <c r="D65" s="865"/>
      <c r="E65" s="865"/>
      <c r="F65" s="865"/>
      <c r="G65" s="865"/>
      <c r="H65" s="865"/>
      <c r="I65" s="865"/>
      <c r="J65" s="865"/>
      <c r="K65" s="865"/>
      <c r="L65" s="865"/>
      <c r="M65" s="86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1" t="s">
        <v>1047</v>
      </c>
      <c r="C69" s="862"/>
      <c r="D69" s="862"/>
      <c r="E69" s="862"/>
      <c r="F69" s="862"/>
      <c r="G69" s="862"/>
      <c r="H69" s="862"/>
      <c r="I69" s="79" t="s">
        <v>1048</v>
      </c>
      <c r="J69" s="81" t="s">
        <v>1494</v>
      </c>
      <c r="K69" s="80" t="s">
        <v>1050</v>
      </c>
      <c r="L69" s="863" t="s">
        <v>1034</v>
      </c>
      <c r="M69" s="864"/>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8"/>
      <c r="C75" s="899"/>
      <c r="D75" s="899"/>
      <c r="E75" s="899"/>
      <c r="F75" s="899"/>
      <c r="G75" s="899"/>
      <c r="H75" s="899"/>
      <c r="I75" s="132"/>
      <c r="J75" s="132"/>
      <c r="K75" s="132"/>
      <c r="L75" s="912"/>
      <c r="M75" s="912"/>
      <c r="N75" s="51"/>
    </row>
    <row r="76" spans="2:15" ht="15.75" thickBot="1">
      <c r="B76" s="822" t="s">
        <v>1037</v>
      </c>
      <c r="C76" s="823"/>
      <c r="D76" s="823"/>
      <c r="E76" s="823"/>
      <c r="F76" s="823"/>
      <c r="G76" s="823"/>
      <c r="H76" s="823"/>
      <c r="I76" s="865"/>
      <c r="J76" s="865"/>
      <c r="K76" s="865"/>
      <c r="L76" s="865"/>
      <c r="M76" s="866"/>
      <c r="N76" s="309"/>
    </row>
    <row r="77" spans="2:15" ht="15.75" thickBot="1">
      <c r="B77" s="39"/>
      <c r="C77" s="40"/>
      <c r="D77" s="40"/>
      <c r="E77" s="40"/>
      <c r="F77" s="40"/>
      <c r="G77" s="40"/>
      <c r="H77" s="40"/>
      <c r="I77" s="40"/>
      <c r="J77" s="40"/>
      <c r="K77" s="40"/>
      <c r="L77" s="40"/>
      <c r="M77" s="40"/>
      <c r="N77" s="41"/>
    </row>
    <row r="78" spans="2:15" ht="15.75" thickBot="1">
      <c r="B78" s="822" t="s">
        <v>1051</v>
      </c>
      <c r="C78" s="823"/>
      <c r="D78" s="823"/>
      <c r="E78" s="823"/>
      <c r="F78" s="823"/>
      <c r="G78" s="823"/>
      <c r="H78" s="823"/>
      <c r="I78" s="823"/>
      <c r="J78" s="823"/>
      <c r="K78" s="823"/>
      <c r="L78" s="823"/>
      <c r="M78" s="824"/>
      <c r="N78" s="105">
        <f>N43+N54+N65+N76</f>
        <v>412.66666666666669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82.533333333333346</v>
      </c>
      <c r="M83" s="858"/>
      <c r="N83" s="57"/>
    </row>
    <row r="84" spans="1:14">
      <c r="B84" s="95" t="s">
        <v>1057</v>
      </c>
      <c r="C84" s="96"/>
      <c r="D84" s="96"/>
      <c r="E84" s="96"/>
      <c r="F84" s="96"/>
      <c r="G84" s="96"/>
      <c r="H84" s="96"/>
      <c r="I84" s="93"/>
      <c r="J84" s="94"/>
      <c r="K84" s="312">
        <v>0.05</v>
      </c>
      <c r="L84" s="857">
        <f>N78*K84</f>
        <v>20.633333333333336</v>
      </c>
      <c r="M84" s="858"/>
      <c r="N84" s="57"/>
    </row>
    <row r="85" spans="1:14" ht="15.75" thickBot="1">
      <c r="B85" s="97" t="s">
        <v>1058</v>
      </c>
      <c r="C85" s="98"/>
      <c r="D85" s="98"/>
      <c r="E85" s="98"/>
      <c r="F85" s="98"/>
      <c r="G85" s="98"/>
      <c r="H85" s="98"/>
      <c r="I85" s="99"/>
      <c r="J85" s="100"/>
      <c r="K85" s="313">
        <v>0.05</v>
      </c>
      <c r="L85" s="859">
        <f>N78*K85</f>
        <v>20.633333333333336</v>
      </c>
      <c r="M85" s="860"/>
      <c r="N85" s="57"/>
    </row>
    <row r="86" spans="1:14" ht="15.75" thickBot="1">
      <c r="B86" s="822" t="s">
        <v>1037</v>
      </c>
      <c r="C86" s="823"/>
      <c r="D86" s="823"/>
      <c r="E86" s="823"/>
      <c r="F86" s="823"/>
      <c r="G86" s="823"/>
      <c r="H86" s="823"/>
      <c r="I86" s="823"/>
      <c r="J86" s="823"/>
      <c r="K86" s="823"/>
      <c r="L86" s="823"/>
      <c r="M86" s="824"/>
      <c r="N86" s="58">
        <f>L83+L84+L85</f>
        <v>123.80000000000003</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536.4666666666667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1594</v>
      </c>
      <c r="C31" s="87" t="s">
        <v>1595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4" t="s">
        <v>152</v>
      </c>
      <c r="B36" s="871" t="str">
        <f>VLOOKUP(A36,EQUIPOS!A6:D154,3,FALSE)</f>
        <v xml:space="preserve">Carrotanque de agua(1000 Galones) </v>
      </c>
      <c r="C36" s="872"/>
      <c r="D36" s="872"/>
      <c r="E36" s="872"/>
      <c r="F36" s="872"/>
      <c r="G36" s="872"/>
      <c r="H36" s="873"/>
      <c r="I36" s="275"/>
      <c r="J36" s="276"/>
      <c r="K36" s="277">
        <f>VLOOKUP(A36,EQUIPOS!A6:D163,4,FALSE)</f>
        <v>80266.666666666672</v>
      </c>
      <c r="L36" s="278"/>
      <c r="M36" s="279">
        <v>45</v>
      </c>
      <c r="N36" s="280">
        <f>K36/M36</f>
        <v>1783.7037037037039</v>
      </c>
    </row>
    <row r="37" spans="1:14">
      <c r="A37" s="119" t="s">
        <v>271</v>
      </c>
      <c r="B37" s="871" t="str">
        <f>VLOOKUP(A37,EQUIPOS!A7:D154,3,FALSE)</f>
        <v>Motoniveladora, potencia 140 HP, ancho de cuchilla 3,66 m, peso 11 ton.</v>
      </c>
      <c r="C37" s="872"/>
      <c r="D37" s="872"/>
      <c r="E37" s="872"/>
      <c r="F37" s="872"/>
      <c r="G37" s="872"/>
      <c r="H37" s="873"/>
      <c r="I37" s="275"/>
      <c r="J37" s="276"/>
      <c r="K37" s="277">
        <f>VLOOKUP(A37,EQUIPOS!A7:D164,4,FALSE)</f>
        <v>173300</v>
      </c>
      <c r="L37" s="278"/>
      <c r="M37" s="279">
        <v>45</v>
      </c>
      <c r="N37" s="280">
        <f>K37/M37</f>
        <v>3851.1111111111113</v>
      </c>
    </row>
    <row r="38" spans="1:14">
      <c r="A38" t="s">
        <v>365</v>
      </c>
      <c r="B38" s="871" t="str">
        <f>VLOOKUP(A38,EQUIPOS!A8:D154,3,FALSE)</f>
        <v xml:space="preserve">Vibrocompatador, potencia 153 HP, peso 10 Ton. </v>
      </c>
      <c r="C38" s="872"/>
      <c r="D38" s="872"/>
      <c r="E38" s="872"/>
      <c r="F38" s="872"/>
      <c r="G38" s="872"/>
      <c r="H38" s="873"/>
      <c r="I38" s="275"/>
      <c r="J38" s="276"/>
      <c r="K38" s="277">
        <f>VLOOKUP(A38,EQUIPOS!A8:D165,4,FALSE)</f>
        <v>137533.33333333334</v>
      </c>
      <c r="L38" s="278"/>
      <c r="M38" s="279">
        <v>45</v>
      </c>
      <c r="N38" s="280">
        <f>K38/M38</f>
        <v>3056.2962962962965</v>
      </c>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t="s">
        <v>1036</v>
      </c>
      <c r="C41" s="880"/>
      <c r="D41" s="880"/>
      <c r="E41" s="44"/>
      <c r="F41" s="45"/>
      <c r="G41" s="45"/>
      <c r="H41" s="46"/>
      <c r="I41" s="42"/>
      <c r="J41" s="43"/>
      <c r="K41" s="287"/>
      <c r="L41" s="284"/>
      <c r="M41" s="409">
        <v>0.01</v>
      </c>
      <c r="N41" s="352">
        <f>N76*M41</f>
        <v>5.6741339117888892</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8696.785245022902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54933.001454922349</v>
      </c>
      <c r="N48" s="280">
        <f>K48*M48</f>
        <v>71412.901891399059</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90</v>
      </c>
      <c r="L49" s="275"/>
      <c r="M49" s="410">
        <f>VLOOKUP(A49,MATERIALES!A5:D396,4,FALSE)</f>
        <v>412.66666666666669</v>
      </c>
      <c r="N49" s="280">
        <f>K49*M49</f>
        <v>37140</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108552.90189139906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9">
        <f>VLOOKUP(A59,TRANSPORTE!A5:D117,4,FALSE)</f>
        <v>1226.6666666666667</v>
      </c>
      <c r="M59" s="910"/>
      <c r="N59" s="295">
        <f>K59*L59</f>
        <v>1594.6666666666667</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f>N59+N60+N61+N62+N63</f>
        <v>1594.6666666666667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911" t="s">
        <v>1037</v>
      </c>
      <c r="C76" s="865"/>
      <c r="D76" s="865"/>
      <c r="E76" s="865"/>
      <c r="F76" s="865"/>
      <c r="G76" s="865"/>
      <c r="H76" s="865"/>
      <c r="I76" s="865"/>
      <c r="J76" s="865"/>
      <c r="K76" s="865"/>
      <c r="L76" s="865"/>
      <c r="M76" s="866"/>
      <c r="N76" s="309">
        <f>SUM(N70:N75)</f>
        <v>567.4133911788889</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119411.76719426752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23882.353438853504</v>
      </c>
      <c r="M83" s="858"/>
      <c r="N83" s="57"/>
    </row>
    <row r="84" spans="1:14">
      <c r="B84" s="95" t="s">
        <v>1057</v>
      </c>
      <c r="C84" s="96"/>
      <c r="D84" s="96"/>
      <c r="E84" s="96"/>
      <c r="F84" s="96"/>
      <c r="G84" s="96"/>
      <c r="H84" s="96"/>
      <c r="I84" s="93"/>
      <c r="J84" s="94"/>
      <c r="K84" s="312">
        <v>0.05</v>
      </c>
      <c r="L84" s="857">
        <f>N78*K84</f>
        <v>5970.5883597133761</v>
      </c>
      <c r="M84" s="858"/>
      <c r="N84" s="57"/>
    </row>
    <row r="85" spans="1:14" ht="15.75" thickBot="1">
      <c r="B85" s="97" t="s">
        <v>1058</v>
      </c>
      <c r="C85" s="98"/>
      <c r="D85" s="98"/>
      <c r="E85" s="98"/>
      <c r="F85" s="98"/>
      <c r="G85" s="98"/>
      <c r="H85" s="98"/>
      <c r="I85" s="99"/>
      <c r="J85" s="100"/>
      <c r="K85" s="313">
        <v>0.05</v>
      </c>
      <c r="L85" s="859">
        <f>N78*K85</f>
        <v>5970.5883597133761</v>
      </c>
      <c r="M85" s="860"/>
      <c r="N85" s="57"/>
    </row>
    <row r="86" spans="1:14" ht="15.75" thickBot="1">
      <c r="B86" s="822" t="s">
        <v>1037</v>
      </c>
      <c r="C86" s="823"/>
      <c r="D86" s="823"/>
      <c r="E86" s="823"/>
      <c r="F86" s="823"/>
      <c r="G86" s="823"/>
      <c r="H86" s="823"/>
      <c r="I86" s="823"/>
      <c r="J86" s="823"/>
      <c r="K86" s="823"/>
      <c r="L86" s="823"/>
      <c r="M86" s="824"/>
      <c r="N86" s="58">
        <f>L83+L84+L85</f>
        <v>35823.530158280257</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155235.29735254779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1596</v>
      </c>
      <c r="C31" s="87" t="s">
        <v>1597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4" t="s">
        <v>152</v>
      </c>
      <c r="B36" s="871" t="str">
        <f>VLOOKUP(A36,EQUIPOS!A6:D154,3,FALSE)</f>
        <v xml:space="preserve">Carrotanque de agua(1000 Galones) </v>
      </c>
      <c r="C36" s="872"/>
      <c r="D36" s="872"/>
      <c r="E36" s="872"/>
      <c r="F36" s="872"/>
      <c r="G36" s="872"/>
      <c r="H36" s="873"/>
      <c r="I36" s="275"/>
      <c r="J36" s="276"/>
      <c r="K36" s="277">
        <f>VLOOKUP(A36,EQUIPOS!A6:D163,4,FALSE)</f>
        <v>80266.666666666672</v>
      </c>
      <c r="L36" s="278"/>
      <c r="M36" s="279">
        <v>45</v>
      </c>
      <c r="N36" s="280">
        <f>K36/M36</f>
        <v>1783.7037037037039</v>
      </c>
    </row>
    <row r="37" spans="1:14">
      <c r="A37" s="119" t="s">
        <v>271</v>
      </c>
      <c r="B37" s="871" t="str">
        <f>VLOOKUP(A37,EQUIPOS!A7:D154,3,FALSE)</f>
        <v>Motoniveladora, potencia 140 HP, ancho de cuchilla 3,66 m, peso 11 ton.</v>
      </c>
      <c r="C37" s="872"/>
      <c r="D37" s="872"/>
      <c r="E37" s="872"/>
      <c r="F37" s="872"/>
      <c r="G37" s="872"/>
      <c r="H37" s="873"/>
      <c r="I37" s="275"/>
      <c r="J37" s="276"/>
      <c r="K37" s="277">
        <f>VLOOKUP(A37,EQUIPOS!A7:D164,4,FALSE)</f>
        <v>173300</v>
      </c>
      <c r="L37" s="278"/>
      <c r="M37" s="279">
        <v>45</v>
      </c>
      <c r="N37" s="280">
        <f>K37/M37</f>
        <v>3851.1111111111113</v>
      </c>
    </row>
    <row r="38" spans="1:14">
      <c r="A38" t="s">
        <v>365</v>
      </c>
      <c r="B38" s="871" t="str">
        <f>VLOOKUP(A38,EQUIPOS!A8:D154,3,FALSE)</f>
        <v xml:space="preserve">Vibrocompatador, potencia 153 HP, peso 10 Ton. </v>
      </c>
      <c r="C38" s="872"/>
      <c r="D38" s="872"/>
      <c r="E38" s="872"/>
      <c r="F38" s="872"/>
      <c r="G38" s="872"/>
      <c r="H38" s="873"/>
      <c r="I38" s="275"/>
      <c r="J38" s="276"/>
      <c r="K38" s="277">
        <f>VLOOKUP(A38,EQUIPOS!A8:D165,4,FALSE)</f>
        <v>137533.33333333334</v>
      </c>
      <c r="L38" s="278"/>
      <c r="M38" s="279">
        <v>45</v>
      </c>
      <c r="N38" s="280">
        <f>K38/M38</f>
        <v>3056.2962962962965</v>
      </c>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t="s">
        <v>1036</v>
      </c>
      <c r="C41" s="880"/>
      <c r="D41" s="880"/>
      <c r="E41" s="44"/>
      <c r="F41" s="45"/>
      <c r="G41" s="45"/>
      <c r="H41" s="46"/>
      <c r="I41" s="42"/>
      <c r="J41" s="43"/>
      <c r="K41" s="287"/>
      <c r="L41" s="284"/>
      <c r="M41" s="409">
        <v>0.01</v>
      </c>
      <c r="N41" s="352">
        <f>N76*M41</f>
        <v>5.6741339117888892</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8696.785245022902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54933.001454922349</v>
      </c>
      <c r="N48" s="280">
        <f>K48*M48</f>
        <v>71412.901891399059</v>
      </c>
    </row>
    <row r="49" spans="1:14">
      <c r="A49" t="s">
        <v>875</v>
      </c>
      <c r="B49" s="49" t="str">
        <f>VLOOKUP(A49,MATERIALES!A5:D373,3,FALSE)</f>
        <v xml:space="preserve">Cemento gris
</v>
      </c>
      <c r="C49" s="289"/>
      <c r="D49" s="289"/>
      <c r="E49" s="289"/>
      <c r="F49" s="289"/>
      <c r="G49" s="289"/>
      <c r="H49" s="289"/>
      <c r="I49" s="276"/>
      <c r="J49" s="232" t="str">
        <f>VLOOKUP(A49,MATERIALES!A5:D373,2,FALSE)</f>
        <v>kg</v>
      </c>
      <c r="K49" s="290">
        <v>90</v>
      </c>
      <c r="L49" s="275"/>
      <c r="M49" s="410">
        <f>VLOOKUP(A49,MATERIALES!A5:D396,4,FALSE)</f>
        <v>412.66666666666669</v>
      </c>
      <c r="N49" s="280">
        <f>K49*M49</f>
        <v>37140</v>
      </c>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108552.90189139906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9">
        <f>VLOOKUP(A59,TRANSPORTE!A5:D117,4,FALSE)</f>
        <v>1226.6666666666667</v>
      </c>
      <c r="M59" s="910"/>
      <c r="N59" s="295">
        <f>K59*L59</f>
        <v>1594.6666666666667</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f>N59+N60+N61+N62+N63</f>
        <v>1594.6666666666667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911" t="s">
        <v>1037</v>
      </c>
      <c r="C76" s="865"/>
      <c r="D76" s="865"/>
      <c r="E76" s="865"/>
      <c r="F76" s="865"/>
      <c r="G76" s="865"/>
      <c r="H76" s="865"/>
      <c r="I76" s="865"/>
      <c r="J76" s="865"/>
      <c r="K76" s="865"/>
      <c r="L76" s="865"/>
      <c r="M76" s="866"/>
      <c r="N76" s="309">
        <f>SUM(N70:N75)</f>
        <v>567.4133911788889</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119411.76719426752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23882.353438853504</v>
      </c>
      <c r="M83" s="858"/>
      <c r="N83" s="57"/>
    </row>
    <row r="84" spans="1:14">
      <c r="B84" s="95" t="s">
        <v>1057</v>
      </c>
      <c r="C84" s="96"/>
      <c r="D84" s="96"/>
      <c r="E84" s="96"/>
      <c r="F84" s="96"/>
      <c r="G84" s="96"/>
      <c r="H84" s="96"/>
      <c r="I84" s="93"/>
      <c r="J84" s="94"/>
      <c r="K84" s="312">
        <v>0.05</v>
      </c>
      <c r="L84" s="857">
        <f>N78*K84</f>
        <v>5970.5883597133761</v>
      </c>
      <c r="M84" s="858"/>
      <c r="N84" s="57"/>
    </row>
    <row r="85" spans="1:14" ht="15.75" thickBot="1">
      <c r="B85" s="97" t="s">
        <v>1058</v>
      </c>
      <c r="C85" s="98"/>
      <c r="D85" s="98"/>
      <c r="E85" s="98"/>
      <c r="F85" s="98"/>
      <c r="G85" s="98"/>
      <c r="H85" s="98"/>
      <c r="I85" s="99"/>
      <c r="J85" s="100"/>
      <c r="K85" s="313">
        <v>0.05</v>
      </c>
      <c r="L85" s="859">
        <f>N78*K85</f>
        <v>5970.5883597133761</v>
      </c>
      <c r="M85" s="860"/>
      <c r="N85" s="57"/>
    </row>
    <row r="86" spans="1:14" ht="15.75" thickBot="1">
      <c r="B86" s="822" t="s">
        <v>1037</v>
      </c>
      <c r="C86" s="823"/>
      <c r="D86" s="823"/>
      <c r="E86" s="823"/>
      <c r="F86" s="823"/>
      <c r="G86" s="823"/>
      <c r="H86" s="823"/>
      <c r="I86" s="823"/>
      <c r="J86" s="823"/>
      <c r="K86" s="823"/>
      <c r="L86" s="823"/>
      <c r="M86" s="824"/>
      <c r="N86" s="58">
        <f>L83+L84+L85</f>
        <v>35823.530158280257</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155235.29735254779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1598</v>
      </c>
      <c r="C31" s="87" t="s">
        <v>1599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4" t="s">
        <v>152</v>
      </c>
      <c r="B36" s="871" t="str">
        <f>VLOOKUP(A36,EQUIPOS!A6:D154,3,FALSE)</f>
        <v xml:space="preserve">Carrotanque de agua(1000 Galones) </v>
      </c>
      <c r="C36" s="872"/>
      <c r="D36" s="872"/>
      <c r="E36" s="872"/>
      <c r="F36" s="872"/>
      <c r="G36" s="872"/>
      <c r="H36" s="873"/>
      <c r="I36" s="275"/>
      <c r="J36" s="276"/>
      <c r="K36" s="277">
        <f>VLOOKUP(A36,EQUIPOS!A6:D163,4,FALSE)</f>
        <v>80266.666666666672</v>
      </c>
      <c r="L36" s="278"/>
      <c r="M36" s="279">
        <v>45</v>
      </c>
      <c r="N36" s="280">
        <f>K36/M36</f>
        <v>1783.7037037037039</v>
      </c>
    </row>
    <row r="37" spans="1:14">
      <c r="A37" s="119" t="s">
        <v>271</v>
      </c>
      <c r="B37" s="871" t="str">
        <f>VLOOKUP(A37,EQUIPOS!A7:D154,3,FALSE)</f>
        <v>Motoniveladora, potencia 140 HP, ancho de cuchilla 3,66 m, peso 11 ton.</v>
      </c>
      <c r="C37" s="872"/>
      <c r="D37" s="872"/>
      <c r="E37" s="872"/>
      <c r="F37" s="872"/>
      <c r="G37" s="872"/>
      <c r="H37" s="873"/>
      <c r="I37" s="275"/>
      <c r="J37" s="276"/>
      <c r="K37" s="277">
        <f>VLOOKUP(A37,EQUIPOS!A7:D164,4,FALSE)</f>
        <v>173300</v>
      </c>
      <c r="L37" s="278"/>
      <c r="M37" s="279">
        <v>45</v>
      </c>
      <c r="N37" s="280">
        <f>K37/M37</f>
        <v>3851.1111111111113</v>
      </c>
    </row>
    <row r="38" spans="1:14">
      <c r="A38" t="s">
        <v>365</v>
      </c>
      <c r="B38" s="871" t="str">
        <f>VLOOKUP(A38,EQUIPOS!A8:D154,3,FALSE)</f>
        <v xml:space="preserve">Vibrocompatador, potencia 153 HP, peso 10 Ton. </v>
      </c>
      <c r="C38" s="872"/>
      <c r="D38" s="872"/>
      <c r="E38" s="872"/>
      <c r="F38" s="872"/>
      <c r="G38" s="872"/>
      <c r="H38" s="873"/>
      <c r="I38" s="275"/>
      <c r="J38" s="276"/>
      <c r="K38" s="277">
        <f>VLOOKUP(A38,EQUIPOS!A8:D165,4,FALSE)</f>
        <v>137533.33333333334</v>
      </c>
      <c r="L38" s="278"/>
      <c r="M38" s="279">
        <v>45</v>
      </c>
      <c r="N38" s="280">
        <f>K38/M38</f>
        <v>3056.2962962962965</v>
      </c>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t="s">
        <v>1036</v>
      </c>
      <c r="C41" s="880"/>
      <c r="D41" s="880"/>
      <c r="E41" s="44"/>
      <c r="F41" s="45"/>
      <c r="G41" s="45"/>
      <c r="H41" s="46"/>
      <c r="I41" s="42"/>
      <c r="J41" s="43"/>
      <c r="K41" s="287"/>
      <c r="L41" s="284"/>
      <c r="M41" s="409">
        <v>0.01</v>
      </c>
      <c r="N41" s="352">
        <f>N76*M41</f>
        <v>5.6741339117888892</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8696.785245022902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54933.001454922349</v>
      </c>
      <c r="N48" s="280">
        <f>K48*M48</f>
        <v>71412.901891399059</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71412.901891399059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9">
        <f>VLOOKUP(A59,TRANSPORTE!A5:D117,4,FALSE)</f>
        <v>1226.6666666666667</v>
      </c>
      <c r="M59" s="910"/>
      <c r="N59" s="295">
        <f>K59*L59</f>
        <v>1594.6666666666667</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f>N59+N60+N61+N62+N63</f>
        <v>1594.6666666666667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822" t="s">
        <v>1037</v>
      </c>
      <c r="C76" s="823"/>
      <c r="D76" s="823"/>
      <c r="E76" s="823"/>
      <c r="F76" s="823"/>
      <c r="G76" s="823"/>
      <c r="H76" s="823"/>
      <c r="I76" s="865"/>
      <c r="J76" s="865"/>
      <c r="K76" s="865"/>
      <c r="L76" s="865"/>
      <c r="M76" s="866"/>
      <c r="N76" s="309">
        <f>SUM(N70:N75)</f>
        <v>567.4133911788889</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82271.767194267522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16454.353438853504</v>
      </c>
      <c r="M83" s="858"/>
      <c r="N83" s="57"/>
    </row>
    <row r="84" spans="1:14">
      <c r="B84" s="95" t="s">
        <v>1057</v>
      </c>
      <c r="C84" s="96"/>
      <c r="D84" s="96"/>
      <c r="E84" s="96"/>
      <c r="F84" s="96"/>
      <c r="G84" s="96"/>
      <c r="H84" s="96"/>
      <c r="I84" s="93"/>
      <c r="J84" s="94"/>
      <c r="K84" s="312">
        <v>0.05</v>
      </c>
      <c r="L84" s="857">
        <f>N78*K84</f>
        <v>4113.5883597133761</v>
      </c>
      <c r="M84" s="858"/>
      <c r="N84" s="57"/>
    </row>
    <row r="85" spans="1:14" ht="15.75" thickBot="1">
      <c r="B85" s="97" t="s">
        <v>1058</v>
      </c>
      <c r="C85" s="98"/>
      <c r="D85" s="98"/>
      <c r="E85" s="98"/>
      <c r="F85" s="98"/>
      <c r="G85" s="98"/>
      <c r="H85" s="98"/>
      <c r="I85" s="99"/>
      <c r="J85" s="100"/>
      <c r="K85" s="313">
        <v>0.05</v>
      </c>
      <c r="L85" s="859">
        <f>N78*K85</f>
        <v>4113.5883597133761</v>
      </c>
      <c r="M85" s="860"/>
      <c r="N85" s="57"/>
    </row>
    <row r="86" spans="1:14" ht="15.75" thickBot="1">
      <c r="B86" s="822" t="s">
        <v>1037</v>
      </c>
      <c r="C86" s="823"/>
      <c r="D86" s="823"/>
      <c r="E86" s="823"/>
      <c r="F86" s="823"/>
      <c r="G86" s="823"/>
      <c r="H86" s="823"/>
      <c r="I86" s="823"/>
      <c r="J86" s="823"/>
      <c r="K86" s="823"/>
      <c r="L86" s="823"/>
      <c r="M86" s="824"/>
      <c r="N86" s="58">
        <f>L83+L84+L85</f>
        <v>24681.530158280257</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106953.29735254779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1600</v>
      </c>
      <c r="C31" s="87" t="s">
        <v>1601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4" t="s">
        <v>152</v>
      </c>
      <c r="B36" s="871" t="str">
        <f>VLOOKUP(A36,EQUIPOS!A6:D154,3,FALSE)</f>
        <v xml:space="preserve">Carrotanque de agua(1000 Galones) </v>
      </c>
      <c r="C36" s="872"/>
      <c r="D36" s="872"/>
      <c r="E36" s="872"/>
      <c r="F36" s="872"/>
      <c r="G36" s="872"/>
      <c r="H36" s="873"/>
      <c r="I36" s="275"/>
      <c r="J36" s="276"/>
      <c r="K36" s="277">
        <f>VLOOKUP(A36,EQUIPOS!A6:D163,4,FALSE)</f>
        <v>80266.666666666672</v>
      </c>
      <c r="L36" s="278"/>
      <c r="M36" s="279">
        <v>45</v>
      </c>
      <c r="N36" s="280">
        <f>K36/M36</f>
        <v>1783.7037037037039</v>
      </c>
    </row>
    <row r="37" spans="1:14">
      <c r="A37" s="119" t="s">
        <v>271</v>
      </c>
      <c r="B37" s="871" t="str">
        <f>VLOOKUP(A37,EQUIPOS!A7:D154,3,FALSE)</f>
        <v>Motoniveladora, potencia 140 HP, ancho de cuchilla 3,66 m, peso 11 ton.</v>
      </c>
      <c r="C37" s="872"/>
      <c r="D37" s="872"/>
      <c r="E37" s="872"/>
      <c r="F37" s="872"/>
      <c r="G37" s="872"/>
      <c r="H37" s="873"/>
      <c r="I37" s="275"/>
      <c r="J37" s="276"/>
      <c r="K37" s="277">
        <f>VLOOKUP(A37,EQUIPOS!A7:D164,4,FALSE)</f>
        <v>173300</v>
      </c>
      <c r="L37" s="278"/>
      <c r="M37" s="279">
        <v>45</v>
      </c>
      <c r="N37" s="280">
        <f>K37/M37</f>
        <v>3851.1111111111113</v>
      </c>
    </row>
    <row r="38" spans="1:14">
      <c r="A38" t="s">
        <v>365</v>
      </c>
      <c r="B38" s="871" t="str">
        <f>VLOOKUP(A38,EQUIPOS!A8:D154,3,FALSE)</f>
        <v xml:space="preserve">Vibrocompatador, potencia 153 HP, peso 10 Ton. </v>
      </c>
      <c r="C38" s="872"/>
      <c r="D38" s="872"/>
      <c r="E38" s="872"/>
      <c r="F38" s="872"/>
      <c r="G38" s="872"/>
      <c r="H38" s="873"/>
      <c r="I38" s="275"/>
      <c r="J38" s="276"/>
      <c r="K38" s="277">
        <f>VLOOKUP(A38,EQUIPOS!A8:D165,4,FALSE)</f>
        <v>137533.33333333334</v>
      </c>
      <c r="L38" s="278"/>
      <c r="M38" s="279">
        <v>45</v>
      </c>
      <c r="N38" s="280">
        <f>K38/M38</f>
        <v>3056.2962962962965</v>
      </c>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t="s">
        <v>1036</v>
      </c>
      <c r="C41" s="880"/>
      <c r="D41" s="880"/>
      <c r="E41" s="44"/>
      <c r="F41" s="45"/>
      <c r="G41" s="45"/>
      <c r="H41" s="46"/>
      <c r="I41" s="42"/>
      <c r="J41" s="43"/>
      <c r="K41" s="287"/>
      <c r="L41" s="284"/>
      <c r="M41" s="409">
        <v>0.01</v>
      </c>
      <c r="N41" s="352">
        <f>N76*M41</f>
        <v>5.6741339117888892</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8696.785245022902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537</v>
      </c>
      <c r="B48" s="49" t="str">
        <f>VLOOKUP(A48,MATERIALES!A4:D373,3,FALSE)</f>
        <v>Material de base (gradación 2)</v>
      </c>
      <c r="C48" s="289"/>
      <c r="D48" s="289"/>
      <c r="E48" s="289"/>
      <c r="F48" s="289"/>
      <c r="G48" s="289"/>
      <c r="H48" s="289"/>
      <c r="I48" s="276"/>
      <c r="J48" s="232" t="str">
        <f>VLOOKUP(A48,MATERIALES!A4:D373,2,FALSE)</f>
        <v>m3</v>
      </c>
      <c r="K48" s="290">
        <v>1.3</v>
      </c>
      <c r="L48" s="275"/>
      <c r="M48" s="410">
        <f>VLOOKUP(A48,MATERIALES!A4:D395,4,FALSE)</f>
        <v>54933.001454922349</v>
      </c>
      <c r="N48" s="280">
        <f>K48*M48</f>
        <v>71412.901891399059</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71412.901891399059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A59" t="s">
        <v>1338</v>
      </c>
      <c r="B59" s="52" t="str">
        <f>VLOOKUP(A59,TRANSPORTE!A5:D104,3,FALSE)</f>
        <v>Transporte de Material de Base</v>
      </c>
      <c r="C59" s="325"/>
      <c r="D59" s="325"/>
      <c r="E59" s="325"/>
      <c r="F59" s="325"/>
      <c r="G59" s="325"/>
      <c r="H59" s="319" t="s">
        <v>339</v>
      </c>
      <c r="I59" s="287">
        <v>1.3</v>
      </c>
      <c r="J59" s="294">
        <v>1</v>
      </c>
      <c r="K59" s="287">
        <f>I59*J59</f>
        <v>1.3</v>
      </c>
      <c r="L59" s="909">
        <f>VLOOKUP(A59,TRANSPORTE!A5:D117,4,FALSE)</f>
        <v>1226.6666666666667</v>
      </c>
      <c r="M59" s="910"/>
      <c r="N59" s="295">
        <f>K59*L59</f>
        <v>1594.6666666666667</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f>N59+N60+N61+N62+N63</f>
        <v>1594.6666666666667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30</v>
      </c>
      <c r="B70" s="55" t="str">
        <f>VLOOKUP(A70,'MANO DE OBRA'!A8:D68,3,FALSE)</f>
        <v>Oficial</v>
      </c>
      <c r="C70" s="53"/>
      <c r="D70" s="53"/>
      <c r="E70" s="53"/>
      <c r="F70" s="53"/>
      <c r="G70" s="53"/>
      <c r="H70" s="53"/>
      <c r="I70" s="300">
        <f>K70/J70*100</f>
        <v>55207.789411999998</v>
      </c>
      <c r="J70" s="301">
        <v>185</v>
      </c>
      <c r="K70" s="302">
        <f>VLOOKUP(A70,'MANO DE OBRA'!A8:D99,4,FALSE)</f>
        <v>102134.4104122</v>
      </c>
      <c r="L70" s="56"/>
      <c r="M70" s="303">
        <v>360</v>
      </c>
      <c r="N70" s="403">
        <f>K70/M70</f>
        <v>283.70669558944445</v>
      </c>
      <c r="O70" s="112"/>
    </row>
    <row r="71" spans="1:15">
      <c r="A71" t="s">
        <v>7</v>
      </c>
      <c r="B71" s="55" t="str">
        <f>VLOOKUP(A71,'MANO DE OBRA'!A8:D69,3,FALSE)</f>
        <v>Obrero (2)</v>
      </c>
      <c r="C71" s="53"/>
      <c r="D71" s="53"/>
      <c r="E71" s="53"/>
      <c r="F71" s="53"/>
      <c r="G71" s="53"/>
      <c r="H71" s="53"/>
      <c r="I71" s="300">
        <f>K71/J71*100</f>
        <v>55207.789411999998</v>
      </c>
      <c r="J71" s="301">
        <v>185</v>
      </c>
      <c r="K71" s="302">
        <f>VLOOKUP(A71,'MANO DE OBRA'!A8:D100,4,FALSE)</f>
        <v>102134.4104122</v>
      </c>
      <c r="L71" s="56"/>
      <c r="M71" s="307">
        <v>360</v>
      </c>
      <c r="N71" s="403">
        <f>K71/M71</f>
        <v>283.70669558944445</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133"/>
    </row>
    <row r="76" spans="1:15" ht="15.75" thickBot="1">
      <c r="B76" s="822" t="s">
        <v>1037</v>
      </c>
      <c r="C76" s="823"/>
      <c r="D76" s="823"/>
      <c r="E76" s="823"/>
      <c r="F76" s="823"/>
      <c r="G76" s="823"/>
      <c r="H76" s="823"/>
      <c r="I76" s="865"/>
      <c r="J76" s="865"/>
      <c r="K76" s="865"/>
      <c r="L76" s="865"/>
      <c r="M76" s="866"/>
      <c r="N76" s="468">
        <f>SUM(N70:N75)</f>
        <v>567.4133911788889</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82271.767194267522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16454.353438853504</v>
      </c>
      <c r="M83" s="858"/>
      <c r="N83" s="57"/>
    </row>
    <row r="84" spans="1:14">
      <c r="B84" s="95" t="s">
        <v>1057</v>
      </c>
      <c r="C84" s="96"/>
      <c r="D84" s="96"/>
      <c r="E84" s="96"/>
      <c r="F84" s="96"/>
      <c r="G84" s="96"/>
      <c r="H84" s="96"/>
      <c r="I84" s="93"/>
      <c r="J84" s="94"/>
      <c r="K84" s="312">
        <v>0.05</v>
      </c>
      <c r="L84" s="857">
        <f>N78*K84</f>
        <v>4113.5883597133761</v>
      </c>
      <c r="M84" s="858"/>
      <c r="N84" s="57"/>
    </row>
    <row r="85" spans="1:14" ht="15.75" thickBot="1">
      <c r="B85" s="97" t="s">
        <v>1058</v>
      </c>
      <c r="C85" s="98"/>
      <c r="D85" s="98"/>
      <c r="E85" s="98"/>
      <c r="F85" s="98"/>
      <c r="G85" s="98"/>
      <c r="H85" s="98"/>
      <c r="I85" s="99"/>
      <c r="J85" s="100"/>
      <c r="K85" s="313">
        <v>0.05</v>
      </c>
      <c r="L85" s="859">
        <f>N78*K85</f>
        <v>4113.5883597133761</v>
      </c>
      <c r="M85" s="860"/>
      <c r="N85" s="57"/>
    </row>
    <row r="86" spans="1:14" ht="15.75" thickBot="1">
      <c r="B86" s="822" t="s">
        <v>1037</v>
      </c>
      <c r="C86" s="823"/>
      <c r="D86" s="823"/>
      <c r="E86" s="823"/>
      <c r="F86" s="823"/>
      <c r="G86" s="823"/>
      <c r="H86" s="823"/>
      <c r="I86" s="823"/>
      <c r="J86" s="823"/>
      <c r="K86" s="823"/>
      <c r="L86" s="823"/>
      <c r="M86" s="824"/>
      <c r="N86" s="58">
        <f>L83+L84+L85</f>
        <v>24681.530158280257</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106953.29735254779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1602</v>
      </c>
      <c r="C31" s="87" t="s">
        <v>1603</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279"/>
      <c r="N36" s="280"/>
    </row>
    <row r="37" spans="1:14">
      <c r="A37" s="119"/>
      <c r="B37" s="871"/>
      <c r="C37" s="872"/>
      <c r="D37" s="872"/>
      <c r="E37" s="872"/>
      <c r="F37" s="872"/>
      <c r="G37" s="872"/>
      <c r="H37" s="873"/>
      <c r="I37" s="275"/>
      <c r="J37" s="276"/>
      <c r="K37" s="277"/>
      <c r="L37" s="278"/>
      <c r="M37" s="279"/>
      <c r="N37" s="280"/>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409"/>
      <c r="N41" s="352"/>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875</v>
      </c>
      <c r="B48" s="49" t="str">
        <f>VLOOKUP(A48,MATERIALES!A4:D373,3,FALSE)</f>
        <v xml:space="preserve">Cemento gris
</v>
      </c>
      <c r="C48" s="289"/>
      <c r="D48" s="289"/>
      <c r="E48" s="289"/>
      <c r="F48" s="289"/>
      <c r="G48" s="289"/>
      <c r="H48" s="289"/>
      <c r="I48" s="276"/>
      <c r="J48" s="232" t="str">
        <f>VLOOKUP(A48,MATERIALES!A4:D373,2,FALSE)</f>
        <v>kg</v>
      </c>
      <c r="K48" s="290">
        <v>1</v>
      </c>
      <c r="L48" s="275"/>
      <c r="M48" s="410">
        <f>VLOOKUP(A48,MATERIALES!A4:D395,4,FALSE)</f>
        <v>412.66666666666669</v>
      </c>
      <c r="N48" s="280">
        <f>K48*M48</f>
        <v>412.66666666666669</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412.66666666666669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B59" s="52"/>
      <c r="C59" s="325"/>
      <c r="D59" s="325"/>
      <c r="E59" s="325"/>
      <c r="F59" s="325"/>
      <c r="G59" s="325"/>
      <c r="H59" s="319"/>
      <c r="I59" s="287"/>
      <c r="J59" s="294"/>
      <c r="K59" s="287"/>
      <c r="L59" s="909"/>
      <c r="M59" s="910"/>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133"/>
    </row>
    <row r="65" spans="2:15" ht="15.75" thickBot="1">
      <c r="B65" s="911" t="s">
        <v>1037</v>
      </c>
      <c r="C65" s="865"/>
      <c r="D65" s="865"/>
      <c r="E65" s="865"/>
      <c r="F65" s="865"/>
      <c r="G65" s="865"/>
      <c r="H65" s="865"/>
      <c r="I65" s="865"/>
      <c r="J65" s="865"/>
      <c r="K65" s="865"/>
      <c r="L65" s="865"/>
      <c r="M65" s="86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1" t="s">
        <v>1047</v>
      </c>
      <c r="C69" s="862"/>
      <c r="D69" s="862"/>
      <c r="E69" s="862"/>
      <c r="F69" s="862"/>
      <c r="G69" s="862"/>
      <c r="H69" s="862"/>
      <c r="I69" s="79" t="s">
        <v>1048</v>
      </c>
      <c r="J69" s="81" t="s">
        <v>1494</v>
      </c>
      <c r="K69" s="80" t="s">
        <v>1050</v>
      </c>
      <c r="L69" s="863" t="s">
        <v>1034</v>
      </c>
      <c r="M69" s="864"/>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8"/>
      <c r="C75" s="899"/>
      <c r="D75" s="899"/>
      <c r="E75" s="899"/>
      <c r="F75" s="899"/>
      <c r="G75" s="899"/>
      <c r="H75" s="899"/>
      <c r="I75" s="132"/>
      <c r="J75" s="132"/>
      <c r="K75" s="132"/>
      <c r="L75" s="912"/>
      <c r="M75" s="912"/>
      <c r="N75" s="51"/>
    </row>
    <row r="76" spans="2:15" ht="15.75" thickBot="1">
      <c r="B76" s="822" t="s">
        <v>1037</v>
      </c>
      <c r="C76" s="823"/>
      <c r="D76" s="823"/>
      <c r="E76" s="823"/>
      <c r="F76" s="823"/>
      <c r="G76" s="823"/>
      <c r="H76" s="823"/>
      <c r="I76" s="865"/>
      <c r="J76" s="865"/>
      <c r="K76" s="865"/>
      <c r="L76" s="865"/>
      <c r="M76" s="866"/>
      <c r="N76" s="309"/>
    </row>
    <row r="77" spans="2:15" ht="15.75" thickBot="1">
      <c r="B77" s="39"/>
      <c r="C77" s="40"/>
      <c r="D77" s="40"/>
      <c r="E77" s="40"/>
      <c r="F77" s="40"/>
      <c r="G77" s="40"/>
      <c r="H77" s="40"/>
      <c r="I77" s="40"/>
      <c r="J77" s="40"/>
      <c r="K77" s="40"/>
      <c r="L77" s="40"/>
      <c r="M77" s="40"/>
      <c r="N77" s="41"/>
    </row>
    <row r="78" spans="2:15" ht="15.75" thickBot="1">
      <c r="B78" s="822" t="s">
        <v>1051</v>
      </c>
      <c r="C78" s="823"/>
      <c r="D78" s="823"/>
      <c r="E78" s="823"/>
      <c r="F78" s="823"/>
      <c r="G78" s="823"/>
      <c r="H78" s="823"/>
      <c r="I78" s="823"/>
      <c r="J78" s="823"/>
      <c r="K78" s="823"/>
      <c r="L78" s="823"/>
      <c r="M78" s="824"/>
      <c r="N78" s="105">
        <f>N43+N54+N65+N76</f>
        <v>412.66666666666669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82.533333333333346</v>
      </c>
      <c r="M83" s="858"/>
      <c r="N83" s="57"/>
    </row>
    <row r="84" spans="1:14">
      <c r="B84" s="95" t="s">
        <v>1057</v>
      </c>
      <c r="C84" s="96"/>
      <c r="D84" s="96"/>
      <c r="E84" s="96"/>
      <c r="F84" s="96"/>
      <c r="G84" s="96"/>
      <c r="H84" s="96"/>
      <c r="I84" s="93"/>
      <c r="J84" s="94"/>
      <c r="K84" s="312">
        <v>0.05</v>
      </c>
      <c r="L84" s="857">
        <f>N78*K84</f>
        <v>20.633333333333336</v>
      </c>
      <c r="M84" s="858"/>
      <c r="N84" s="57"/>
    </row>
    <row r="85" spans="1:14" ht="15.75" thickBot="1">
      <c r="B85" s="97" t="s">
        <v>1058</v>
      </c>
      <c r="C85" s="98"/>
      <c r="D85" s="98"/>
      <c r="E85" s="98"/>
      <c r="F85" s="98"/>
      <c r="G85" s="98"/>
      <c r="H85" s="98"/>
      <c r="I85" s="99"/>
      <c r="J85" s="100"/>
      <c r="K85" s="313">
        <v>0.05</v>
      </c>
      <c r="L85" s="859">
        <f>N78*K85</f>
        <v>20.633333333333336</v>
      </c>
      <c r="M85" s="860"/>
      <c r="N85" s="57"/>
    </row>
    <row r="86" spans="1:14" ht="15.75" thickBot="1">
      <c r="B86" s="822" t="s">
        <v>1037</v>
      </c>
      <c r="C86" s="823"/>
      <c r="D86" s="823"/>
      <c r="E86" s="823"/>
      <c r="F86" s="823"/>
      <c r="G86" s="823"/>
      <c r="H86" s="823"/>
      <c r="I86" s="823"/>
      <c r="J86" s="823"/>
      <c r="K86" s="823"/>
      <c r="L86" s="823"/>
      <c r="M86" s="824"/>
      <c r="N86" s="58">
        <f>L83+L84+L85</f>
        <v>123.80000000000003</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536.4666666666667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460"/>
      <c r="L30" s="798" t="s">
        <v>1029</v>
      </c>
      <c r="M30" s="799"/>
      <c r="N30" s="77" t="s">
        <v>1030</v>
      </c>
    </row>
    <row r="31" spans="1:14" ht="15.75" thickBot="1">
      <c r="A31" t="s">
        <v>1929</v>
      </c>
      <c r="B31" s="86" t="s">
        <v>1606</v>
      </c>
      <c r="C31" s="87" t="s">
        <v>1604</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279"/>
      <c r="N36" s="280"/>
    </row>
    <row r="37" spans="1:14">
      <c r="A37" s="119"/>
      <c r="B37" s="871"/>
      <c r="C37" s="872"/>
      <c r="D37" s="872"/>
      <c r="E37" s="872"/>
      <c r="F37" s="872"/>
      <c r="G37" s="872"/>
      <c r="H37" s="873"/>
      <c r="I37" s="275"/>
      <c r="J37" s="276"/>
      <c r="K37" s="277"/>
      <c r="L37" s="278"/>
      <c r="M37" s="279"/>
      <c r="N37" s="280"/>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409"/>
      <c r="N41" s="352"/>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882</v>
      </c>
      <c r="B48" s="49" t="str">
        <f>VLOOKUP(A48,MATERIALES!A4:D373,3,FALSE)</f>
        <v>Cemento Asfaltico 40-50</v>
      </c>
      <c r="C48" s="289"/>
      <c r="D48" s="289"/>
      <c r="E48" s="289"/>
      <c r="F48" s="289"/>
      <c r="G48" s="289"/>
      <c r="H48" s="289"/>
      <c r="I48" s="276"/>
      <c r="J48" s="232" t="str">
        <f>VLOOKUP(A48,MATERIALES!A4:D373,2,FALSE)</f>
        <v>kg</v>
      </c>
      <c r="K48" s="290">
        <v>1</v>
      </c>
      <c r="L48" s="275"/>
      <c r="M48" s="410">
        <f>VLOOKUP(A48,MATERIALES!A4:D395,4,FALSE)</f>
        <v>1722.3333333333333</v>
      </c>
      <c r="N48" s="280">
        <f>K48*M48</f>
        <v>1722.3333333333333</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1722.3333333333333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B59" s="52"/>
      <c r="C59" s="325"/>
      <c r="D59" s="325"/>
      <c r="E59" s="325"/>
      <c r="F59" s="325"/>
      <c r="G59" s="325"/>
      <c r="H59" s="319"/>
      <c r="I59" s="287"/>
      <c r="J59" s="294"/>
      <c r="K59" s="287"/>
      <c r="L59" s="909"/>
      <c r="M59" s="910"/>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456"/>
      <c r="E64" s="456"/>
      <c r="F64" s="456"/>
      <c r="G64" s="456"/>
      <c r="H64" s="54"/>
      <c r="I64" s="132"/>
      <c r="J64" s="132"/>
      <c r="K64" s="132"/>
      <c r="L64" s="900"/>
      <c r="M64" s="901"/>
      <c r="N64" s="133"/>
    </row>
    <row r="65" spans="2:15" ht="15.75" thickBot="1">
      <c r="B65" s="911" t="s">
        <v>1037</v>
      </c>
      <c r="C65" s="865"/>
      <c r="D65" s="865"/>
      <c r="E65" s="865"/>
      <c r="F65" s="865"/>
      <c r="G65" s="865"/>
      <c r="H65" s="865"/>
      <c r="I65" s="865"/>
      <c r="J65" s="865"/>
      <c r="K65" s="865"/>
      <c r="L65" s="865"/>
      <c r="M65" s="86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1" t="s">
        <v>1047</v>
      </c>
      <c r="C69" s="862"/>
      <c r="D69" s="862"/>
      <c r="E69" s="862"/>
      <c r="F69" s="862"/>
      <c r="G69" s="862"/>
      <c r="H69" s="862"/>
      <c r="I69" s="79" t="s">
        <v>1048</v>
      </c>
      <c r="J69" s="81" t="s">
        <v>1494</v>
      </c>
      <c r="K69" s="80" t="s">
        <v>1050</v>
      </c>
      <c r="L69" s="863" t="s">
        <v>1034</v>
      </c>
      <c r="M69" s="864"/>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8"/>
      <c r="C75" s="899"/>
      <c r="D75" s="899"/>
      <c r="E75" s="899"/>
      <c r="F75" s="899"/>
      <c r="G75" s="899"/>
      <c r="H75" s="899"/>
      <c r="I75" s="132"/>
      <c r="J75" s="132"/>
      <c r="K75" s="132"/>
      <c r="L75" s="912"/>
      <c r="M75" s="912"/>
      <c r="N75" s="51"/>
    </row>
    <row r="76" spans="2:15" ht="15.75" thickBot="1">
      <c r="B76" s="911" t="s">
        <v>1037</v>
      </c>
      <c r="C76" s="865"/>
      <c r="D76" s="865"/>
      <c r="E76" s="865"/>
      <c r="F76" s="865"/>
      <c r="G76" s="865"/>
      <c r="H76" s="865"/>
      <c r="I76" s="865"/>
      <c r="J76" s="865"/>
      <c r="K76" s="865"/>
      <c r="L76" s="865"/>
      <c r="M76" s="866"/>
      <c r="N76" s="309"/>
    </row>
    <row r="77" spans="2:15" ht="15.75" thickBot="1">
      <c r="B77" s="39"/>
      <c r="C77" s="40"/>
      <c r="D77" s="40"/>
      <c r="E77" s="40"/>
      <c r="F77" s="40"/>
      <c r="G77" s="40"/>
      <c r="H77" s="40"/>
      <c r="I77" s="40"/>
      <c r="J77" s="40"/>
      <c r="K77" s="40"/>
      <c r="L77" s="40"/>
      <c r="M77" s="40"/>
      <c r="N77" s="41"/>
    </row>
    <row r="78" spans="2:15" ht="15.75" thickBot="1">
      <c r="B78" s="822" t="s">
        <v>1051</v>
      </c>
      <c r="C78" s="823"/>
      <c r="D78" s="823"/>
      <c r="E78" s="823"/>
      <c r="F78" s="823"/>
      <c r="G78" s="823"/>
      <c r="H78" s="823"/>
      <c r="I78" s="823"/>
      <c r="J78" s="823"/>
      <c r="K78" s="823"/>
      <c r="L78" s="823"/>
      <c r="M78" s="824"/>
      <c r="N78" s="105">
        <f>N43+N54+N65+N76</f>
        <v>1722.3333333333333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344.4666666666667</v>
      </c>
      <c r="M83" s="858"/>
      <c r="N83" s="57"/>
    </row>
    <row r="84" spans="1:14">
      <c r="B84" s="95" t="s">
        <v>1057</v>
      </c>
      <c r="C84" s="96"/>
      <c r="D84" s="96"/>
      <c r="E84" s="96"/>
      <c r="F84" s="96"/>
      <c r="G84" s="96"/>
      <c r="H84" s="96"/>
      <c r="I84" s="93"/>
      <c r="J84" s="94"/>
      <c r="K84" s="312">
        <v>0.05</v>
      </c>
      <c r="L84" s="857">
        <f>N78*K84</f>
        <v>86.116666666666674</v>
      </c>
      <c r="M84" s="858"/>
      <c r="N84" s="57"/>
    </row>
    <row r="85" spans="1:14" ht="15.75" thickBot="1">
      <c r="B85" s="97" t="s">
        <v>1058</v>
      </c>
      <c r="C85" s="98"/>
      <c r="D85" s="98"/>
      <c r="E85" s="98"/>
      <c r="F85" s="98"/>
      <c r="G85" s="98"/>
      <c r="H85" s="98"/>
      <c r="I85" s="99"/>
      <c r="J85" s="100"/>
      <c r="K85" s="313">
        <v>0.05</v>
      </c>
      <c r="L85" s="859">
        <f>N78*K85</f>
        <v>86.116666666666674</v>
      </c>
      <c r="M85" s="860"/>
      <c r="N85" s="57"/>
    </row>
    <row r="86" spans="1:14" ht="15.75" thickBot="1">
      <c r="B86" s="822" t="s">
        <v>1037</v>
      </c>
      <c r="C86" s="823"/>
      <c r="D86" s="823"/>
      <c r="E86" s="823"/>
      <c r="F86" s="823"/>
      <c r="G86" s="823"/>
      <c r="H86" s="823"/>
      <c r="I86" s="823"/>
      <c r="J86" s="823"/>
      <c r="K86" s="823"/>
      <c r="L86" s="823"/>
      <c r="M86" s="824"/>
      <c r="N86" s="58">
        <f>L83+L84+L85</f>
        <v>516.70000000000005</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2239.0333333333333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1607</v>
      </c>
      <c r="C31" s="87" t="s">
        <v>1614</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279"/>
      <c r="N36" s="280"/>
    </row>
    <row r="37" spans="1:14">
      <c r="A37" s="119"/>
      <c r="B37" s="871"/>
      <c r="C37" s="872"/>
      <c r="D37" s="872"/>
      <c r="E37" s="872"/>
      <c r="F37" s="872"/>
      <c r="G37" s="872"/>
      <c r="H37" s="873"/>
      <c r="I37" s="275"/>
      <c r="J37" s="276"/>
      <c r="K37" s="277"/>
      <c r="L37" s="278"/>
      <c r="M37" s="279"/>
      <c r="N37" s="280"/>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409"/>
      <c r="N41" s="352"/>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877</v>
      </c>
      <c r="B48" s="49" t="str">
        <f>VLOOKUP(A48,MATERIALES!A4:D373,3,FALSE)</f>
        <v>Cemento Asfaltico 60-70</v>
      </c>
      <c r="C48" s="289"/>
      <c r="D48" s="289"/>
      <c r="E48" s="289"/>
      <c r="F48" s="289"/>
      <c r="G48" s="289"/>
      <c r="H48" s="289"/>
      <c r="I48" s="276"/>
      <c r="J48" s="232" t="str">
        <f>VLOOKUP(A48,MATERIALES!A4:D373,2,FALSE)</f>
        <v>kg</v>
      </c>
      <c r="K48" s="290">
        <v>1</v>
      </c>
      <c r="L48" s="275"/>
      <c r="M48" s="410">
        <f>VLOOKUP(A48,MATERIALES!A4:D395,4,FALSE)</f>
        <v>1668.3333333333333</v>
      </c>
      <c r="N48" s="280">
        <f>K48*M48</f>
        <v>1668.3333333333333</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1668.3333333333333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B59" s="52"/>
      <c r="C59" s="325"/>
      <c r="D59" s="325"/>
      <c r="E59" s="325"/>
      <c r="F59" s="325"/>
      <c r="G59" s="325"/>
      <c r="H59" s="319"/>
      <c r="I59" s="287"/>
      <c r="J59" s="294"/>
      <c r="K59" s="287"/>
      <c r="L59" s="909"/>
      <c r="M59" s="910"/>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133"/>
    </row>
    <row r="65" spans="2:15" ht="15.75" thickBot="1">
      <c r="B65" s="911" t="s">
        <v>1037</v>
      </c>
      <c r="C65" s="865"/>
      <c r="D65" s="865"/>
      <c r="E65" s="865"/>
      <c r="F65" s="865"/>
      <c r="G65" s="865"/>
      <c r="H65" s="865"/>
      <c r="I65" s="865"/>
      <c r="J65" s="865"/>
      <c r="K65" s="865"/>
      <c r="L65" s="865"/>
      <c r="M65" s="86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1" t="s">
        <v>1047</v>
      </c>
      <c r="C69" s="862"/>
      <c r="D69" s="862"/>
      <c r="E69" s="862"/>
      <c r="F69" s="862"/>
      <c r="G69" s="862"/>
      <c r="H69" s="862"/>
      <c r="I69" s="79" t="s">
        <v>1048</v>
      </c>
      <c r="J69" s="81" t="s">
        <v>1494</v>
      </c>
      <c r="K69" s="80" t="s">
        <v>1050</v>
      </c>
      <c r="L69" s="863" t="s">
        <v>1034</v>
      </c>
      <c r="M69" s="864"/>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8"/>
      <c r="C75" s="899"/>
      <c r="D75" s="899"/>
      <c r="E75" s="899"/>
      <c r="F75" s="899"/>
      <c r="G75" s="899"/>
      <c r="H75" s="899"/>
      <c r="I75" s="132"/>
      <c r="J75" s="132"/>
      <c r="K75" s="132"/>
      <c r="L75" s="912"/>
      <c r="M75" s="912"/>
      <c r="N75" s="51"/>
    </row>
    <row r="76" spans="2:15" ht="15.75" thickBot="1">
      <c r="B76" s="911" t="s">
        <v>1037</v>
      </c>
      <c r="C76" s="865"/>
      <c r="D76" s="865"/>
      <c r="E76" s="865"/>
      <c r="F76" s="865"/>
      <c r="G76" s="865"/>
      <c r="H76" s="865"/>
      <c r="I76" s="865"/>
      <c r="J76" s="865"/>
      <c r="K76" s="865"/>
      <c r="L76" s="865"/>
      <c r="M76" s="866"/>
      <c r="N76" s="309"/>
    </row>
    <row r="77" spans="2:15" ht="15.75" thickBot="1">
      <c r="B77" s="39"/>
      <c r="C77" s="40"/>
      <c r="D77" s="40"/>
      <c r="E77" s="40"/>
      <c r="F77" s="40"/>
      <c r="G77" s="40"/>
      <c r="H77" s="40"/>
      <c r="I77" s="40"/>
      <c r="J77" s="40"/>
      <c r="K77" s="40"/>
      <c r="L77" s="40"/>
      <c r="M77" s="40"/>
      <c r="N77" s="41"/>
    </row>
    <row r="78" spans="2:15" ht="15.75" thickBot="1">
      <c r="B78" s="822" t="s">
        <v>1051</v>
      </c>
      <c r="C78" s="823"/>
      <c r="D78" s="823"/>
      <c r="E78" s="823"/>
      <c r="F78" s="823"/>
      <c r="G78" s="823"/>
      <c r="H78" s="823"/>
      <c r="I78" s="823"/>
      <c r="J78" s="823"/>
      <c r="K78" s="823"/>
      <c r="L78" s="823"/>
      <c r="M78" s="824"/>
      <c r="N78" s="105">
        <f>N43+N54+N65+N76</f>
        <v>1668.3333333333333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333.66666666666669</v>
      </c>
      <c r="M83" s="858"/>
      <c r="N83" s="57"/>
    </row>
    <row r="84" spans="1:14">
      <c r="B84" s="95" t="s">
        <v>1057</v>
      </c>
      <c r="C84" s="96"/>
      <c r="D84" s="96"/>
      <c r="E84" s="96"/>
      <c r="F84" s="96"/>
      <c r="G84" s="96"/>
      <c r="H84" s="96"/>
      <c r="I84" s="93"/>
      <c r="J84" s="94"/>
      <c r="K84" s="312">
        <v>0.05</v>
      </c>
      <c r="L84" s="857">
        <f>N78*K84</f>
        <v>83.416666666666671</v>
      </c>
      <c r="M84" s="858"/>
      <c r="N84" s="57"/>
    </row>
    <row r="85" spans="1:14" ht="15.75" thickBot="1">
      <c r="B85" s="97" t="s">
        <v>1058</v>
      </c>
      <c r="C85" s="98"/>
      <c r="D85" s="98"/>
      <c r="E85" s="98"/>
      <c r="F85" s="98"/>
      <c r="G85" s="98"/>
      <c r="H85" s="98"/>
      <c r="I85" s="99"/>
      <c r="J85" s="100"/>
      <c r="K85" s="313">
        <v>0.05</v>
      </c>
      <c r="L85" s="859">
        <f>N78*K85</f>
        <v>83.416666666666671</v>
      </c>
      <c r="M85" s="860"/>
      <c r="N85" s="57"/>
    </row>
    <row r="86" spans="1:14" ht="15.75" thickBot="1">
      <c r="B86" s="822" t="s">
        <v>1037</v>
      </c>
      <c r="C86" s="823"/>
      <c r="D86" s="823"/>
      <c r="E86" s="823"/>
      <c r="F86" s="823"/>
      <c r="G86" s="823"/>
      <c r="H86" s="823"/>
      <c r="I86" s="823"/>
      <c r="J86" s="823"/>
      <c r="K86" s="823"/>
      <c r="L86" s="823"/>
      <c r="M86" s="824"/>
      <c r="N86" s="58">
        <f>L83+L84+L85</f>
        <v>500.50000000000006</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2168.8333333333335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1609</v>
      </c>
      <c r="C31" s="87" t="s">
        <v>1608</v>
      </c>
      <c r="D31" s="88"/>
      <c r="E31" s="88"/>
      <c r="F31" s="88"/>
      <c r="G31" s="88"/>
      <c r="H31" s="88"/>
      <c r="I31" s="88"/>
      <c r="J31" s="89"/>
      <c r="K31" s="316"/>
      <c r="L31" s="314" t="s">
        <v>1082</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279"/>
      <c r="N36" s="280"/>
    </row>
    <row r="37" spans="1:14">
      <c r="A37" s="119"/>
      <c r="B37" s="871"/>
      <c r="C37" s="872"/>
      <c r="D37" s="872"/>
      <c r="E37" s="872"/>
      <c r="F37" s="872"/>
      <c r="G37" s="872"/>
      <c r="H37" s="873"/>
      <c r="I37" s="275"/>
      <c r="J37" s="276"/>
      <c r="K37" s="277"/>
      <c r="L37" s="278"/>
      <c r="M37" s="279"/>
      <c r="N37" s="280"/>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409"/>
      <c r="N41" s="352"/>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880</v>
      </c>
      <c r="B48" s="49" t="str">
        <f>VLOOKUP(A48,MATERIALES!A4:D373,3,FALSE)</f>
        <v>Cemento Asfaltico 80-100</v>
      </c>
      <c r="C48" s="289"/>
      <c r="D48" s="289"/>
      <c r="E48" s="289"/>
      <c r="F48" s="289"/>
      <c r="G48" s="289"/>
      <c r="H48" s="289"/>
      <c r="I48" s="276"/>
      <c r="J48" s="232" t="str">
        <f>VLOOKUP(A48,MATERIALES!A4:D373,2,FALSE)</f>
        <v>kg</v>
      </c>
      <c r="K48" s="290">
        <v>1</v>
      </c>
      <c r="L48" s="275"/>
      <c r="M48" s="410">
        <f>VLOOKUP(A48,MATERIALES!A4:D395,4,FALSE)</f>
        <v>1595</v>
      </c>
      <c r="N48" s="280">
        <f>K48*M48</f>
        <v>1595</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1595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B59" s="52"/>
      <c r="C59" s="325"/>
      <c r="D59" s="325"/>
      <c r="E59" s="325"/>
      <c r="F59" s="325"/>
      <c r="G59" s="325"/>
      <c r="H59" s="319"/>
      <c r="I59" s="287"/>
      <c r="J59" s="294"/>
      <c r="K59" s="287"/>
      <c r="L59" s="909"/>
      <c r="M59" s="910"/>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900"/>
      <c r="M64" s="901"/>
      <c r="N64" s="133"/>
    </row>
    <row r="65" spans="2:15" ht="15.75" thickBot="1">
      <c r="B65" s="911" t="s">
        <v>1037</v>
      </c>
      <c r="C65" s="865"/>
      <c r="D65" s="865"/>
      <c r="E65" s="865"/>
      <c r="F65" s="865"/>
      <c r="G65" s="865"/>
      <c r="H65" s="865"/>
      <c r="I65" s="865"/>
      <c r="J65" s="865"/>
      <c r="K65" s="865"/>
      <c r="L65" s="865"/>
      <c r="M65" s="86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1" t="s">
        <v>1047</v>
      </c>
      <c r="C69" s="862"/>
      <c r="D69" s="862"/>
      <c r="E69" s="862"/>
      <c r="F69" s="862"/>
      <c r="G69" s="862"/>
      <c r="H69" s="862"/>
      <c r="I69" s="79" t="s">
        <v>1048</v>
      </c>
      <c r="J69" s="81" t="s">
        <v>1494</v>
      </c>
      <c r="K69" s="80" t="s">
        <v>1050</v>
      </c>
      <c r="L69" s="863" t="s">
        <v>1034</v>
      </c>
      <c r="M69" s="864"/>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8"/>
      <c r="C75" s="899"/>
      <c r="D75" s="899"/>
      <c r="E75" s="899"/>
      <c r="F75" s="899"/>
      <c r="G75" s="899"/>
      <c r="H75" s="899"/>
      <c r="I75" s="132"/>
      <c r="J75" s="132"/>
      <c r="K75" s="132"/>
      <c r="L75" s="912"/>
      <c r="M75" s="912"/>
      <c r="N75" s="51"/>
    </row>
    <row r="76" spans="2:15" ht="15.75" thickBot="1">
      <c r="B76" s="911" t="s">
        <v>1037</v>
      </c>
      <c r="C76" s="865"/>
      <c r="D76" s="865"/>
      <c r="E76" s="865"/>
      <c r="F76" s="865"/>
      <c r="G76" s="865"/>
      <c r="H76" s="865"/>
      <c r="I76" s="865"/>
      <c r="J76" s="865"/>
      <c r="K76" s="865"/>
      <c r="L76" s="865"/>
      <c r="M76" s="866"/>
      <c r="N76" s="309"/>
    </row>
    <row r="77" spans="2:15" ht="15.75" thickBot="1">
      <c r="B77" s="39"/>
      <c r="C77" s="40"/>
      <c r="D77" s="40"/>
      <c r="E77" s="40"/>
      <c r="F77" s="40"/>
      <c r="G77" s="40"/>
      <c r="H77" s="40"/>
      <c r="I77" s="40"/>
      <c r="J77" s="40"/>
      <c r="K77" s="40"/>
      <c r="L77" s="40"/>
      <c r="M77" s="40"/>
      <c r="N77" s="41"/>
    </row>
    <row r="78" spans="2:15" ht="15.75" thickBot="1">
      <c r="B78" s="822" t="s">
        <v>1051</v>
      </c>
      <c r="C78" s="823"/>
      <c r="D78" s="823"/>
      <c r="E78" s="823"/>
      <c r="F78" s="823"/>
      <c r="G78" s="823"/>
      <c r="H78" s="823"/>
      <c r="I78" s="823"/>
      <c r="J78" s="823"/>
      <c r="K78" s="823"/>
      <c r="L78" s="823"/>
      <c r="M78" s="824"/>
      <c r="N78" s="105">
        <f>N43+N54+N65+N76</f>
        <v>1595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319</v>
      </c>
      <c r="M83" s="858"/>
      <c r="N83" s="57"/>
    </row>
    <row r="84" spans="1:14">
      <c r="B84" s="95" t="s">
        <v>1057</v>
      </c>
      <c r="C84" s="96"/>
      <c r="D84" s="96"/>
      <c r="E84" s="96"/>
      <c r="F84" s="96"/>
      <c r="G84" s="96"/>
      <c r="H84" s="96"/>
      <c r="I84" s="93"/>
      <c r="J84" s="94"/>
      <c r="K84" s="312">
        <v>0.05</v>
      </c>
      <c r="L84" s="857">
        <f>N78*K84</f>
        <v>79.75</v>
      </c>
      <c r="M84" s="858"/>
      <c r="N84" s="57"/>
    </row>
    <row r="85" spans="1:14" ht="15.75" thickBot="1">
      <c r="B85" s="97" t="s">
        <v>1058</v>
      </c>
      <c r="C85" s="98"/>
      <c r="D85" s="98"/>
      <c r="E85" s="98"/>
      <c r="F85" s="98"/>
      <c r="G85" s="98"/>
      <c r="H85" s="98"/>
      <c r="I85" s="99"/>
      <c r="J85" s="100"/>
      <c r="K85" s="313">
        <v>0.05</v>
      </c>
      <c r="L85" s="859">
        <f>N78*K85</f>
        <v>79.75</v>
      </c>
      <c r="M85" s="860"/>
      <c r="N85" s="57"/>
    </row>
    <row r="86" spans="1:14" ht="15.75" thickBot="1">
      <c r="B86" s="822" t="s">
        <v>1037</v>
      </c>
      <c r="C86" s="823"/>
      <c r="D86" s="823"/>
      <c r="E86" s="823"/>
      <c r="F86" s="823"/>
      <c r="G86" s="823"/>
      <c r="H86" s="823"/>
      <c r="I86" s="823"/>
      <c r="J86" s="823"/>
      <c r="K86" s="823"/>
      <c r="L86" s="823"/>
      <c r="M86" s="824"/>
      <c r="N86" s="58">
        <f>L83+L84+L85</f>
        <v>478.5</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2073.5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1611</v>
      </c>
      <c r="C31" s="87" t="s">
        <v>1615</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279"/>
      <c r="N36" s="280"/>
    </row>
    <row r="37" spans="1:14">
      <c r="A37" s="119"/>
      <c r="B37" s="871"/>
      <c r="C37" s="872"/>
      <c r="D37" s="872"/>
      <c r="E37" s="872"/>
      <c r="F37" s="872"/>
      <c r="G37" s="872"/>
      <c r="H37" s="873"/>
      <c r="I37" s="275"/>
      <c r="J37" s="276"/>
      <c r="K37" s="277"/>
      <c r="L37" s="278"/>
      <c r="M37" s="279"/>
      <c r="N37" s="280"/>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409"/>
      <c r="N41" s="352"/>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928</v>
      </c>
      <c r="B48" s="49" t="str">
        <f>VLOOKUP(A48,MATERIALES!A4:D373,3,FALSE)</f>
        <v>Emulsión CRM</v>
      </c>
      <c r="C48" s="289"/>
      <c r="D48" s="289"/>
      <c r="E48" s="289"/>
      <c r="F48" s="289"/>
      <c r="G48" s="289"/>
      <c r="H48" s="289"/>
      <c r="I48" s="276"/>
      <c r="J48" s="232" t="str">
        <f>VLOOKUP(A48,MATERIALES!A4:D373,2,FALSE)</f>
        <v>lt</v>
      </c>
      <c r="K48" s="290">
        <v>1</v>
      </c>
      <c r="L48" s="275"/>
      <c r="M48" s="410">
        <f>VLOOKUP(A48,MATERIALES!A4:D395,4,FALSE)</f>
        <v>1943.3333333333333</v>
      </c>
      <c r="N48" s="280">
        <f>K48*M48</f>
        <v>1943.3333333333333</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1943.3333333333333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B59" s="52"/>
      <c r="C59" s="325"/>
      <c r="D59" s="325"/>
      <c r="E59" s="325"/>
      <c r="F59" s="325"/>
      <c r="G59" s="325"/>
      <c r="H59" s="319"/>
      <c r="I59" s="287"/>
      <c r="J59" s="294"/>
      <c r="K59" s="287"/>
      <c r="L59" s="909"/>
      <c r="M59" s="910"/>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456"/>
      <c r="H64" s="54"/>
      <c r="I64" s="132"/>
      <c r="J64" s="132"/>
      <c r="K64" s="132"/>
      <c r="L64" s="900"/>
      <c r="M64" s="901"/>
      <c r="N64" s="133"/>
    </row>
    <row r="65" spans="2:15" ht="15.75" thickBot="1">
      <c r="B65" s="911" t="s">
        <v>1037</v>
      </c>
      <c r="C65" s="865"/>
      <c r="D65" s="865"/>
      <c r="E65" s="865"/>
      <c r="F65" s="865"/>
      <c r="G65" s="865"/>
      <c r="H65" s="865"/>
      <c r="I65" s="865"/>
      <c r="J65" s="865"/>
      <c r="K65" s="865"/>
      <c r="L65" s="865"/>
      <c r="M65" s="86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1" t="s">
        <v>1047</v>
      </c>
      <c r="C69" s="862"/>
      <c r="D69" s="862"/>
      <c r="E69" s="862"/>
      <c r="F69" s="862"/>
      <c r="G69" s="862"/>
      <c r="H69" s="862"/>
      <c r="I69" s="79" t="s">
        <v>1048</v>
      </c>
      <c r="J69" s="81" t="s">
        <v>1494</v>
      </c>
      <c r="K69" s="80" t="s">
        <v>1050</v>
      </c>
      <c r="L69" s="863" t="s">
        <v>1034</v>
      </c>
      <c r="M69" s="864"/>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8"/>
      <c r="C75" s="899"/>
      <c r="D75" s="899"/>
      <c r="E75" s="899"/>
      <c r="F75" s="899"/>
      <c r="G75" s="899"/>
      <c r="H75" s="899"/>
      <c r="I75" s="132"/>
      <c r="J75" s="132"/>
      <c r="K75" s="132"/>
      <c r="L75" s="912"/>
      <c r="M75" s="912"/>
      <c r="N75" s="51"/>
    </row>
    <row r="76" spans="2:15" ht="15.75" thickBot="1">
      <c r="B76" s="911" t="s">
        <v>1037</v>
      </c>
      <c r="C76" s="865"/>
      <c r="D76" s="865"/>
      <c r="E76" s="865"/>
      <c r="F76" s="865"/>
      <c r="G76" s="865"/>
      <c r="H76" s="865"/>
      <c r="I76" s="865"/>
      <c r="J76" s="865"/>
      <c r="K76" s="865"/>
      <c r="L76" s="865"/>
      <c r="M76" s="866"/>
      <c r="N76" s="309"/>
    </row>
    <row r="77" spans="2:15" ht="15.75" thickBot="1">
      <c r="B77" s="39"/>
      <c r="C77" s="40"/>
      <c r="D77" s="40"/>
      <c r="E77" s="40"/>
      <c r="F77" s="40"/>
      <c r="G77" s="40"/>
      <c r="H77" s="40"/>
      <c r="I77" s="40"/>
      <c r="J77" s="40"/>
      <c r="K77" s="40"/>
      <c r="L77" s="40"/>
      <c r="M77" s="40"/>
      <c r="N77" s="41"/>
    </row>
    <row r="78" spans="2:15" ht="15.75" thickBot="1">
      <c r="B78" s="822" t="s">
        <v>1051</v>
      </c>
      <c r="C78" s="823"/>
      <c r="D78" s="823"/>
      <c r="E78" s="823"/>
      <c r="F78" s="823"/>
      <c r="G78" s="823"/>
      <c r="H78" s="823"/>
      <c r="I78" s="823"/>
      <c r="J78" s="823"/>
      <c r="K78" s="823"/>
      <c r="L78" s="823"/>
      <c r="M78" s="824"/>
      <c r="N78" s="105">
        <f>N43+N54+N65+N76</f>
        <v>1943.3333333333333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388.66666666666669</v>
      </c>
      <c r="M83" s="858"/>
      <c r="N83" s="57"/>
    </row>
    <row r="84" spans="1:14">
      <c r="B84" s="95" t="s">
        <v>1057</v>
      </c>
      <c r="C84" s="96"/>
      <c r="D84" s="96"/>
      <c r="E84" s="96"/>
      <c r="F84" s="96"/>
      <c r="G84" s="96"/>
      <c r="H84" s="96"/>
      <c r="I84" s="93"/>
      <c r="J84" s="94"/>
      <c r="K84" s="312">
        <v>0.05</v>
      </c>
      <c r="L84" s="857">
        <f>N78*K84</f>
        <v>97.166666666666671</v>
      </c>
      <c r="M84" s="858"/>
      <c r="N84" s="57"/>
    </row>
    <row r="85" spans="1:14" ht="15.75" thickBot="1">
      <c r="B85" s="97" t="s">
        <v>1058</v>
      </c>
      <c r="C85" s="98"/>
      <c r="D85" s="98"/>
      <c r="E85" s="98"/>
      <c r="F85" s="98"/>
      <c r="G85" s="98"/>
      <c r="H85" s="98"/>
      <c r="I85" s="99"/>
      <c r="J85" s="100"/>
      <c r="K85" s="313">
        <v>0.05</v>
      </c>
      <c r="L85" s="859">
        <f>N78*K85</f>
        <v>97.166666666666671</v>
      </c>
      <c r="M85" s="860"/>
      <c r="N85" s="57"/>
    </row>
    <row r="86" spans="1:14" ht="15.75" thickBot="1">
      <c r="B86" s="822" t="s">
        <v>1037</v>
      </c>
      <c r="C86" s="823"/>
      <c r="D86" s="823"/>
      <c r="E86" s="823"/>
      <c r="F86" s="823"/>
      <c r="G86" s="823"/>
      <c r="H86" s="823"/>
      <c r="I86" s="823"/>
      <c r="J86" s="823"/>
      <c r="K86" s="823"/>
      <c r="L86" s="823"/>
      <c r="M86" s="824"/>
      <c r="N86" s="58">
        <f>L83+L84+L85</f>
        <v>583</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2526.333333333333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1120</v>
      </c>
      <c r="C31" s="87" t="s">
        <v>1616</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279"/>
      <c r="N36" s="280"/>
    </row>
    <row r="37" spans="1:14">
      <c r="A37" s="119"/>
      <c r="B37" s="871"/>
      <c r="C37" s="872"/>
      <c r="D37" s="872"/>
      <c r="E37" s="872"/>
      <c r="F37" s="872"/>
      <c r="G37" s="872"/>
      <c r="H37" s="873"/>
      <c r="I37" s="275"/>
      <c r="J37" s="276"/>
      <c r="K37" s="277"/>
      <c r="L37" s="278"/>
      <c r="M37" s="279"/>
      <c r="N37" s="280"/>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409"/>
      <c r="N41" s="352"/>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939</v>
      </c>
      <c r="B48" s="49" t="str">
        <f>VLOOKUP(A48,MATERIALES!A4:D373,3,FALSE)</f>
        <v>Emulsión Asfáltica de Rotura Lenta CRL</v>
      </c>
      <c r="C48" s="289"/>
      <c r="D48" s="289"/>
      <c r="E48" s="289"/>
      <c r="F48" s="289"/>
      <c r="G48" s="289"/>
      <c r="H48" s="289"/>
      <c r="I48" s="276"/>
      <c r="J48" s="232" t="str">
        <f>VLOOKUP(A48,MATERIALES!A4:D373,2,FALSE)</f>
        <v>lt</v>
      </c>
      <c r="K48" s="290">
        <v>1</v>
      </c>
      <c r="L48" s="275"/>
      <c r="M48" s="410">
        <f>VLOOKUP(A48,MATERIALES!A4:D395,4,FALSE)</f>
        <v>2015</v>
      </c>
      <c r="N48" s="280">
        <f>K48*M48</f>
        <v>2015</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2015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B59" s="52"/>
      <c r="C59" s="325"/>
      <c r="D59" s="325"/>
      <c r="E59" s="325"/>
      <c r="F59" s="325"/>
      <c r="G59" s="325"/>
      <c r="H59" s="319"/>
      <c r="I59" s="287"/>
      <c r="J59" s="294"/>
      <c r="K59" s="287"/>
      <c r="L59" s="909"/>
      <c r="M59" s="910"/>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456"/>
      <c r="E64" s="456"/>
      <c r="F64" s="456"/>
      <c r="G64" s="456"/>
      <c r="H64" s="54"/>
      <c r="I64" s="132"/>
      <c r="J64" s="132"/>
      <c r="K64" s="132"/>
      <c r="L64" s="900"/>
      <c r="M64" s="901"/>
      <c r="N64" s="133"/>
    </row>
    <row r="65" spans="2:15" ht="15.75" thickBot="1">
      <c r="B65" s="911" t="s">
        <v>1037</v>
      </c>
      <c r="C65" s="865"/>
      <c r="D65" s="865"/>
      <c r="E65" s="865"/>
      <c r="F65" s="865"/>
      <c r="G65" s="865"/>
      <c r="H65" s="865"/>
      <c r="I65" s="865"/>
      <c r="J65" s="865"/>
      <c r="K65" s="865"/>
      <c r="L65" s="865"/>
      <c r="M65" s="86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1" t="s">
        <v>1047</v>
      </c>
      <c r="C69" s="862"/>
      <c r="D69" s="862"/>
      <c r="E69" s="862"/>
      <c r="F69" s="862"/>
      <c r="G69" s="862"/>
      <c r="H69" s="862"/>
      <c r="I69" s="79" t="s">
        <v>1048</v>
      </c>
      <c r="J69" s="81" t="s">
        <v>1494</v>
      </c>
      <c r="K69" s="80" t="s">
        <v>1050</v>
      </c>
      <c r="L69" s="863" t="s">
        <v>1034</v>
      </c>
      <c r="M69" s="864"/>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8"/>
      <c r="C75" s="899"/>
      <c r="D75" s="899"/>
      <c r="E75" s="899"/>
      <c r="F75" s="899"/>
      <c r="G75" s="899"/>
      <c r="H75" s="899"/>
      <c r="I75" s="132"/>
      <c r="J75" s="132"/>
      <c r="K75" s="132"/>
      <c r="L75" s="912"/>
      <c r="M75" s="912"/>
      <c r="N75" s="51"/>
    </row>
    <row r="76" spans="2:15" ht="15.75" thickBot="1">
      <c r="B76" s="911" t="s">
        <v>1037</v>
      </c>
      <c r="C76" s="865"/>
      <c r="D76" s="865"/>
      <c r="E76" s="865"/>
      <c r="F76" s="865"/>
      <c r="G76" s="865"/>
      <c r="H76" s="865"/>
      <c r="I76" s="865"/>
      <c r="J76" s="865"/>
      <c r="K76" s="865"/>
      <c r="L76" s="865"/>
      <c r="M76" s="866"/>
      <c r="N76" s="309"/>
    </row>
    <row r="77" spans="2:15" ht="15.75" thickBot="1">
      <c r="B77" s="39"/>
      <c r="C77" s="40"/>
      <c r="D77" s="40"/>
      <c r="E77" s="40"/>
      <c r="F77" s="40"/>
      <c r="G77" s="40"/>
      <c r="H77" s="40"/>
      <c r="I77" s="40"/>
      <c r="J77" s="40"/>
      <c r="K77" s="40"/>
      <c r="L77" s="40"/>
      <c r="M77" s="40"/>
      <c r="N77" s="41"/>
    </row>
    <row r="78" spans="2:15" ht="15.75" thickBot="1">
      <c r="B78" s="822" t="s">
        <v>1051</v>
      </c>
      <c r="C78" s="823"/>
      <c r="D78" s="823"/>
      <c r="E78" s="823"/>
      <c r="F78" s="823"/>
      <c r="G78" s="823"/>
      <c r="H78" s="823"/>
      <c r="I78" s="823"/>
      <c r="J78" s="823"/>
      <c r="K78" s="823"/>
      <c r="L78" s="823"/>
      <c r="M78" s="824"/>
      <c r="N78" s="105">
        <f>N43+N54+N65+N76</f>
        <v>2015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403</v>
      </c>
      <c r="M83" s="858"/>
      <c r="N83" s="57"/>
    </row>
    <row r="84" spans="1:14">
      <c r="B84" s="95" t="s">
        <v>1057</v>
      </c>
      <c r="C84" s="96"/>
      <c r="D84" s="96"/>
      <c r="E84" s="96"/>
      <c r="F84" s="96"/>
      <c r="G84" s="96"/>
      <c r="H84" s="96"/>
      <c r="I84" s="93"/>
      <c r="J84" s="94"/>
      <c r="K84" s="312">
        <v>0.05</v>
      </c>
      <c r="L84" s="857">
        <f>N78*K84</f>
        <v>100.75</v>
      </c>
      <c r="M84" s="858"/>
      <c r="N84" s="57"/>
    </row>
    <row r="85" spans="1:14" ht="15.75" thickBot="1">
      <c r="B85" s="97" t="s">
        <v>1058</v>
      </c>
      <c r="C85" s="98"/>
      <c r="D85" s="98"/>
      <c r="E85" s="98"/>
      <c r="F85" s="98"/>
      <c r="G85" s="98"/>
      <c r="H85" s="98"/>
      <c r="I85" s="99"/>
      <c r="J85" s="100"/>
      <c r="K85" s="313">
        <v>0.05</v>
      </c>
      <c r="L85" s="859">
        <f>N78*K85</f>
        <v>100.75</v>
      </c>
      <c r="M85" s="860"/>
      <c r="N85" s="57"/>
    </row>
    <row r="86" spans="1:14" ht="15.75" thickBot="1">
      <c r="B86" s="822" t="s">
        <v>1037</v>
      </c>
      <c r="C86" s="823"/>
      <c r="D86" s="823"/>
      <c r="E86" s="823"/>
      <c r="F86" s="823"/>
      <c r="G86" s="823"/>
      <c r="H86" s="823"/>
      <c r="I86" s="823"/>
      <c r="J86" s="823"/>
      <c r="K86" s="823"/>
      <c r="L86" s="823"/>
      <c r="M86" s="824"/>
      <c r="N86" s="58">
        <f>L83+L84+L85</f>
        <v>604.5</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2619.5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1121</v>
      </c>
      <c r="C31" s="87" t="s">
        <v>1617</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279"/>
      <c r="N36" s="280"/>
    </row>
    <row r="37" spans="1:14">
      <c r="A37" s="119"/>
      <c r="B37" s="871"/>
      <c r="C37" s="872"/>
      <c r="D37" s="872"/>
      <c r="E37" s="872"/>
      <c r="F37" s="872"/>
      <c r="G37" s="872"/>
      <c r="H37" s="873"/>
      <c r="I37" s="275"/>
      <c r="J37" s="276"/>
      <c r="K37" s="277"/>
      <c r="L37" s="278"/>
      <c r="M37" s="279"/>
      <c r="N37" s="280"/>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409"/>
      <c r="N41" s="352"/>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926</v>
      </c>
      <c r="B48" s="49" t="str">
        <f>VLOOKUP(A48,MATERIALES!A4:D373,3,FALSE)</f>
        <v>Emulsión CRL-1hm</v>
      </c>
      <c r="C48" s="289"/>
      <c r="D48" s="289"/>
      <c r="E48" s="289"/>
      <c r="F48" s="289"/>
      <c r="G48" s="289"/>
      <c r="H48" s="289"/>
      <c r="I48" s="276"/>
      <c r="J48" s="232" t="str">
        <f>VLOOKUP(A48,MATERIALES!A4:D373,2,FALSE)</f>
        <v>lt</v>
      </c>
      <c r="K48" s="290">
        <v>1</v>
      </c>
      <c r="L48" s="275"/>
      <c r="M48" s="410">
        <f>VLOOKUP(A48,MATERIALES!A4:D395,4,FALSE)</f>
        <v>2610</v>
      </c>
      <c r="N48" s="280">
        <f>K48*M48</f>
        <v>2610</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2610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B59" s="52"/>
      <c r="C59" s="325"/>
      <c r="D59" s="325"/>
      <c r="E59" s="325"/>
      <c r="F59" s="325"/>
      <c r="G59" s="325"/>
      <c r="H59" s="319"/>
      <c r="I59" s="287"/>
      <c r="J59" s="294"/>
      <c r="K59" s="287"/>
      <c r="L59" s="909"/>
      <c r="M59" s="910"/>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900"/>
      <c r="M64" s="901"/>
      <c r="N64" s="133"/>
    </row>
    <row r="65" spans="2:15" ht="15.75" thickBot="1">
      <c r="B65" s="911" t="s">
        <v>1037</v>
      </c>
      <c r="C65" s="865"/>
      <c r="D65" s="865"/>
      <c r="E65" s="865"/>
      <c r="F65" s="865"/>
      <c r="G65" s="865"/>
      <c r="H65" s="865"/>
      <c r="I65" s="865"/>
      <c r="J65" s="865"/>
      <c r="K65" s="865"/>
      <c r="L65" s="865"/>
      <c r="M65" s="86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1" t="s">
        <v>1047</v>
      </c>
      <c r="C69" s="862"/>
      <c r="D69" s="862"/>
      <c r="E69" s="862"/>
      <c r="F69" s="862"/>
      <c r="G69" s="862"/>
      <c r="H69" s="862"/>
      <c r="I69" s="79" t="s">
        <v>1048</v>
      </c>
      <c r="J69" s="81" t="s">
        <v>1494</v>
      </c>
      <c r="K69" s="80" t="s">
        <v>1050</v>
      </c>
      <c r="L69" s="863" t="s">
        <v>1034</v>
      </c>
      <c r="M69" s="864"/>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8"/>
      <c r="C75" s="899"/>
      <c r="D75" s="899"/>
      <c r="E75" s="899"/>
      <c r="F75" s="899"/>
      <c r="G75" s="899"/>
      <c r="H75" s="899"/>
      <c r="I75" s="132"/>
      <c r="J75" s="132"/>
      <c r="K75" s="132"/>
      <c r="L75" s="912"/>
      <c r="M75" s="912"/>
      <c r="N75" s="51"/>
    </row>
    <row r="76" spans="2:15" ht="15.75" thickBot="1">
      <c r="B76" s="911" t="s">
        <v>1037</v>
      </c>
      <c r="C76" s="865"/>
      <c r="D76" s="865"/>
      <c r="E76" s="865"/>
      <c r="F76" s="865"/>
      <c r="G76" s="865"/>
      <c r="H76" s="865"/>
      <c r="I76" s="865"/>
      <c r="J76" s="865"/>
      <c r="K76" s="865"/>
      <c r="L76" s="865"/>
      <c r="M76" s="866"/>
      <c r="N76" s="309"/>
    </row>
    <row r="77" spans="2:15" ht="15.75" thickBot="1">
      <c r="B77" s="39"/>
      <c r="C77" s="40"/>
      <c r="D77" s="40"/>
      <c r="E77" s="40"/>
      <c r="F77" s="40"/>
      <c r="G77" s="40"/>
      <c r="H77" s="40"/>
      <c r="I77" s="40"/>
      <c r="J77" s="40"/>
      <c r="K77" s="40"/>
      <c r="L77" s="40"/>
      <c r="M77" s="40"/>
      <c r="N77" s="41"/>
    </row>
    <row r="78" spans="2:15" ht="15.75" thickBot="1">
      <c r="B78" s="822" t="s">
        <v>1051</v>
      </c>
      <c r="C78" s="823"/>
      <c r="D78" s="823"/>
      <c r="E78" s="823"/>
      <c r="F78" s="823"/>
      <c r="G78" s="823"/>
      <c r="H78" s="823"/>
      <c r="I78" s="823"/>
      <c r="J78" s="823"/>
      <c r="K78" s="823"/>
      <c r="L78" s="823"/>
      <c r="M78" s="824"/>
      <c r="N78" s="105">
        <f>N43+N54+N65+N76</f>
        <v>2610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522</v>
      </c>
      <c r="M83" s="858"/>
      <c r="N83" s="57"/>
    </row>
    <row r="84" spans="1:14">
      <c r="B84" s="95" t="s">
        <v>1057</v>
      </c>
      <c r="C84" s="96"/>
      <c r="D84" s="96"/>
      <c r="E84" s="96"/>
      <c r="F84" s="96"/>
      <c r="G84" s="96"/>
      <c r="H84" s="96"/>
      <c r="I84" s="93"/>
      <c r="J84" s="94"/>
      <c r="K84" s="312">
        <v>0.05</v>
      </c>
      <c r="L84" s="857">
        <f>N78*K84</f>
        <v>130.5</v>
      </c>
      <c r="M84" s="858"/>
      <c r="N84" s="57"/>
    </row>
    <row r="85" spans="1:14" ht="15.75" thickBot="1">
      <c r="B85" s="97" t="s">
        <v>1058</v>
      </c>
      <c r="C85" s="98"/>
      <c r="D85" s="98"/>
      <c r="E85" s="98"/>
      <c r="F85" s="98"/>
      <c r="G85" s="98"/>
      <c r="H85" s="98"/>
      <c r="I85" s="99"/>
      <c r="J85" s="100"/>
      <c r="K85" s="313">
        <v>0.05</v>
      </c>
      <c r="L85" s="859">
        <f>N78*K85</f>
        <v>130.5</v>
      </c>
      <c r="M85" s="860"/>
      <c r="N85" s="57"/>
    </row>
    <row r="86" spans="1:14" ht="15.75" thickBot="1">
      <c r="B86" s="822" t="s">
        <v>1037</v>
      </c>
      <c r="C86" s="823"/>
      <c r="D86" s="823"/>
      <c r="E86" s="823"/>
      <c r="F86" s="823"/>
      <c r="G86" s="823"/>
      <c r="H86" s="823"/>
      <c r="I86" s="823"/>
      <c r="J86" s="823"/>
      <c r="K86" s="823"/>
      <c r="L86" s="823"/>
      <c r="M86" s="824"/>
      <c r="N86" s="58">
        <f>L83+L84+L85</f>
        <v>783</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3393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1612</v>
      </c>
      <c r="C31" s="87" t="s">
        <v>1618</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279"/>
      <c r="N36" s="280"/>
    </row>
    <row r="37" spans="1:14">
      <c r="A37" s="119"/>
      <c r="B37" s="871"/>
      <c r="C37" s="872"/>
      <c r="D37" s="872"/>
      <c r="E37" s="872"/>
      <c r="F37" s="872"/>
      <c r="G37" s="872"/>
      <c r="H37" s="873"/>
      <c r="I37" s="275"/>
      <c r="J37" s="276"/>
      <c r="K37" s="277"/>
      <c r="L37" s="278"/>
      <c r="M37" s="279"/>
      <c r="N37" s="280"/>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409"/>
      <c r="N41" s="352"/>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924</v>
      </c>
      <c r="B48" s="49" t="str">
        <f>VLOOKUP(A48,MATERIALES!A4:D373,3,FALSE)</f>
        <v>Emulsión CRL-1h</v>
      </c>
      <c r="C48" s="289"/>
      <c r="D48" s="289"/>
      <c r="E48" s="289"/>
      <c r="F48" s="289"/>
      <c r="G48" s="289"/>
      <c r="H48" s="289"/>
      <c r="I48" s="276"/>
      <c r="J48" s="232" t="str">
        <f>VLOOKUP(A48,MATERIALES!A4:D373,2,FALSE)</f>
        <v>lt</v>
      </c>
      <c r="K48" s="290">
        <v>1</v>
      </c>
      <c r="L48" s="275"/>
      <c r="M48" s="410">
        <f>VLOOKUP(A48,MATERIALES!A4:D395,4,FALSE)</f>
        <v>1940</v>
      </c>
      <c r="N48" s="280">
        <f>K48*M48</f>
        <v>1940</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1940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B59" s="52"/>
      <c r="C59" s="325"/>
      <c r="D59" s="325"/>
      <c r="E59" s="325"/>
      <c r="F59" s="325"/>
      <c r="G59" s="325"/>
      <c r="H59" s="319"/>
      <c r="I59" s="287"/>
      <c r="J59" s="294"/>
      <c r="K59" s="287"/>
      <c r="L59" s="909"/>
      <c r="M59" s="910"/>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133"/>
    </row>
    <row r="65" spans="2:15" ht="15.75" thickBot="1">
      <c r="B65" s="911" t="s">
        <v>1037</v>
      </c>
      <c r="C65" s="865"/>
      <c r="D65" s="865"/>
      <c r="E65" s="865"/>
      <c r="F65" s="865"/>
      <c r="G65" s="865"/>
      <c r="H65" s="865"/>
      <c r="I65" s="865"/>
      <c r="J65" s="865"/>
      <c r="K65" s="865"/>
      <c r="L65" s="865"/>
      <c r="M65" s="86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1" t="s">
        <v>1047</v>
      </c>
      <c r="C69" s="862"/>
      <c r="D69" s="862"/>
      <c r="E69" s="862"/>
      <c r="F69" s="862"/>
      <c r="G69" s="862"/>
      <c r="H69" s="862"/>
      <c r="I69" s="79" t="s">
        <v>1048</v>
      </c>
      <c r="J69" s="81" t="s">
        <v>1494</v>
      </c>
      <c r="K69" s="80" t="s">
        <v>1050</v>
      </c>
      <c r="L69" s="863" t="s">
        <v>1034</v>
      </c>
      <c r="M69" s="864"/>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8"/>
      <c r="C75" s="899"/>
      <c r="D75" s="899"/>
      <c r="E75" s="899"/>
      <c r="F75" s="899"/>
      <c r="G75" s="899"/>
      <c r="H75" s="899"/>
      <c r="I75" s="132"/>
      <c r="J75" s="132"/>
      <c r="K75" s="132"/>
      <c r="L75" s="912"/>
      <c r="M75" s="912"/>
      <c r="N75" s="51"/>
    </row>
    <row r="76" spans="2:15" ht="15.75" thickBot="1">
      <c r="B76" s="911" t="s">
        <v>1037</v>
      </c>
      <c r="C76" s="865"/>
      <c r="D76" s="865"/>
      <c r="E76" s="865"/>
      <c r="F76" s="865"/>
      <c r="G76" s="865"/>
      <c r="H76" s="865"/>
      <c r="I76" s="865"/>
      <c r="J76" s="865"/>
      <c r="K76" s="865"/>
      <c r="L76" s="865"/>
      <c r="M76" s="866"/>
      <c r="N76" s="309"/>
    </row>
    <row r="77" spans="2:15" ht="15.75" thickBot="1">
      <c r="B77" s="39"/>
      <c r="C77" s="40"/>
      <c r="D77" s="40"/>
      <c r="E77" s="40"/>
      <c r="F77" s="40"/>
      <c r="G77" s="40"/>
      <c r="H77" s="40"/>
      <c r="I77" s="40"/>
      <c r="J77" s="40"/>
      <c r="K77" s="40"/>
      <c r="L77" s="40"/>
      <c r="M77" s="40"/>
      <c r="N77" s="41"/>
    </row>
    <row r="78" spans="2:15" ht="15.75" thickBot="1">
      <c r="B78" s="822" t="s">
        <v>1051</v>
      </c>
      <c r="C78" s="823"/>
      <c r="D78" s="823"/>
      <c r="E78" s="823"/>
      <c r="F78" s="823"/>
      <c r="G78" s="823"/>
      <c r="H78" s="823"/>
      <c r="I78" s="823"/>
      <c r="J78" s="823"/>
      <c r="K78" s="823"/>
      <c r="L78" s="823"/>
      <c r="M78" s="824"/>
      <c r="N78" s="105">
        <f>N43+N54+N65+N76</f>
        <v>1940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388</v>
      </c>
      <c r="M83" s="858"/>
      <c r="N83" s="57"/>
    </row>
    <row r="84" spans="1:14">
      <c r="B84" s="95" t="s">
        <v>1057</v>
      </c>
      <c r="C84" s="96"/>
      <c r="D84" s="96"/>
      <c r="E84" s="96"/>
      <c r="F84" s="96"/>
      <c r="G84" s="96"/>
      <c r="H84" s="96"/>
      <c r="I84" s="93"/>
      <c r="J84" s="94"/>
      <c r="K84" s="312">
        <v>0.05</v>
      </c>
      <c r="L84" s="857">
        <f>N78*K84</f>
        <v>97</v>
      </c>
      <c r="M84" s="858"/>
      <c r="N84" s="57"/>
    </row>
    <row r="85" spans="1:14" ht="15.75" thickBot="1">
      <c r="B85" s="97" t="s">
        <v>1058</v>
      </c>
      <c r="C85" s="98"/>
      <c r="D85" s="98"/>
      <c r="E85" s="98"/>
      <c r="F85" s="98"/>
      <c r="G85" s="98"/>
      <c r="H85" s="98"/>
      <c r="I85" s="99"/>
      <c r="J85" s="100"/>
      <c r="K85" s="313">
        <v>0.05</v>
      </c>
      <c r="L85" s="859">
        <f>N78*K85</f>
        <v>97</v>
      </c>
      <c r="M85" s="860"/>
      <c r="N85" s="57"/>
    </row>
    <row r="86" spans="1:14" ht="15.75" thickBot="1">
      <c r="B86" s="822" t="s">
        <v>1037</v>
      </c>
      <c r="C86" s="823"/>
      <c r="D86" s="823"/>
      <c r="E86" s="823"/>
      <c r="F86" s="823"/>
      <c r="G86" s="823"/>
      <c r="H86" s="823"/>
      <c r="I86" s="823"/>
      <c r="J86" s="823"/>
      <c r="K86" s="823"/>
      <c r="L86" s="823"/>
      <c r="M86" s="824"/>
      <c r="N86" s="58">
        <f>L83+L84+L85</f>
        <v>582</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2522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1619</v>
      </c>
      <c r="C31" s="87" t="s">
        <v>1620</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279"/>
      <c r="N36" s="280"/>
    </row>
    <row r="37" spans="1:14">
      <c r="A37" s="119"/>
      <c r="B37" s="871"/>
      <c r="C37" s="872"/>
      <c r="D37" s="872"/>
      <c r="E37" s="872"/>
      <c r="F37" s="872"/>
      <c r="G37" s="872"/>
      <c r="H37" s="873"/>
      <c r="I37" s="275"/>
      <c r="J37" s="276"/>
      <c r="K37" s="277"/>
      <c r="L37" s="278"/>
      <c r="M37" s="279"/>
      <c r="N37" s="280"/>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409"/>
      <c r="N41" s="352"/>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889</v>
      </c>
      <c r="B48" s="49" t="str">
        <f>VLOOKUP(A48,MATERIALES!A4:D373,3,FALSE)</f>
        <v>Cemento Asfáltico Modificado Con Grano De Caucho Reciclado Tipo I</v>
      </c>
      <c r="C48" s="289"/>
      <c r="D48" s="289"/>
      <c r="E48" s="289"/>
      <c r="F48" s="289"/>
      <c r="G48" s="289"/>
      <c r="H48" s="289"/>
      <c r="I48" s="276"/>
      <c r="J48" s="232" t="str">
        <f>VLOOKUP(A48,MATERIALES!A4:D373,2,FALSE)</f>
        <v>kg</v>
      </c>
      <c r="K48" s="290">
        <v>1</v>
      </c>
      <c r="L48" s="275"/>
      <c r="M48" s="410">
        <f>VLOOKUP(A48,MATERIALES!A4:D395,4,FALSE)</f>
        <v>2469</v>
      </c>
      <c r="N48" s="280">
        <f>K48*M48</f>
        <v>2469</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2469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B59" s="52"/>
      <c r="C59" s="325"/>
      <c r="D59" s="325"/>
      <c r="E59" s="325"/>
      <c r="F59" s="325"/>
      <c r="G59" s="325"/>
      <c r="H59" s="319"/>
      <c r="I59" s="287"/>
      <c r="J59" s="294"/>
      <c r="K59" s="287"/>
      <c r="L59" s="909"/>
      <c r="M59" s="910"/>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456"/>
      <c r="D64" s="456"/>
      <c r="E64" s="456"/>
      <c r="F64" s="456"/>
      <c r="G64" s="456"/>
      <c r="H64" s="54"/>
      <c r="I64" s="132"/>
      <c r="J64" s="132"/>
      <c r="K64" s="132"/>
      <c r="L64" s="900"/>
      <c r="M64" s="901"/>
      <c r="N64" s="133"/>
    </row>
    <row r="65" spans="2:15" ht="15.75" thickBot="1">
      <c r="B65" s="911" t="s">
        <v>1037</v>
      </c>
      <c r="C65" s="865"/>
      <c r="D65" s="865"/>
      <c r="E65" s="865"/>
      <c r="F65" s="865"/>
      <c r="G65" s="865"/>
      <c r="H65" s="865"/>
      <c r="I65" s="865"/>
      <c r="J65" s="865"/>
      <c r="K65" s="865"/>
      <c r="L65" s="865"/>
      <c r="M65" s="86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1" t="s">
        <v>1047</v>
      </c>
      <c r="C69" s="862"/>
      <c r="D69" s="862"/>
      <c r="E69" s="862"/>
      <c r="F69" s="862"/>
      <c r="G69" s="862"/>
      <c r="H69" s="862"/>
      <c r="I69" s="79" t="s">
        <v>1048</v>
      </c>
      <c r="J69" s="81" t="s">
        <v>1494</v>
      </c>
      <c r="K69" s="80" t="s">
        <v>1050</v>
      </c>
      <c r="L69" s="863" t="s">
        <v>1034</v>
      </c>
      <c r="M69" s="864"/>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8"/>
      <c r="C75" s="899"/>
      <c r="D75" s="899"/>
      <c r="E75" s="899"/>
      <c r="F75" s="899"/>
      <c r="G75" s="899"/>
      <c r="H75" s="899"/>
      <c r="I75" s="132"/>
      <c r="J75" s="132"/>
      <c r="K75" s="132"/>
      <c r="L75" s="912"/>
      <c r="M75" s="912"/>
      <c r="N75" s="51"/>
    </row>
    <row r="76" spans="2:15" ht="15.75" thickBot="1">
      <c r="B76" s="911" t="s">
        <v>1037</v>
      </c>
      <c r="C76" s="865"/>
      <c r="D76" s="865"/>
      <c r="E76" s="865"/>
      <c r="F76" s="865"/>
      <c r="G76" s="865"/>
      <c r="H76" s="865"/>
      <c r="I76" s="865"/>
      <c r="J76" s="865"/>
      <c r="K76" s="865"/>
      <c r="L76" s="865"/>
      <c r="M76" s="866"/>
      <c r="N76" s="309"/>
    </row>
    <row r="77" spans="2:15" ht="15.75" thickBot="1">
      <c r="B77" s="39"/>
      <c r="C77" s="40"/>
      <c r="D77" s="40"/>
      <c r="E77" s="40"/>
      <c r="F77" s="40"/>
      <c r="G77" s="40"/>
      <c r="H77" s="40"/>
      <c r="I77" s="40"/>
      <c r="J77" s="40"/>
      <c r="K77" s="40"/>
      <c r="L77" s="40"/>
      <c r="M77" s="40"/>
      <c r="N77" s="41"/>
    </row>
    <row r="78" spans="2:15" ht="15.75" thickBot="1">
      <c r="B78" s="822" t="s">
        <v>1051</v>
      </c>
      <c r="C78" s="823"/>
      <c r="D78" s="823"/>
      <c r="E78" s="823"/>
      <c r="F78" s="823"/>
      <c r="G78" s="823"/>
      <c r="H78" s="823"/>
      <c r="I78" s="823"/>
      <c r="J78" s="823"/>
      <c r="K78" s="823"/>
      <c r="L78" s="823"/>
      <c r="M78" s="824"/>
      <c r="N78" s="105">
        <f>N43+N54+N65+N76</f>
        <v>2469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493.8</v>
      </c>
      <c r="M83" s="858"/>
      <c r="N83" s="57"/>
    </row>
    <row r="84" spans="1:14">
      <c r="B84" s="95" t="s">
        <v>1057</v>
      </c>
      <c r="C84" s="96"/>
      <c r="D84" s="96"/>
      <c r="E84" s="96"/>
      <c r="F84" s="96"/>
      <c r="G84" s="96"/>
      <c r="H84" s="96"/>
      <c r="I84" s="93"/>
      <c r="J84" s="94"/>
      <c r="K84" s="312">
        <v>0.05</v>
      </c>
      <c r="L84" s="857">
        <f>N78*K84</f>
        <v>123.45</v>
      </c>
      <c r="M84" s="858"/>
      <c r="N84" s="57"/>
    </row>
    <row r="85" spans="1:14" ht="15.75" thickBot="1">
      <c r="B85" s="97" t="s">
        <v>1058</v>
      </c>
      <c r="C85" s="98"/>
      <c r="D85" s="98"/>
      <c r="E85" s="98"/>
      <c r="F85" s="98"/>
      <c r="G85" s="98"/>
      <c r="H85" s="98"/>
      <c r="I85" s="99"/>
      <c r="J85" s="100"/>
      <c r="K85" s="313">
        <v>0.05</v>
      </c>
      <c r="L85" s="859">
        <f>N78*K85</f>
        <v>123.45</v>
      </c>
      <c r="M85" s="860"/>
      <c r="N85" s="57"/>
    </row>
    <row r="86" spans="1:14" ht="15.75" thickBot="1">
      <c r="B86" s="822" t="s">
        <v>1037</v>
      </c>
      <c r="C86" s="823"/>
      <c r="D86" s="823"/>
      <c r="E86" s="823"/>
      <c r="F86" s="823"/>
      <c r="G86" s="823"/>
      <c r="H86" s="823"/>
      <c r="I86" s="823"/>
      <c r="J86" s="823"/>
      <c r="K86" s="823"/>
      <c r="L86" s="823"/>
      <c r="M86" s="824"/>
      <c r="N86" s="58">
        <f>L83+L84+L85</f>
        <v>740.7</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3209.7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1621</v>
      </c>
      <c r="C31" s="87" t="s">
        <v>1622</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279"/>
      <c r="N36" s="280"/>
    </row>
    <row r="37" spans="1:14">
      <c r="A37" s="119"/>
      <c r="B37" s="871"/>
      <c r="C37" s="872"/>
      <c r="D37" s="872"/>
      <c r="E37" s="872"/>
      <c r="F37" s="872"/>
      <c r="G37" s="872"/>
      <c r="H37" s="873"/>
      <c r="I37" s="275"/>
      <c r="J37" s="276"/>
      <c r="K37" s="277"/>
      <c r="L37" s="278"/>
      <c r="M37" s="279"/>
      <c r="N37" s="280"/>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409"/>
      <c r="N41" s="352"/>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891</v>
      </c>
      <c r="B48" s="49" t="str">
        <f>VLOOKUP(A48,MATERIALES!A4:D373,3,FALSE)</f>
        <v>Cemento Asfáltico Modificado Con Grano De Caucho Reciclado Tipo Il</v>
      </c>
      <c r="C48" s="289"/>
      <c r="D48" s="289"/>
      <c r="E48" s="289"/>
      <c r="F48" s="289"/>
      <c r="G48" s="289"/>
      <c r="H48" s="289"/>
      <c r="I48" s="276"/>
      <c r="J48" s="232" t="str">
        <f>VLOOKUP(A48,MATERIALES!A4:D373,2,FALSE)</f>
        <v>kg</v>
      </c>
      <c r="K48" s="290">
        <v>1</v>
      </c>
      <c r="L48" s="275"/>
      <c r="M48" s="410">
        <f>VLOOKUP(A48,MATERIALES!A4:D395,4,FALSE)</f>
        <v>2699</v>
      </c>
      <c r="N48" s="280">
        <f>K48*M48</f>
        <v>2699</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2699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B59" s="52"/>
      <c r="C59" s="325"/>
      <c r="D59" s="325"/>
      <c r="E59" s="325"/>
      <c r="F59" s="325"/>
      <c r="G59" s="325"/>
      <c r="H59" s="319"/>
      <c r="I59" s="287"/>
      <c r="J59" s="294"/>
      <c r="K59" s="287"/>
      <c r="L59" s="909"/>
      <c r="M59" s="910"/>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133"/>
    </row>
    <row r="65" spans="2:15" ht="15.75" thickBot="1">
      <c r="B65" s="911" t="s">
        <v>1037</v>
      </c>
      <c r="C65" s="865"/>
      <c r="D65" s="865"/>
      <c r="E65" s="865"/>
      <c r="F65" s="865"/>
      <c r="G65" s="865"/>
      <c r="H65" s="865"/>
      <c r="I65" s="865"/>
      <c r="J65" s="865"/>
      <c r="K65" s="865"/>
      <c r="L65" s="865"/>
      <c r="M65" s="86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1" t="s">
        <v>1047</v>
      </c>
      <c r="C69" s="862"/>
      <c r="D69" s="862"/>
      <c r="E69" s="862"/>
      <c r="F69" s="862"/>
      <c r="G69" s="862"/>
      <c r="H69" s="862"/>
      <c r="I69" s="79" t="s">
        <v>1048</v>
      </c>
      <c r="J69" s="81" t="s">
        <v>1494</v>
      </c>
      <c r="K69" s="80" t="s">
        <v>1050</v>
      </c>
      <c r="L69" s="863" t="s">
        <v>1034</v>
      </c>
      <c r="M69" s="864"/>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8"/>
      <c r="C75" s="899"/>
      <c r="D75" s="899"/>
      <c r="E75" s="899"/>
      <c r="F75" s="899"/>
      <c r="G75" s="899"/>
      <c r="H75" s="899"/>
      <c r="I75" s="132"/>
      <c r="J75" s="132"/>
      <c r="K75" s="132"/>
      <c r="L75" s="912"/>
      <c r="M75" s="912"/>
      <c r="N75" s="51"/>
    </row>
    <row r="76" spans="2:15" ht="15.75" thickBot="1">
      <c r="B76" s="822" t="s">
        <v>1037</v>
      </c>
      <c r="C76" s="823"/>
      <c r="D76" s="823"/>
      <c r="E76" s="823"/>
      <c r="F76" s="823"/>
      <c r="G76" s="823"/>
      <c r="H76" s="823"/>
      <c r="I76" s="865"/>
      <c r="J76" s="865"/>
      <c r="K76" s="865"/>
      <c r="L76" s="865"/>
      <c r="M76" s="866"/>
      <c r="N76" s="309"/>
    </row>
    <row r="77" spans="2:15" ht="15.75" thickBot="1">
      <c r="B77" s="39"/>
      <c r="C77" s="40"/>
      <c r="D77" s="40"/>
      <c r="E77" s="40"/>
      <c r="F77" s="40"/>
      <c r="G77" s="40"/>
      <c r="H77" s="40"/>
      <c r="I77" s="40"/>
      <c r="J77" s="40"/>
      <c r="K77" s="40"/>
      <c r="L77" s="40"/>
      <c r="M77" s="40"/>
      <c r="N77" s="41"/>
    </row>
    <row r="78" spans="2:15" ht="15.75" thickBot="1">
      <c r="B78" s="822" t="s">
        <v>1051</v>
      </c>
      <c r="C78" s="823"/>
      <c r="D78" s="823"/>
      <c r="E78" s="823"/>
      <c r="F78" s="823"/>
      <c r="G78" s="823"/>
      <c r="H78" s="823"/>
      <c r="I78" s="823"/>
      <c r="J78" s="823"/>
      <c r="K78" s="823"/>
      <c r="L78" s="823"/>
      <c r="M78" s="824"/>
      <c r="N78" s="105">
        <f>N43+N54+N65+N76</f>
        <v>2699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539.80000000000007</v>
      </c>
      <c r="M83" s="858"/>
      <c r="N83" s="57"/>
    </row>
    <row r="84" spans="1:14">
      <c r="B84" s="95" t="s">
        <v>1057</v>
      </c>
      <c r="C84" s="96"/>
      <c r="D84" s="96"/>
      <c r="E84" s="96"/>
      <c r="F84" s="96"/>
      <c r="G84" s="96"/>
      <c r="H84" s="96"/>
      <c r="I84" s="93"/>
      <c r="J84" s="94"/>
      <c r="K84" s="312">
        <v>0.05</v>
      </c>
      <c r="L84" s="857">
        <f>N78*K84</f>
        <v>134.95000000000002</v>
      </c>
      <c r="M84" s="858"/>
      <c r="N84" s="57"/>
    </row>
    <row r="85" spans="1:14" ht="15.75" thickBot="1">
      <c r="B85" s="97" t="s">
        <v>1058</v>
      </c>
      <c r="C85" s="98"/>
      <c r="D85" s="98"/>
      <c r="E85" s="98"/>
      <c r="F85" s="98"/>
      <c r="G85" s="98"/>
      <c r="H85" s="98"/>
      <c r="I85" s="99"/>
      <c r="J85" s="100"/>
      <c r="K85" s="313">
        <v>0.05</v>
      </c>
      <c r="L85" s="859">
        <f>N78*K85</f>
        <v>134.95000000000002</v>
      </c>
      <c r="M85" s="860"/>
      <c r="N85" s="57"/>
    </row>
    <row r="86" spans="1:14" ht="15.75" thickBot="1">
      <c r="B86" s="822" t="s">
        <v>1037</v>
      </c>
      <c r="C86" s="823"/>
      <c r="D86" s="823"/>
      <c r="E86" s="823"/>
      <c r="F86" s="823"/>
      <c r="G86" s="823"/>
      <c r="H86" s="823"/>
      <c r="I86" s="823"/>
      <c r="J86" s="823"/>
      <c r="K86" s="823"/>
      <c r="L86" s="823"/>
      <c r="M86" s="824"/>
      <c r="N86" s="58">
        <f>L83+L84+L85</f>
        <v>809.70000000000016</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3508.7000000000003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1623</v>
      </c>
      <c r="C31" s="87" t="s">
        <v>1624</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279"/>
      <c r="N36" s="280"/>
    </row>
    <row r="37" spans="1:14">
      <c r="A37" s="119"/>
      <c r="B37" s="871"/>
      <c r="C37" s="872"/>
      <c r="D37" s="872"/>
      <c r="E37" s="872"/>
      <c r="F37" s="872"/>
      <c r="G37" s="872"/>
      <c r="H37" s="873"/>
      <c r="I37" s="275"/>
      <c r="J37" s="276"/>
      <c r="K37" s="277"/>
      <c r="L37" s="278"/>
      <c r="M37" s="279"/>
      <c r="N37" s="280"/>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409"/>
      <c r="N41" s="352"/>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892</v>
      </c>
      <c r="B48" s="49" t="str">
        <f>VLOOKUP(A48,MATERIALES!A4:D373,3,FALSE)</f>
        <v>Cemento Asfáltico Modificado Con Grano De Caucho Reciclado Tipo lll</v>
      </c>
      <c r="C48" s="289"/>
      <c r="D48" s="289"/>
      <c r="E48" s="289"/>
      <c r="F48" s="289"/>
      <c r="G48" s="289"/>
      <c r="H48" s="289"/>
      <c r="I48" s="276"/>
      <c r="J48" s="232" t="str">
        <f>VLOOKUP(A48,MATERIALES!A4:D373,2,FALSE)</f>
        <v>kg</v>
      </c>
      <c r="K48" s="290">
        <v>1</v>
      </c>
      <c r="L48" s="275"/>
      <c r="M48" s="410">
        <f>VLOOKUP(A48,MATERIALES!A4:D395,4,FALSE)</f>
        <v>2796.6666666666665</v>
      </c>
      <c r="N48" s="280">
        <f>K48*M48</f>
        <v>2796.6666666666665</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2796.6666666666665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B59" s="52"/>
      <c r="C59" s="325"/>
      <c r="D59" s="325"/>
      <c r="E59" s="325"/>
      <c r="F59" s="325"/>
      <c r="G59" s="325"/>
      <c r="H59" s="319"/>
      <c r="I59" s="287"/>
      <c r="J59" s="294"/>
      <c r="K59" s="287"/>
      <c r="L59" s="909"/>
      <c r="M59" s="910"/>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456"/>
      <c r="E64" s="456"/>
      <c r="F64" s="456"/>
      <c r="G64" s="456"/>
      <c r="H64" s="54"/>
      <c r="I64" s="132"/>
      <c r="J64" s="132"/>
      <c r="K64" s="132"/>
      <c r="L64" s="900"/>
      <c r="M64" s="901"/>
      <c r="N64" s="133"/>
    </row>
    <row r="65" spans="2:15" ht="15.75" thickBot="1">
      <c r="B65" s="911" t="s">
        <v>1037</v>
      </c>
      <c r="C65" s="865"/>
      <c r="D65" s="865"/>
      <c r="E65" s="865"/>
      <c r="F65" s="865"/>
      <c r="G65" s="865"/>
      <c r="H65" s="865"/>
      <c r="I65" s="865"/>
      <c r="J65" s="865"/>
      <c r="K65" s="865"/>
      <c r="L65" s="865"/>
      <c r="M65" s="86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1" t="s">
        <v>1047</v>
      </c>
      <c r="C69" s="862"/>
      <c r="D69" s="862"/>
      <c r="E69" s="862"/>
      <c r="F69" s="862"/>
      <c r="G69" s="862"/>
      <c r="H69" s="862"/>
      <c r="I69" s="79" t="s">
        <v>1048</v>
      </c>
      <c r="J69" s="81" t="s">
        <v>1494</v>
      </c>
      <c r="K69" s="80" t="s">
        <v>1050</v>
      </c>
      <c r="L69" s="863" t="s">
        <v>1034</v>
      </c>
      <c r="M69" s="864"/>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8"/>
      <c r="C75" s="899"/>
      <c r="D75" s="899"/>
      <c r="E75" s="899"/>
      <c r="F75" s="899"/>
      <c r="G75" s="899"/>
      <c r="H75" s="899"/>
      <c r="I75" s="132"/>
      <c r="J75" s="132"/>
      <c r="K75" s="132"/>
      <c r="L75" s="912"/>
      <c r="M75" s="912"/>
      <c r="N75" s="51"/>
    </row>
    <row r="76" spans="2:15" ht="15.75" thickBot="1">
      <c r="B76" s="911" t="s">
        <v>1037</v>
      </c>
      <c r="C76" s="865"/>
      <c r="D76" s="865"/>
      <c r="E76" s="865"/>
      <c r="F76" s="865"/>
      <c r="G76" s="865"/>
      <c r="H76" s="865"/>
      <c r="I76" s="865"/>
      <c r="J76" s="865"/>
      <c r="K76" s="865"/>
      <c r="L76" s="865"/>
      <c r="M76" s="866"/>
      <c r="N76" s="309"/>
    </row>
    <row r="77" spans="2:15" ht="15.75" thickBot="1">
      <c r="B77" s="39"/>
      <c r="C77" s="40"/>
      <c r="D77" s="40"/>
      <c r="E77" s="40"/>
      <c r="F77" s="40"/>
      <c r="G77" s="40"/>
      <c r="H77" s="40"/>
      <c r="I77" s="40"/>
      <c r="J77" s="40"/>
      <c r="K77" s="40"/>
      <c r="L77" s="40"/>
      <c r="M77" s="40"/>
      <c r="N77" s="41"/>
    </row>
    <row r="78" spans="2:15" ht="15.75" thickBot="1">
      <c r="B78" s="822" t="s">
        <v>1051</v>
      </c>
      <c r="C78" s="823"/>
      <c r="D78" s="823"/>
      <c r="E78" s="823"/>
      <c r="F78" s="823"/>
      <c r="G78" s="823"/>
      <c r="H78" s="823"/>
      <c r="I78" s="823"/>
      <c r="J78" s="823"/>
      <c r="K78" s="823"/>
      <c r="L78" s="823"/>
      <c r="M78" s="824"/>
      <c r="N78" s="105">
        <f>N43+N54+N65+N76</f>
        <v>2796.6666666666665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559.33333333333337</v>
      </c>
      <c r="M83" s="858"/>
      <c r="N83" s="57"/>
    </row>
    <row r="84" spans="1:14">
      <c r="B84" s="95" t="s">
        <v>1057</v>
      </c>
      <c r="C84" s="96"/>
      <c r="D84" s="96"/>
      <c r="E84" s="96"/>
      <c r="F84" s="96"/>
      <c r="G84" s="96"/>
      <c r="H84" s="96"/>
      <c r="I84" s="93"/>
      <c r="J84" s="94"/>
      <c r="K84" s="312">
        <v>0.05</v>
      </c>
      <c r="L84" s="857">
        <f>N78*K84</f>
        <v>139.83333333333334</v>
      </c>
      <c r="M84" s="858"/>
      <c r="N84" s="57"/>
    </row>
    <row r="85" spans="1:14" ht="15.75" thickBot="1">
      <c r="B85" s="97" t="s">
        <v>1058</v>
      </c>
      <c r="C85" s="98"/>
      <c r="D85" s="98"/>
      <c r="E85" s="98"/>
      <c r="F85" s="98"/>
      <c r="G85" s="98"/>
      <c r="H85" s="98"/>
      <c r="I85" s="99"/>
      <c r="J85" s="100"/>
      <c r="K85" s="313">
        <v>0.05</v>
      </c>
      <c r="L85" s="859">
        <f>N78*K85</f>
        <v>139.83333333333334</v>
      </c>
      <c r="M85" s="860"/>
      <c r="N85" s="57"/>
    </row>
    <row r="86" spans="1:14" ht="15.75" thickBot="1">
      <c r="B86" s="822" t="s">
        <v>1037</v>
      </c>
      <c r="C86" s="823"/>
      <c r="D86" s="823"/>
      <c r="E86" s="823"/>
      <c r="F86" s="823"/>
      <c r="G86" s="823"/>
      <c r="H86" s="823"/>
      <c r="I86" s="823"/>
      <c r="J86" s="823"/>
      <c r="K86" s="823"/>
      <c r="L86" s="823"/>
      <c r="M86" s="824"/>
      <c r="N86" s="58">
        <f>L83+L84+L85</f>
        <v>839.00000000000011</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3635.6666666666665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1122</v>
      </c>
      <c r="C31" s="87" t="s">
        <v>1625</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279"/>
      <c r="N36" s="280"/>
    </row>
    <row r="37" spans="1:14">
      <c r="A37" s="119"/>
      <c r="B37" s="871"/>
      <c r="C37" s="872"/>
      <c r="D37" s="872"/>
      <c r="E37" s="872"/>
      <c r="F37" s="872"/>
      <c r="G37" s="872"/>
      <c r="H37" s="873"/>
      <c r="I37" s="275"/>
      <c r="J37" s="276"/>
      <c r="K37" s="277"/>
      <c r="L37" s="278"/>
      <c r="M37" s="279"/>
      <c r="N37" s="280"/>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409"/>
      <c r="N41" s="352"/>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884</v>
      </c>
      <c r="B48" s="49" t="str">
        <f>VLOOKUP(A48,MATERIALES!A4:D373,3,FALSE)</f>
        <v xml:space="preserve">Cemento asfaltico modificado con polímeros tipo I
</v>
      </c>
      <c r="C48" s="289"/>
      <c r="D48" s="289"/>
      <c r="E48" s="289"/>
      <c r="F48" s="289"/>
      <c r="G48" s="289"/>
      <c r="H48" s="289"/>
      <c r="I48" s="276"/>
      <c r="J48" s="232" t="str">
        <f>VLOOKUP(A48,MATERIALES!A4:D373,2,FALSE)</f>
        <v>kg</v>
      </c>
      <c r="K48" s="290">
        <v>1</v>
      </c>
      <c r="L48" s="275"/>
      <c r="M48" s="410">
        <f>VLOOKUP(A48,MATERIALES!A4:D395,4,FALSE)</f>
        <v>2783.3333333333335</v>
      </c>
      <c r="N48" s="280">
        <f>K48*M48</f>
        <v>2783.3333333333335</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2783.3333333333335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B59" s="52"/>
      <c r="C59" s="325"/>
      <c r="D59" s="325"/>
      <c r="E59" s="325"/>
      <c r="F59" s="325"/>
      <c r="G59" s="325"/>
      <c r="H59" s="319"/>
      <c r="I59" s="287"/>
      <c r="J59" s="294"/>
      <c r="K59" s="287"/>
      <c r="L59" s="909"/>
      <c r="M59" s="910"/>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900"/>
      <c r="M64" s="901"/>
      <c r="N64" s="133"/>
    </row>
    <row r="65" spans="2:15" ht="15.75" thickBot="1">
      <c r="B65" s="911" t="s">
        <v>1037</v>
      </c>
      <c r="C65" s="865"/>
      <c r="D65" s="865"/>
      <c r="E65" s="865"/>
      <c r="F65" s="865"/>
      <c r="G65" s="865"/>
      <c r="H65" s="865"/>
      <c r="I65" s="865"/>
      <c r="J65" s="865"/>
      <c r="K65" s="865"/>
      <c r="L65" s="865"/>
      <c r="M65" s="86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1" t="s">
        <v>1047</v>
      </c>
      <c r="C69" s="862"/>
      <c r="D69" s="862"/>
      <c r="E69" s="862"/>
      <c r="F69" s="862"/>
      <c r="G69" s="862"/>
      <c r="H69" s="862"/>
      <c r="I69" s="79" t="s">
        <v>1048</v>
      </c>
      <c r="J69" s="81" t="s">
        <v>1494</v>
      </c>
      <c r="K69" s="80" t="s">
        <v>1050</v>
      </c>
      <c r="L69" s="863" t="s">
        <v>1034</v>
      </c>
      <c r="M69" s="864"/>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8"/>
      <c r="C75" s="899"/>
      <c r="D75" s="899"/>
      <c r="E75" s="899"/>
      <c r="F75" s="899"/>
      <c r="G75" s="899"/>
      <c r="H75" s="899"/>
      <c r="I75" s="132"/>
      <c r="J75" s="132"/>
      <c r="K75" s="132"/>
      <c r="L75" s="912"/>
      <c r="M75" s="912"/>
      <c r="N75" s="51"/>
    </row>
    <row r="76" spans="2:15" ht="15.75" thickBot="1">
      <c r="B76" s="911" t="s">
        <v>1037</v>
      </c>
      <c r="C76" s="865"/>
      <c r="D76" s="865"/>
      <c r="E76" s="865"/>
      <c r="F76" s="865"/>
      <c r="G76" s="865"/>
      <c r="H76" s="865"/>
      <c r="I76" s="865"/>
      <c r="J76" s="865"/>
      <c r="K76" s="865"/>
      <c r="L76" s="865"/>
      <c r="M76" s="866"/>
      <c r="N76" s="309"/>
    </row>
    <row r="77" spans="2:15" ht="15.75" thickBot="1">
      <c r="B77" s="39"/>
      <c r="C77" s="40"/>
      <c r="D77" s="40"/>
      <c r="E77" s="40"/>
      <c r="F77" s="40"/>
      <c r="G77" s="40"/>
      <c r="H77" s="40"/>
      <c r="I77" s="40"/>
      <c r="J77" s="40"/>
      <c r="K77" s="40"/>
      <c r="L77" s="40"/>
      <c r="M77" s="40"/>
      <c r="N77" s="41"/>
    </row>
    <row r="78" spans="2:15" ht="15.75" thickBot="1">
      <c r="B78" s="822" t="s">
        <v>1051</v>
      </c>
      <c r="C78" s="823"/>
      <c r="D78" s="823"/>
      <c r="E78" s="823"/>
      <c r="F78" s="823"/>
      <c r="G78" s="823"/>
      <c r="H78" s="823"/>
      <c r="I78" s="823"/>
      <c r="J78" s="823"/>
      <c r="K78" s="823"/>
      <c r="L78" s="823"/>
      <c r="M78" s="824"/>
      <c r="N78" s="105">
        <f>N43+N54+N65+N76</f>
        <v>2783.3333333333335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556.66666666666674</v>
      </c>
      <c r="M83" s="858"/>
      <c r="N83" s="57"/>
    </row>
    <row r="84" spans="1:14">
      <c r="B84" s="95" t="s">
        <v>1057</v>
      </c>
      <c r="C84" s="96"/>
      <c r="D84" s="96"/>
      <c r="E84" s="96"/>
      <c r="F84" s="96"/>
      <c r="G84" s="96"/>
      <c r="H84" s="96"/>
      <c r="I84" s="93"/>
      <c r="J84" s="94"/>
      <c r="K84" s="312">
        <v>0.05</v>
      </c>
      <c r="L84" s="857">
        <f>N78*K84</f>
        <v>139.16666666666669</v>
      </c>
      <c r="M84" s="858"/>
      <c r="N84" s="57"/>
    </row>
    <row r="85" spans="1:14" ht="15.75" thickBot="1">
      <c r="B85" s="97" t="s">
        <v>1058</v>
      </c>
      <c r="C85" s="98"/>
      <c r="D85" s="98"/>
      <c r="E85" s="98"/>
      <c r="F85" s="98"/>
      <c r="G85" s="98"/>
      <c r="H85" s="98"/>
      <c r="I85" s="99"/>
      <c r="J85" s="100"/>
      <c r="K85" s="313">
        <v>0.05</v>
      </c>
      <c r="L85" s="859">
        <f>N78*K85</f>
        <v>139.16666666666669</v>
      </c>
      <c r="M85" s="860"/>
      <c r="N85" s="57"/>
    </row>
    <row r="86" spans="1:14" ht="15.75" thickBot="1">
      <c r="B86" s="822" t="s">
        <v>1037</v>
      </c>
      <c r="C86" s="823"/>
      <c r="D86" s="823"/>
      <c r="E86" s="823"/>
      <c r="F86" s="823"/>
      <c r="G86" s="823"/>
      <c r="H86" s="823"/>
      <c r="I86" s="823"/>
      <c r="J86" s="823"/>
      <c r="K86" s="823"/>
      <c r="L86" s="823"/>
      <c r="M86" s="824"/>
      <c r="N86" s="58">
        <f>L83+L84+L85</f>
        <v>835.00000000000023</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3618.3333333333339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1123</v>
      </c>
      <c r="C31" s="87" t="s">
        <v>1626</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279"/>
      <c r="N36" s="280"/>
    </row>
    <row r="37" spans="1:14">
      <c r="A37" s="119"/>
      <c r="B37" s="871"/>
      <c r="C37" s="872"/>
      <c r="D37" s="872"/>
      <c r="E37" s="872"/>
      <c r="F37" s="872"/>
      <c r="G37" s="872"/>
      <c r="H37" s="873"/>
      <c r="I37" s="275"/>
      <c r="J37" s="276"/>
      <c r="K37" s="277"/>
      <c r="L37" s="278"/>
      <c r="M37" s="279"/>
      <c r="N37" s="280"/>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409"/>
      <c r="N41" s="352"/>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885</v>
      </c>
      <c r="B48" s="49" t="str">
        <f>VLOOKUP(A48,MATERIALES!A4:D373,3,FALSE)</f>
        <v xml:space="preserve">Cemento asfaltico modificado con polímeros tipo II
</v>
      </c>
      <c r="C48" s="289"/>
      <c r="D48" s="289"/>
      <c r="E48" s="289"/>
      <c r="F48" s="289"/>
      <c r="G48" s="289"/>
      <c r="H48" s="289"/>
      <c r="I48" s="276"/>
      <c r="J48" s="232" t="str">
        <f>VLOOKUP(A48,MATERIALES!A4:D373,2,FALSE)</f>
        <v>kg</v>
      </c>
      <c r="K48" s="290">
        <v>1</v>
      </c>
      <c r="L48" s="275"/>
      <c r="M48" s="410">
        <f>VLOOKUP(A48,MATERIALES!A4:D395,4,FALSE)</f>
        <v>3006.6666666666665</v>
      </c>
      <c r="N48" s="280">
        <f>K48*M48</f>
        <v>3006.6666666666665</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3006.6666666666665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B59" s="52"/>
      <c r="C59" s="325"/>
      <c r="D59" s="325"/>
      <c r="E59" s="325"/>
      <c r="F59" s="325"/>
      <c r="G59" s="325"/>
      <c r="H59" s="319"/>
      <c r="I59" s="287"/>
      <c r="J59" s="294"/>
      <c r="K59" s="287"/>
      <c r="L59" s="909"/>
      <c r="M59" s="910"/>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900"/>
      <c r="M64" s="901"/>
      <c r="N64" s="133"/>
    </row>
    <row r="65" spans="2:15" ht="15.75" thickBot="1">
      <c r="B65" s="911" t="s">
        <v>1037</v>
      </c>
      <c r="C65" s="865"/>
      <c r="D65" s="865"/>
      <c r="E65" s="865"/>
      <c r="F65" s="865"/>
      <c r="G65" s="865"/>
      <c r="H65" s="865"/>
      <c r="I65" s="865"/>
      <c r="J65" s="865"/>
      <c r="K65" s="865"/>
      <c r="L65" s="865"/>
      <c r="M65" s="86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1" t="s">
        <v>1047</v>
      </c>
      <c r="C69" s="862"/>
      <c r="D69" s="862"/>
      <c r="E69" s="862"/>
      <c r="F69" s="862"/>
      <c r="G69" s="862"/>
      <c r="H69" s="862"/>
      <c r="I69" s="79" t="s">
        <v>1048</v>
      </c>
      <c r="J69" s="81" t="s">
        <v>1494</v>
      </c>
      <c r="K69" s="80" t="s">
        <v>1050</v>
      </c>
      <c r="L69" s="863" t="s">
        <v>1034</v>
      </c>
      <c r="M69" s="864"/>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8"/>
      <c r="C75" s="899"/>
      <c r="D75" s="899"/>
      <c r="E75" s="899"/>
      <c r="F75" s="899"/>
      <c r="G75" s="899"/>
      <c r="H75" s="899"/>
      <c r="I75" s="132"/>
      <c r="J75" s="132"/>
      <c r="K75" s="132"/>
      <c r="L75" s="912"/>
      <c r="M75" s="912"/>
      <c r="N75" s="51"/>
    </row>
    <row r="76" spans="2:15" ht="15.75" thickBot="1">
      <c r="B76" s="911" t="s">
        <v>1037</v>
      </c>
      <c r="C76" s="865"/>
      <c r="D76" s="865"/>
      <c r="E76" s="865"/>
      <c r="F76" s="865"/>
      <c r="G76" s="865"/>
      <c r="H76" s="865"/>
      <c r="I76" s="865"/>
      <c r="J76" s="865"/>
      <c r="K76" s="865"/>
      <c r="L76" s="865"/>
      <c r="M76" s="866"/>
      <c r="N76" s="309"/>
    </row>
    <row r="77" spans="2:15" ht="15.75" thickBot="1">
      <c r="B77" s="39"/>
      <c r="C77" s="40"/>
      <c r="D77" s="40"/>
      <c r="E77" s="40"/>
      <c r="F77" s="40"/>
      <c r="G77" s="40"/>
      <c r="H77" s="40"/>
      <c r="I77" s="40"/>
      <c r="J77" s="40"/>
      <c r="K77" s="40"/>
      <c r="L77" s="40"/>
      <c r="M77" s="40"/>
      <c r="N77" s="41"/>
    </row>
    <row r="78" spans="2:15" ht="15.75" thickBot="1">
      <c r="B78" s="822" t="s">
        <v>1051</v>
      </c>
      <c r="C78" s="823"/>
      <c r="D78" s="823"/>
      <c r="E78" s="823"/>
      <c r="F78" s="823"/>
      <c r="G78" s="823"/>
      <c r="H78" s="823"/>
      <c r="I78" s="823"/>
      <c r="J78" s="823"/>
      <c r="K78" s="823"/>
      <c r="L78" s="823"/>
      <c r="M78" s="824"/>
      <c r="N78" s="105">
        <f>N43+N54+N65+N76</f>
        <v>3006.6666666666665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601.33333333333337</v>
      </c>
      <c r="M83" s="858"/>
      <c r="N83" s="57"/>
    </row>
    <row r="84" spans="1:14">
      <c r="B84" s="95" t="s">
        <v>1057</v>
      </c>
      <c r="C84" s="96"/>
      <c r="D84" s="96"/>
      <c r="E84" s="96"/>
      <c r="F84" s="96"/>
      <c r="G84" s="96"/>
      <c r="H84" s="96"/>
      <c r="I84" s="93"/>
      <c r="J84" s="94"/>
      <c r="K84" s="312">
        <v>0.05</v>
      </c>
      <c r="L84" s="857">
        <f>N78*K84</f>
        <v>150.33333333333334</v>
      </c>
      <c r="M84" s="858"/>
      <c r="N84" s="57"/>
    </row>
    <row r="85" spans="1:14" ht="15.75" thickBot="1">
      <c r="B85" s="97" t="s">
        <v>1058</v>
      </c>
      <c r="C85" s="98"/>
      <c r="D85" s="98"/>
      <c r="E85" s="98"/>
      <c r="F85" s="98"/>
      <c r="G85" s="98"/>
      <c r="H85" s="98"/>
      <c r="I85" s="99"/>
      <c r="J85" s="100"/>
      <c r="K85" s="313">
        <v>0.05</v>
      </c>
      <c r="L85" s="859">
        <f>N78*K85</f>
        <v>150.33333333333334</v>
      </c>
      <c r="M85" s="860"/>
      <c r="N85" s="57"/>
    </row>
    <row r="86" spans="1:14" ht="15.75" thickBot="1">
      <c r="B86" s="822" t="s">
        <v>1037</v>
      </c>
      <c r="C86" s="823"/>
      <c r="D86" s="823"/>
      <c r="E86" s="823"/>
      <c r="F86" s="823"/>
      <c r="G86" s="823"/>
      <c r="H86" s="823"/>
      <c r="I86" s="823"/>
      <c r="J86" s="823"/>
      <c r="K86" s="823"/>
      <c r="L86" s="823"/>
      <c r="M86" s="824"/>
      <c r="N86" s="58">
        <f>L83+L84+L85</f>
        <v>902.00000000000011</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3908.6666666666665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1124</v>
      </c>
      <c r="C31" s="87" t="s">
        <v>1627</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279"/>
      <c r="N36" s="280"/>
    </row>
    <row r="37" spans="1:14">
      <c r="A37" s="119"/>
      <c r="B37" s="871"/>
      <c r="C37" s="872"/>
      <c r="D37" s="872"/>
      <c r="E37" s="872"/>
      <c r="F37" s="872"/>
      <c r="G37" s="872"/>
      <c r="H37" s="873"/>
      <c r="I37" s="275"/>
      <c r="J37" s="276"/>
      <c r="K37" s="277"/>
      <c r="L37" s="278"/>
      <c r="M37" s="279"/>
      <c r="N37" s="280"/>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409"/>
      <c r="N41" s="352"/>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885</v>
      </c>
      <c r="B48" s="49" t="str">
        <f>VLOOKUP(A48,MATERIALES!A4:D373,3,FALSE)</f>
        <v xml:space="preserve">Cemento asfaltico modificado con polímeros tipo II
</v>
      </c>
      <c r="C48" s="289"/>
      <c r="D48" s="289"/>
      <c r="E48" s="289"/>
      <c r="F48" s="289"/>
      <c r="G48" s="289"/>
      <c r="H48" s="289"/>
      <c r="I48" s="276"/>
      <c r="J48" s="232" t="str">
        <f>VLOOKUP(A48,MATERIALES!A4:D373,2,FALSE)</f>
        <v>kg</v>
      </c>
      <c r="K48" s="290">
        <v>1</v>
      </c>
      <c r="L48" s="275"/>
      <c r="M48" s="410">
        <f>VLOOKUP(A48,MATERIALES!A4:D395,4,FALSE)</f>
        <v>3006.6666666666665</v>
      </c>
      <c r="N48" s="280">
        <f>K48*M48</f>
        <v>3006.6666666666665</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3006.6666666666665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B59" s="52"/>
      <c r="C59" s="325"/>
      <c r="D59" s="325"/>
      <c r="E59" s="325"/>
      <c r="F59" s="325"/>
      <c r="G59" s="325"/>
      <c r="H59" s="319"/>
      <c r="I59" s="287"/>
      <c r="J59" s="294"/>
      <c r="K59" s="287"/>
      <c r="L59" s="909"/>
      <c r="M59" s="910"/>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133"/>
    </row>
    <row r="65" spans="2:15" ht="15.75" thickBot="1">
      <c r="B65" s="911" t="s">
        <v>1037</v>
      </c>
      <c r="C65" s="865"/>
      <c r="D65" s="865"/>
      <c r="E65" s="865"/>
      <c r="F65" s="865"/>
      <c r="G65" s="865"/>
      <c r="H65" s="865"/>
      <c r="I65" s="865"/>
      <c r="J65" s="865"/>
      <c r="K65" s="865"/>
      <c r="L65" s="865"/>
      <c r="M65" s="86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1" t="s">
        <v>1047</v>
      </c>
      <c r="C69" s="862"/>
      <c r="D69" s="862"/>
      <c r="E69" s="862"/>
      <c r="F69" s="862"/>
      <c r="G69" s="862"/>
      <c r="H69" s="862"/>
      <c r="I69" s="79" t="s">
        <v>1048</v>
      </c>
      <c r="J69" s="81" t="s">
        <v>1494</v>
      </c>
      <c r="K69" s="80" t="s">
        <v>1050</v>
      </c>
      <c r="L69" s="863" t="s">
        <v>1034</v>
      </c>
      <c r="M69" s="864"/>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8"/>
      <c r="C75" s="899"/>
      <c r="D75" s="899"/>
      <c r="E75" s="899"/>
      <c r="F75" s="899"/>
      <c r="G75" s="899"/>
      <c r="H75" s="899"/>
      <c r="I75" s="132"/>
      <c r="J75" s="132"/>
      <c r="K75" s="132"/>
      <c r="L75" s="912"/>
      <c r="M75" s="912"/>
      <c r="N75" s="51"/>
    </row>
    <row r="76" spans="2:15" ht="15.75" thickBot="1">
      <c r="B76" s="911" t="s">
        <v>1037</v>
      </c>
      <c r="C76" s="865"/>
      <c r="D76" s="865"/>
      <c r="E76" s="865"/>
      <c r="F76" s="865"/>
      <c r="G76" s="865"/>
      <c r="H76" s="865"/>
      <c r="I76" s="865"/>
      <c r="J76" s="865"/>
      <c r="K76" s="865"/>
      <c r="L76" s="865"/>
      <c r="M76" s="866"/>
      <c r="N76" s="309"/>
    </row>
    <row r="77" spans="2:15" ht="15.75" thickBot="1">
      <c r="B77" s="39"/>
      <c r="C77" s="40"/>
      <c r="D77" s="40"/>
      <c r="E77" s="40"/>
      <c r="F77" s="40"/>
      <c r="G77" s="40"/>
      <c r="H77" s="40"/>
      <c r="I77" s="40"/>
      <c r="J77" s="40"/>
      <c r="K77" s="40"/>
      <c r="L77" s="40"/>
      <c r="M77" s="40"/>
      <c r="N77" s="41"/>
    </row>
    <row r="78" spans="2:15" ht="15.75" thickBot="1">
      <c r="B78" s="822" t="s">
        <v>1051</v>
      </c>
      <c r="C78" s="823"/>
      <c r="D78" s="823"/>
      <c r="E78" s="823"/>
      <c r="F78" s="823"/>
      <c r="G78" s="823"/>
      <c r="H78" s="823"/>
      <c r="I78" s="823"/>
      <c r="J78" s="823"/>
      <c r="K78" s="823"/>
      <c r="L78" s="823"/>
      <c r="M78" s="824"/>
      <c r="N78" s="105">
        <f>N43+N54+N65+N76</f>
        <v>3006.6666666666665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601.33333333333337</v>
      </c>
      <c r="M83" s="858"/>
      <c r="N83" s="57"/>
    </row>
    <row r="84" spans="1:14">
      <c r="B84" s="95" t="s">
        <v>1057</v>
      </c>
      <c r="C84" s="96"/>
      <c r="D84" s="96"/>
      <c r="E84" s="96"/>
      <c r="F84" s="96"/>
      <c r="G84" s="96"/>
      <c r="H84" s="96"/>
      <c r="I84" s="93"/>
      <c r="J84" s="94"/>
      <c r="K84" s="312">
        <v>0.05</v>
      </c>
      <c r="L84" s="857">
        <f>N78*K84</f>
        <v>150.33333333333334</v>
      </c>
      <c r="M84" s="858"/>
      <c r="N84" s="57"/>
    </row>
    <row r="85" spans="1:14" ht="15.75" thickBot="1">
      <c r="B85" s="97" t="s">
        <v>1058</v>
      </c>
      <c r="C85" s="98"/>
      <c r="D85" s="98"/>
      <c r="E85" s="98"/>
      <c r="F85" s="98"/>
      <c r="G85" s="98"/>
      <c r="H85" s="98"/>
      <c r="I85" s="99"/>
      <c r="J85" s="100"/>
      <c r="K85" s="313">
        <v>0.05</v>
      </c>
      <c r="L85" s="859">
        <f>N78*K85</f>
        <v>150.33333333333334</v>
      </c>
      <c r="M85" s="860"/>
      <c r="N85" s="57"/>
    </row>
    <row r="86" spans="1:14" ht="15.75" thickBot="1">
      <c r="B86" s="822" t="s">
        <v>1037</v>
      </c>
      <c r="C86" s="823"/>
      <c r="D86" s="823"/>
      <c r="E86" s="823"/>
      <c r="F86" s="823"/>
      <c r="G86" s="823"/>
      <c r="H86" s="823"/>
      <c r="I86" s="823"/>
      <c r="J86" s="823"/>
      <c r="K86" s="823"/>
      <c r="L86" s="823"/>
      <c r="M86" s="824"/>
      <c r="N86" s="58">
        <f>L83+L84+L85</f>
        <v>902.00000000000011</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3908.6666666666665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1125</v>
      </c>
      <c r="C31" s="87" t="s">
        <v>1628</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279"/>
      <c r="N36" s="280"/>
    </row>
    <row r="37" spans="1:14">
      <c r="A37" s="119"/>
      <c r="B37" s="871"/>
      <c r="C37" s="872"/>
      <c r="D37" s="872"/>
      <c r="E37" s="872"/>
      <c r="F37" s="872"/>
      <c r="G37" s="872"/>
      <c r="H37" s="873"/>
      <c r="I37" s="275"/>
      <c r="J37" s="276"/>
      <c r="K37" s="277"/>
      <c r="L37" s="278"/>
      <c r="M37" s="279"/>
      <c r="N37" s="280"/>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409"/>
      <c r="N41" s="352"/>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886</v>
      </c>
      <c r="B48" s="49" t="str">
        <f>VLOOKUP(A48,MATERIALES!A4:D373,3,FALSE)</f>
        <v xml:space="preserve">Cemento asfaltico modificado con polímeros tipo III
</v>
      </c>
      <c r="C48" s="289"/>
      <c r="D48" s="289"/>
      <c r="E48" s="289"/>
      <c r="F48" s="289"/>
      <c r="G48" s="289"/>
      <c r="H48" s="289"/>
      <c r="I48" s="276"/>
      <c r="J48" s="232" t="str">
        <f>VLOOKUP(A48,MATERIALES!A4:D373,2,FALSE)</f>
        <v>kg</v>
      </c>
      <c r="K48" s="290">
        <v>1</v>
      </c>
      <c r="L48" s="275"/>
      <c r="M48" s="410">
        <f>VLOOKUP(A48,MATERIALES!A4:D395,4,FALSE)</f>
        <v>2990</v>
      </c>
      <c r="N48" s="280">
        <f>K48*M48</f>
        <v>2990</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2990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B59" s="52"/>
      <c r="C59" s="325"/>
      <c r="D59" s="325"/>
      <c r="E59" s="325"/>
      <c r="F59" s="325"/>
      <c r="G59" s="325"/>
      <c r="H59" s="319"/>
      <c r="I59" s="287"/>
      <c r="J59" s="294"/>
      <c r="K59" s="287"/>
      <c r="L59" s="909"/>
      <c r="M59" s="910"/>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133"/>
    </row>
    <row r="65" spans="2:15" ht="15.75" thickBot="1">
      <c r="B65" s="911" t="s">
        <v>1037</v>
      </c>
      <c r="C65" s="865"/>
      <c r="D65" s="865"/>
      <c r="E65" s="865"/>
      <c r="F65" s="865"/>
      <c r="G65" s="865"/>
      <c r="H65" s="865"/>
      <c r="I65" s="865"/>
      <c r="J65" s="865"/>
      <c r="K65" s="865"/>
      <c r="L65" s="865"/>
      <c r="M65" s="86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1" t="s">
        <v>1047</v>
      </c>
      <c r="C69" s="862"/>
      <c r="D69" s="862"/>
      <c r="E69" s="862"/>
      <c r="F69" s="862"/>
      <c r="G69" s="862"/>
      <c r="H69" s="862"/>
      <c r="I69" s="79" t="s">
        <v>1048</v>
      </c>
      <c r="J69" s="81" t="s">
        <v>1494</v>
      </c>
      <c r="K69" s="80" t="s">
        <v>1050</v>
      </c>
      <c r="L69" s="863" t="s">
        <v>1034</v>
      </c>
      <c r="M69" s="864"/>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8"/>
      <c r="C75" s="899"/>
      <c r="D75" s="899"/>
      <c r="E75" s="899"/>
      <c r="F75" s="899"/>
      <c r="G75" s="899"/>
      <c r="H75" s="899"/>
      <c r="I75" s="132"/>
      <c r="J75" s="132"/>
      <c r="K75" s="132"/>
      <c r="L75" s="912"/>
      <c r="M75" s="912"/>
      <c r="N75" s="51"/>
    </row>
    <row r="76" spans="2:15" ht="15.75" thickBot="1">
      <c r="B76" s="911" t="s">
        <v>1037</v>
      </c>
      <c r="C76" s="865"/>
      <c r="D76" s="865"/>
      <c r="E76" s="865"/>
      <c r="F76" s="865"/>
      <c r="G76" s="865"/>
      <c r="H76" s="865"/>
      <c r="I76" s="865"/>
      <c r="J76" s="865"/>
      <c r="K76" s="865"/>
      <c r="L76" s="865"/>
      <c r="M76" s="866"/>
      <c r="N76" s="309"/>
    </row>
    <row r="77" spans="2:15" ht="15.75" thickBot="1">
      <c r="B77" s="39"/>
      <c r="C77" s="40"/>
      <c r="D77" s="40"/>
      <c r="E77" s="40"/>
      <c r="F77" s="40"/>
      <c r="G77" s="40"/>
      <c r="H77" s="40"/>
      <c r="I77" s="40"/>
      <c r="J77" s="40"/>
      <c r="K77" s="40"/>
      <c r="L77" s="40"/>
      <c r="M77" s="40"/>
      <c r="N77" s="41"/>
    </row>
    <row r="78" spans="2:15" ht="15.75" thickBot="1">
      <c r="B78" s="822" t="s">
        <v>1051</v>
      </c>
      <c r="C78" s="823"/>
      <c r="D78" s="823"/>
      <c r="E78" s="823"/>
      <c r="F78" s="823"/>
      <c r="G78" s="823"/>
      <c r="H78" s="823"/>
      <c r="I78" s="823"/>
      <c r="J78" s="823"/>
      <c r="K78" s="823"/>
      <c r="L78" s="823"/>
      <c r="M78" s="824"/>
      <c r="N78" s="105">
        <f>N43+N54+N65+N76</f>
        <v>2990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598</v>
      </c>
      <c r="M83" s="858"/>
      <c r="N83" s="57"/>
    </row>
    <row r="84" spans="1:14">
      <c r="B84" s="95" t="s">
        <v>1057</v>
      </c>
      <c r="C84" s="96"/>
      <c r="D84" s="96"/>
      <c r="E84" s="96"/>
      <c r="F84" s="96"/>
      <c r="G84" s="96"/>
      <c r="H84" s="96"/>
      <c r="I84" s="93"/>
      <c r="J84" s="94"/>
      <c r="K84" s="312">
        <v>0.05</v>
      </c>
      <c r="L84" s="857">
        <f>N78*K84</f>
        <v>149.5</v>
      </c>
      <c r="M84" s="858"/>
      <c r="N84" s="57"/>
    </row>
    <row r="85" spans="1:14" ht="15.75" thickBot="1">
      <c r="B85" s="97" t="s">
        <v>1058</v>
      </c>
      <c r="C85" s="98"/>
      <c r="D85" s="98"/>
      <c r="E85" s="98"/>
      <c r="F85" s="98"/>
      <c r="G85" s="98"/>
      <c r="H85" s="98"/>
      <c r="I85" s="99"/>
      <c r="J85" s="100"/>
      <c r="K85" s="313">
        <v>0.05</v>
      </c>
      <c r="L85" s="859">
        <f>N78*K85</f>
        <v>149.5</v>
      </c>
      <c r="M85" s="860"/>
      <c r="N85" s="57"/>
    </row>
    <row r="86" spans="1:14" ht="15.75" thickBot="1">
      <c r="B86" s="822" t="s">
        <v>1037</v>
      </c>
      <c r="C86" s="823"/>
      <c r="D86" s="823"/>
      <c r="E86" s="823"/>
      <c r="F86" s="823"/>
      <c r="G86" s="823"/>
      <c r="H86" s="823"/>
      <c r="I86" s="823"/>
      <c r="J86" s="823"/>
      <c r="K86" s="823"/>
      <c r="L86" s="823"/>
      <c r="M86" s="824"/>
      <c r="N86" s="58">
        <f>L83+L84+L85</f>
        <v>897</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3887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1126</v>
      </c>
      <c r="C31" s="87" t="s">
        <v>1629</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279"/>
      <c r="N36" s="280"/>
    </row>
    <row r="37" spans="1:14">
      <c r="A37" s="119"/>
      <c r="B37" s="871"/>
      <c r="C37" s="872"/>
      <c r="D37" s="872"/>
      <c r="E37" s="872"/>
      <c r="F37" s="872"/>
      <c r="G37" s="872"/>
      <c r="H37" s="873"/>
      <c r="I37" s="275"/>
      <c r="J37" s="276"/>
      <c r="K37" s="277"/>
      <c r="L37" s="278"/>
      <c r="M37" s="279"/>
      <c r="N37" s="280"/>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409"/>
      <c r="N41" s="352"/>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887</v>
      </c>
      <c r="B48" s="49" t="str">
        <f>VLOOKUP(A48,MATERIALES!A4:D373,3,FALSE)</f>
        <v xml:space="preserve">Cemento asfaltico modificado con polímeros tipo IV
</v>
      </c>
      <c r="C48" s="289"/>
      <c r="D48" s="289"/>
      <c r="E48" s="289"/>
      <c r="F48" s="289"/>
      <c r="G48" s="289"/>
      <c r="H48" s="289"/>
      <c r="I48" s="276"/>
      <c r="J48" s="232" t="str">
        <f>VLOOKUP(A48,MATERIALES!A4:D373,2,FALSE)</f>
        <v>kg</v>
      </c>
      <c r="K48" s="290">
        <v>1</v>
      </c>
      <c r="L48" s="275"/>
      <c r="M48" s="410">
        <f>VLOOKUP(A48,MATERIALES!A4:D395,4,FALSE)</f>
        <v>3203.3333333333335</v>
      </c>
      <c r="N48" s="280">
        <f>K48*M48</f>
        <v>3203.3333333333335</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3203.3333333333335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B59" s="52"/>
      <c r="C59" s="325"/>
      <c r="D59" s="325"/>
      <c r="E59" s="325"/>
      <c r="F59" s="325"/>
      <c r="G59" s="325"/>
      <c r="H59" s="319"/>
      <c r="I59" s="287"/>
      <c r="J59" s="294"/>
      <c r="K59" s="287"/>
      <c r="L59" s="909"/>
      <c r="M59" s="910"/>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133"/>
    </row>
    <row r="65" spans="2:15" ht="15.75" thickBot="1">
      <c r="B65" s="911" t="s">
        <v>1037</v>
      </c>
      <c r="C65" s="865"/>
      <c r="D65" s="865"/>
      <c r="E65" s="865"/>
      <c r="F65" s="865"/>
      <c r="G65" s="865"/>
      <c r="H65" s="865"/>
      <c r="I65" s="865"/>
      <c r="J65" s="865"/>
      <c r="K65" s="865"/>
      <c r="L65" s="865"/>
      <c r="M65" s="86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1" t="s">
        <v>1047</v>
      </c>
      <c r="C69" s="862"/>
      <c r="D69" s="862"/>
      <c r="E69" s="862"/>
      <c r="F69" s="862"/>
      <c r="G69" s="862"/>
      <c r="H69" s="862"/>
      <c r="I69" s="79" t="s">
        <v>1048</v>
      </c>
      <c r="J69" s="81" t="s">
        <v>1494</v>
      </c>
      <c r="K69" s="80" t="s">
        <v>1050</v>
      </c>
      <c r="L69" s="863" t="s">
        <v>1034</v>
      </c>
      <c r="M69" s="864"/>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8"/>
      <c r="C75" s="899"/>
      <c r="D75" s="899"/>
      <c r="E75" s="899"/>
      <c r="F75" s="899"/>
      <c r="G75" s="899"/>
      <c r="H75" s="899"/>
      <c r="I75" s="132"/>
      <c r="J75" s="132"/>
      <c r="K75" s="132"/>
      <c r="L75" s="912"/>
      <c r="M75" s="912"/>
      <c r="N75" s="51"/>
    </row>
    <row r="76" spans="2:15" ht="15.75" thickBot="1">
      <c r="B76" s="911" t="s">
        <v>1037</v>
      </c>
      <c r="C76" s="865"/>
      <c r="D76" s="865"/>
      <c r="E76" s="865"/>
      <c r="F76" s="865"/>
      <c r="G76" s="865"/>
      <c r="H76" s="865"/>
      <c r="I76" s="865"/>
      <c r="J76" s="865"/>
      <c r="K76" s="865"/>
      <c r="L76" s="865"/>
      <c r="M76" s="866"/>
      <c r="N76" s="309"/>
    </row>
    <row r="77" spans="2:15" ht="15.75" thickBot="1">
      <c r="B77" s="39"/>
      <c r="C77" s="40"/>
      <c r="D77" s="40"/>
      <c r="E77" s="40"/>
      <c r="F77" s="40"/>
      <c r="G77" s="40"/>
      <c r="H77" s="40"/>
      <c r="I77" s="40"/>
      <c r="J77" s="40"/>
      <c r="K77" s="40"/>
      <c r="L77" s="40"/>
      <c r="M77" s="40"/>
      <c r="N77" s="41"/>
    </row>
    <row r="78" spans="2:15" ht="15.75" thickBot="1">
      <c r="B78" s="822" t="s">
        <v>1051</v>
      </c>
      <c r="C78" s="823"/>
      <c r="D78" s="823"/>
      <c r="E78" s="823"/>
      <c r="F78" s="823"/>
      <c r="G78" s="823"/>
      <c r="H78" s="823"/>
      <c r="I78" s="823"/>
      <c r="J78" s="823"/>
      <c r="K78" s="823"/>
      <c r="L78" s="823"/>
      <c r="M78" s="824"/>
      <c r="N78" s="105">
        <f>N43+N54+N65+N76</f>
        <v>3203.3333333333335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640.66666666666674</v>
      </c>
      <c r="M83" s="858"/>
      <c r="N83" s="57"/>
    </row>
    <row r="84" spans="1:14">
      <c r="B84" s="95" t="s">
        <v>1057</v>
      </c>
      <c r="C84" s="96"/>
      <c r="D84" s="96"/>
      <c r="E84" s="96"/>
      <c r="F84" s="96"/>
      <c r="G84" s="96"/>
      <c r="H84" s="96"/>
      <c r="I84" s="93"/>
      <c r="J84" s="94"/>
      <c r="K84" s="312">
        <v>0.05</v>
      </c>
      <c r="L84" s="857">
        <f>N78*K84</f>
        <v>160.16666666666669</v>
      </c>
      <c r="M84" s="858"/>
      <c r="N84" s="57"/>
    </row>
    <row r="85" spans="1:14" ht="15.75" thickBot="1">
      <c r="B85" s="97" t="s">
        <v>1058</v>
      </c>
      <c r="C85" s="98"/>
      <c r="D85" s="98"/>
      <c r="E85" s="98"/>
      <c r="F85" s="98"/>
      <c r="G85" s="98"/>
      <c r="H85" s="98"/>
      <c r="I85" s="99"/>
      <c r="J85" s="100"/>
      <c r="K85" s="313">
        <v>0.05</v>
      </c>
      <c r="L85" s="859">
        <f>N78*K85</f>
        <v>160.16666666666669</v>
      </c>
      <c r="M85" s="860"/>
      <c r="N85" s="57"/>
    </row>
    <row r="86" spans="1:14" ht="15.75" thickBot="1">
      <c r="B86" s="822" t="s">
        <v>1037</v>
      </c>
      <c r="C86" s="823"/>
      <c r="D86" s="823"/>
      <c r="E86" s="823"/>
      <c r="F86" s="823"/>
      <c r="G86" s="823"/>
      <c r="H86" s="823"/>
      <c r="I86" s="823"/>
      <c r="J86" s="823"/>
      <c r="K86" s="823"/>
      <c r="L86" s="823"/>
      <c r="M86" s="824"/>
      <c r="N86" s="58">
        <f>L83+L84+L85</f>
        <v>961.00000000000023</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4164.3333333333339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1630</v>
      </c>
      <c r="C31" s="87" t="s">
        <v>1631</v>
      </c>
      <c r="D31" s="88"/>
      <c r="E31" s="88"/>
      <c r="F31" s="88"/>
      <c r="G31" s="88"/>
      <c r="H31" s="88"/>
      <c r="I31" s="88"/>
      <c r="J31" s="89"/>
      <c r="K31" s="31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279"/>
      <c r="N36" s="280"/>
    </row>
    <row r="37" spans="1:14">
      <c r="A37" s="119"/>
      <c r="B37" s="871"/>
      <c r="C37" s="872"/>
      <c r="D37" s="872"/>
      <c r="E37" s="872"/>
      <c r="F37" s="872"/>
      <c r="G37" s="872"/>
      <c r="H37" s="873"/>
      <c r="I37" s="275"/>
      <c r="J37" s="276"/>
      <c r="K37" s="277"/>
      <c r="L37" s="278"/>
      <c r="M37" s="279"/>
      <c r="N37" s="280"/>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409"/>
      <c r="N41" s="352"/>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888</v>
      </c>
      <c r="B48" s="49" t="str">
        <f>VLOOKUP(A48,MATERIALES!A4:D373,3,FALSE)</f>
        <v xml:space="preserve">Cemento asfaltico modificado con polímeros tipo V
</v>
      </c>
      <c r="C48" s="289"/>
      <c r="D48" s="289"/>
      <c r="E48" s="289"/>
      <c r="F48" s="289"/>
      <c r="G48" s="289"/>
      <c r="H48" s="289"/>
      <c r="I48" s="276"/>
      <c r="J48" s="232" t="str">
        <f>VLOOKUP(A48,MATERIALES!A4:D373,2,FALSE)</f>
        <v>kg</v>
      </c>
      <c r="K48" s="290">
        <v>1</v>
      </c>
      <c r="L48" s="275"/>
      <c r="M48" s="410">
        <f>VLOOKUP(A48,MATERIALES!A4:D395,4,FALSE)</f>
        <v>3370.6666666666665</v>
      </c>
      <c r="N48" s="280">
        <f>K48*M48</f>
        <v>3370.6666666666665</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3370.6666666666665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B59" s="52"/>
      <c r="C59" s="325"/>
      <c r="D59" s="325"/>
      <c r="E59" s="325"/>
      <c r="F59" s="325"/>
      <c r="G59" s="325"/>
      <c r="H59" s="319"/>
      <c r="I59" s="287"/>
      <c r="J59" s="294"/>
      <c r="K59" s="287"/>
      <c r="L59" s="909"/>
      <c r="M59" s="910"/>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900"/>
      <c r="M64" s="901"/>
      <c r="N64" s="133"/>
    </row>
    <row r="65" spans="2:15" ht="15.75" thickBot="1">
      <c r="B65" s="911" t="s">
        <v>1037</v>
      </c>
      <c r="C65" s="865"/>
      <c r="D65" s="865"/>
      <c r="E65" s="865"/>
      <c r="F65" s="865"/>
      <c r="G65" s="865"/>
      <c r="H65" s="865"/>
      <c r="I65" s="865"/>
      <c r="J65" s="865"/>
      <c r="K65" s="865"/>
      <c r="L65" s="865"/>
      <c r="M65" s="86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1" t="s">
        <v>1047</v>
      </c>
      <c r="C69" s="862"/>
      <c r="D69" s="862"/>
      <c r="E69" s="862"/>
      <c r="F69" s="862"/>
      <c r="G69" s="862"/>
      <c r="H69" s="862"/>
      <c r="I69" s="79" t="s">
        <v>1048</v>
      </c>
      <c r="J69" s="81" t="s">
        <v>1494</v>
      </c>
      <c r="K69" s="80" t="s">
        <v>1050</v>
      </c>
      <c r="L69" s="863" t="s">
        <v>1034</v>
      </c>
      <c r="M69" s="864"/>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8"/>
      <c r="C75" s="899"/>
      <c r="D75" s="899"/>
      <c r="E75" s="899"/>
      <c r="F75" s="899"/>
      <c r="G75" s="899"/>
      <c r="H75" s="899"/>
      <c r="I75" s="132"/>
      <c r="J75" s="132"/>
      <c r="K75" s="132"/>
      <c r="L75" s="912"/>
      <c r="M75" s="912"/>
      <c r="N75" s="51"/>
    </row>
    <row r="76" spans="2:15" ht="15.75" thickBot="1">
      <c r="B76" s="911" t="s">
        <v>1037</v>
      </c>
      <c r="C76" s="865"/>
      <c r="D76" s="865"/>
      <c r="E76" s="865"/>
      <c r="F76" s="865"/>
      <c r="G76" s="865"/>
      <c r="H76" s="865"/>
      <c r="I76" s="865"/>
      <c r="J76" s="865"/>
      <c r="K76" s="865"/>
      <c r="L76" s="865"/>
      <c r="M76" s="866"/>
      <c r="N76" s="309"/>
    </row>
    <row r="77" spans="2:15" ht="15.75" thickBot="1">
      <c r="B77" s="39"/>
      <c r="C77" s="40"/>
      <c r="D77" s="40"/>
      <c r="E77" s="40"/>
      <c r="F77" s="40"/>
      <c r="G77" s="40"/>
      <c r="H77" s="40"/>
      <c r="I77" s="40"/>
      <c r="J77" s="40"/>
      <c r="K77" s="40"/>
      <c r="L77" s="40"/>
      <c r="M77" s="40"/>
      <c r="N77" s="41"/>
    </row>
    <row r="78" spans="2:15" ht="15.75" thickBot="1">
      <c r="B78" s="822" t="s">
        <v>1051</v>
      </c>
      <c r="C78" s="823"/>
      <c r="D78" s="823"/>
      <c r="E78" s="823"/>
      <c r="F78" s="823"/>
      <c r="G78" s="823"/>
      <c r="H78" s="823"/>
      <c r="I78" s="823"/>
      <c r="J78" s="823"/>
      <c r="K78" s="823"/>
      <c r="L78" s="823"/>
      <c r="M78" s="824"/>
      <c r="N78" s="105">
        <f>N43+N54+N65+N76</f>
        <v>3370.6666666666665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674.13333333333333</v>
      </c>
      <c r="M83" s="858"/>
      <c r="N83" s="57"/>
    </row>
    <row r="84" spans="1:14">
      <c r="B84" s="95" t="s">
        <v>1057</v>
      </c>
      <c r="C84" s="96"/>
      <c r="D84" s="96"/>
      <c r="E84" s="96"/>
      <c r="F84" s="96"/>
      <c r="G84" s="96"/>
      <c r="H84" s="96"/>
      <c r="I84" s="93"/>
      <c r="J84" s="94"/>
      <c r="K84" s="312">
        <v>0.05</v>
      </c>
      <c r="L84" s="857">
        <f>N78*K84</f>
        <v>168.53333333333333</v>
      </c>
      <c r="M84" s="858"/>
      <c r="N84" s="57"/>
    </row>
    <row r="85" spans="1:14" ht="15.75" thickBot="1">
      <c r="B85" s="97" t="s">
        <v>1058</v>
      </c>
      <c r="C85" s="98"/>
      <c r="D85" s="98"/>
      <c r="E85" s="98"/>
      <c r="F85" s="98"/>
      <c r="G85" s="98"/>
      <c r="H85" s="98"/>
      <c r="I85" s="99"/>
      <c r="J85" s="100"/>
      <c r="K85" s="313">
        <v>0.05</v>
      </c>
      <c r="L85" s="859">
        <f>N78*K85</f>
        <v>168.53333333333333</v>
      </c>
      <c r="M85" s="860"/>
      <c r="N85" s="57"/>
    </row>
    <row r="86" spans="1:14" ht="15.75" thickBot="1">
      <c r="B86" s="822" t="s">
        <v>1037</v>
      </c>
      <c r="C86" s="823"/>
      <c r="D86" s="823"/>
      <c r="E86" s="823"/>
      <c r="F86" s="823"/>
      <c r="G86" s="823"/>
      <c r="H86" s="823"/>
      <c r="I86" s="823"/>
      <c r="J86" s="823"/>
      <c r="K86" s="823"/>
      <c r="L86" s="823"/>
      <c r="M86" s="824"/>
      <c r="N86" s="58">
        <f>L83+L84+L85</f>
        <v>1011.1999999999999</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4381.8666666666668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1127</v>
      </c>
      <c r="C31" s="87" t="s">
        <v>1632</v>
      </c>
      <c r="D31" s="88"/>
      <c r="E31" s="88"/>
      <c r="F31" s="88"/>
      <c r="G31" s="88"/>
      <c r="H31" s="88"/>
      <c r="I31" s="88"/>
      <c r="J31" s="89"/>
      <c r="K31" s="316"/>
      <c r="L31" s="314" t="s">
        <v>1548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279"/>
      <c r="N36" s="280"/>
    </row>
    <row r="37" spans="1:14">
      <c r="A37" s="119"/>
      <c r="B37" s="871"/>
      <c r="C37" s="872"/>
      <c r="D37" s="872"/>
      <c r="E37" s="872"/>
      <c r="F37" s="872"/>
      <c r="G37" s="872"/>
      <c r="H37" s="873"/>
      <c r="I37" s="275"/>
      <c r="J37" s="276"/>
      <c r="K37" s="277"/>
      <c r="L37" s="278"/>
      <c r="M37" s="279"/>
      <c r="N37" s="280"/>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409"/>
      <c r="N41" s="352"/>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940</v>
      </c>
      <c r="B48" s="49" t="str">
        <f>VLOOKUP(A48,MATERIALES!A4:D373,3,FALSE)</f>
        <v>Emulsión Asfáltica de Rotura Media Modificada Con Polímeros CRM-m</v>
      </c>
      <c r="C48" s="289"/>
      <c r="D48" s="289"/>
      <c r="E48" s="289"/>
      <c r="F48" s="289"/>
      <c r="G48" s="289"/>
      <c r="H48" s="289"/>
      <c r="I48" s="276"/>
      <c r="J48" s="232" t="str">
        <f>VLOOKUP(A48,MATERIALES!A4:D373,2,FALSE)</f>
        <v>lt</v>
      </c>
      <c r="K48" s="290">
        <v>1</v>
      </c>
      <c r="L48" s="275"/>
      <c r="M48" s="410">
        <f>VLOOKUP(A48,MATERIALES!A4:D395,4,FALSE)</f>
        <v>2611.6666666666665</v>
      </c>
      <c r="N48" s="280">
        <f>K48*M48</f>
        <v>2611.6666666666665</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2611.6666666666665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B59" s="52"/>
      <c r="C59" s="325"/>
      <c r="D59" s="325"/>
      <c r="E59" s="325"/>
      <c r="F59" s="325"/>
      <c r="G59" s="325"/>
      <c r="H59" s="319"/>
      <c r="I59" s="287"/>
      <c r="J59" s="294"/>
      <c r="K59" s="287"/>
      <c r="L59" s="909"/>
      <c r="M59" s="910"/>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900"/>
      <c r="M64" s="901"/>
      <c r="N64" s="133"/>
    </row>
    <row r="65" spans="2:15" ht="15.75" thickBot="1">
      <c r="B65" s="911" t="s">
        <v>1037</v>
      </c>
      <c r="C65" s="865"/>
      <c r="D65" s="865"/>
      <c r="E65" s="865"/>
      <c r="F65" s="865"/>
      <c r="G65" s="865"/>
      <c r="H65" s="865"/>
      <c r="I65" s="865"/>
      <c r="J65" s="865"/>
      <c r="K65" s="865"/>
      <c r="L65" s="865"/>
      <c r="M65" s="86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1" t="s">
        <v>1047</v>
      </c>
      <c r="C69" s="862"/>
      <c r="D69" s="862"/>
      <c r="E69" s="862"/>
      <c r="F69" s="862"/>
      <c r="G69" s="862"/>
      <c r="H69" s="862"/>
      <c r="I69" s="79" t="s">
        <v>1048</v>
      </c>
      <c r="J69" s="81" t="s">
        <v>1494</v>
      </c>
      <c r="K69" s="80" t="s">
        <v>1050</v>
      </c>
      <c r="L69" s="863" t="s">
        <v>1034</v>
      </c>
      <c r="M69" s="864"/>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8"/>
      <c r="C75" s="899"/>
      <c r="D75" s="899"/>
      <c r="E75" s="899"/>
      <c r="F75" s="899"/>
      <c r="G75" s="899"/>
      <c r="H75" s="899"/>
      <c r="I75" s="132"/>
      <c r="J75" s="132"/>
      <c r="K75" s="132"/>
      <c r="L75" s="912"/>
      <c r="M75" s="912"/>
      <c r="N75" s="51"/>
    </row>
    <row r="76" spans="2:15" ht="15.75" thickBot="1">
      <c r="B76" s="911" t="s">
        <v>1037</v>
      </c>
      <c r="C76" s="865"/>
      <c r="D76" s="865"/>
      <c r="E76" s="865"/>
      <c r="F76" s="865"/>
      <c r="G76" s="865"/>
      <c r="H76" s="865"/>
      <c r="I76" s="865"/>
      <c r="J76" s="865"/>
      <c r="K76" s="865"/>
      <c r="L76" s="865"/>
      <c r="M76" s="866"/>
      <c r="N76" s="309"/>
    </row>
    <row r="77" spans="2:15" ht="15.75" thickBot="1">
      <c r="B77" s="39"/>
      <c r="C77" s="40"/>
      <c r="D77" s="40"/>
      <c r="E77" s="40"/>
      <c r="F77" s="40"/>
      <c r="G77" s="40"/>
      <c r="H77" s="40"/>
      <c r="I77" s="40"/>
      <c r="J77" s="40"/>
      <c r="K77" s="40"/>
      <c r="L77" s="40"/>
      <c r="M77" s="40"/>
      <c r="N77" s="41"/>
    </row>
    <row r="78" spans="2:15" ht="15.75" thickBot="1">
      <c r="B78" s="822" t="s">
        <v>1051</v>
      </c>
      <c r="C78" s="823"/>
      <c r="D78" s="823"/>
      <c r="E78" s="823"/>
      <c r="F78" s="823"/>
      <c r="G78" s="823"/>
      <c r="H78" s="823"/>
      <c r="I78" s="823"/>
      <c r="J78" s="823"/>
      <c r="K78" s="823"/>
      <c r="L78" s="823"/>
      <c r="M78" s="824"/>
      <c r="N78" s="105">
        <f>N43+N54+N65+N76</f>
        <v>2611.6666666666665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522.33333333333337</v>
      </c>
      <c r="M83" s="858"/>
      <c r="N83" s="57"/>
    </row>
    <row r="84" spans="1:14">
      <c r="B84" s="95" t="s">
        <v>1057</v>
      </c>
      <c r="C84" s="96"/>
      <c r="D84" s="96"/>
      <c r="E84" s="96"/>
      <c r="F84" s="96"/>
      <c r="G84" s="96"/>
      <c r="H84" s="96"/>
      <c r="I84" s="93"/>
      <c r="J84" s="94"/>
      <c r="K84" s="312">
        <v>0.05</v>
      </c>
      <c r="L84" s="857">
        <f>N78*K84</f>
        <v>130.58333333333334</v>
      </c>
      <c r="M84" s="858"/>
      <c r="N84" s="57"/>
    </row>
    <row r="85" spans="1:14" ht="15.75" thickBot="1">
      <c r="B85" s="97" t="s">
        <v>1058</v>
      </c>
      <c r="C85" s="98"/>
      <c r="D85" s="98"/>
      <c r="E85" s="98"/>
      <c r="F85" s="98"/>
      <c r="G85" s="98"/>
      <c r="H85" s="98"/>
      <c r="I85" s="99"/>
      <c r="J85" s="100"/>
      <c r="K85" s="313">
        <v>0.05</v>
      </c>
      <c r="L85" s="859">
        <f>N78*K85</f>
        <v>130.58333333333334</v>
      </c>
      <c r="M85" s="860"/>
      <c r="N85" s="57"/>
    </row>
    <row r="86" spans="1:14" ht="15.75" thickBot="1">
      <c r="B86" s="822" t="s">
        <v>1037</v>
      </c>
      <c r="C86" s="823"/>
      <c r="D86" s="823"/>
      <c r="E86" s="823"/>
      <c r="F86" s="823"/>
      <c r="G86" s="823"/>
      <c r="H86" s="823"/>
      <c r="I86" s="823"/>
      <c r="J86" s="823"/>
      <c r="K86" s="823"/>
      <c r="L86" s="823"/>
      <c r="M86" s="824"/>
      <c r="N86" s="58">
        <f>L83+L84+L85</f>
        <v>783.50000000000011</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3395.1666666666665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1128</v>
      </c>
      <c r="C31" s="87" t="s">
        <v>1633</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4" t="s">
        <v>154</v>
      </c>
      <c r="B36" s="871" t="str">
        <f>VLOOKUP(A36,EQUIPOS!A6:D154,3,FALSE)</f>
        <v>Carrotanque Irrigador de asfalto, 1000 GALONES DE CAPACIDAD</v>
      </c>
      <c r="C36" s="872"/>
      <c r="D36" s="872"/>
      <c r="E36" s="872"/>
      <c r="F36" s="872"/>
      <c r="G36" s="872"/>
      <c r="H36" s="873"/>
      <c r="I36" s="275"/>
      <c r="J36" s="276"/>
      <c r="K36" s="277">
        <f>VLOOKUP(A36,EQUIPOS!A6:D163,4,FALSE)</f>
        <v>114583.33333333333</v>
      </c>
      <c r="L36" s="278"/>
      <c r="M36" s="279">
        <v>500</v>
      </c>
      <c r="N36" s="280">
        <f>K36/M36</f>
        <v>229.16666666666666</v>
      </c>
    </row>
    <row r="37" spans="1:14">
      <c r="A37" s="119" t="s">
        <v>176</v>
      </c>
      <c r="B37" s="871" t="str">
        <f>VLOOKUP(A37,EQUIPOS!A7:D154,3,FALSE)</f>
        <v xml:space="preserve">Compresor (barrido y soplado)
</v>
      </c>
      <c r="C37" s="872"/>
      <c r="D37" s="872"/>
      <c r="E37" s="872"/>
      <c r="F37" s="872"/>
      <c r="G37" s="872"/>
      <c r="H37" s="873"/>
      <c r="I37" s="275"/>
      <c r="J37" s="276"/>
      <c r="K37" s="277">
        <f>VLOOKUP(A37,EQUIPOS!A7:D164,4,FALSE)</f>
        <v>71466.666666666672</v>
      </c>
      <c r="L37" s="278"/>
      <c r="M37" s="279">
        <v>500</v>
      </c>
      <c r="N37" s="280">
        <f>K37/M37</f>
        <v>142.93333333333334</v>
      </c>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t="s">
        <v>1036</v>
      </c>
      <c r="C41" s="880"/>
      <c r="D41" s="880"/>
      <c r="E41" s="44"/>
      <c r="F41" s="45"/>
      <c r="G41" s="45"/>
      <c r="H41" s="46"/>
      <c r="I41" s="42"/>
      <c r="J41" s="43"/>
      <c r="K41" s="287"/>
      <c r="L41" s="284"/>
      <c r="M41" s="409">
        <v>0.01</v>
      </c>
      <c r="N41" s="352">
        <f>N75*M41</f>
        <v>0.51067205206099997</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372.61067205206103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920</v>
      </c>
      <c r="B48" s="49" t="str">
        <f>VLOOKUP(A48,MATERIALES!A4:D373,3,FALSE)</f>
        <v>Emulsión CRL-0</v>
      </c>
      <c r="C48" s="289"/>
      <c r="D48" s="289"/>
      <c r="E48" s="289"/>
      <c r="F48" s="289"/>
      <c r="G48" s="289"/>
      <c r="H48" s="289"/>
      <c r="I48" s="276"/>
      <c r="J48" s="232" t="str">
        <f>VLOOKUP(A48,MATERIALES!A4:D373,2,FALSE)</f>
        <v>lt</v>
      </c>
      <c r="K48" s="290">
        <v>1</v>
      </c>
      <c r="L48" s="275"/>
      <c r="M48" s="410">
        <f>VLOOKUP(A48,MATERIALES!A4:D395,4,FALSE)</f>
        <v>1998.3333333333333</v>
      </c>
      <c r="N48" s="280">
        <f>K48*M48</f>
        <v>1998.3333333333333</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1998.3333333333333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B59" s="52"/>
      <c r="C59" s="325"/>
      <c r="D59" s="325"/>
      <c r="E59" s="325"/>
      <c r="F59" s="325"/>
      <c r="G59" s="325"/>
      <c r="H59" s="319"/>
      <c r="I59" s="287"/>
      <c r="J59" s="294"/>
      <c r="K59" s="287"/>
      <c r="L59" s="909"/>
      <c r="M59" s="910"/>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318"/>
      <c r="H64" s="54"/>
      <c r="I64" s="132"/>
      <c r="J64" s="132"/>
      <c r="K64" s="132"/>
      <c r="L64" s="900"/>
      <c r="M64" s="901"/>
      <c r="N64" s="133"/>
    </row>
    <row r="65" spans="1:14" ht="15.75" thickBot="1">
      <c r="B65" s="911" t="s">
        <v>1037</v>
      </c>
      <c r="C65" s="865"/>
      <c r="D65" s="865"/>
      <c r="E65" s="865"/>
      <c r="F65" s="865"/>
      <c r="G65" s="865"/>
      <c r="H65" s="865"/>
      <c r="I65" s="865"/>
      <c r="J65" s="865"/>
      <c r="K65" s="865"/>
      <c r="L65" s="865"/>
      <c r="M65" s="866"/>
      <c r="N65" s="110"/>
    </row>
    <row r="66" spans="1:14">
      <c r="B66" s="39"/>
      <c r="C66" s="40"/>
      <c r="D66" s="40"/>
      <c r="E66" s="40"/>
      <c r="F66" s="40"/>
      <c r="G66" s="40"/>
      <c r="H66" s="40"/>
      <c r="I66" s="40"/>
      <c r="J66" s="40"/>
      <c r="K66" s="40"/>
      <c r="L66" s="40"/>
      <c r="M66" s="40"/>
      <c r="N66" s="41"/>
    </row>
    <row r="67" spans="1:14">
      <c r="B67" s="70" t="s">
        <v>1046</v>
      </c>
      <c r="C67" s="71"/>
      <c r="D67" s="71"/>
      <c r="E67" s="71"/>
      <c r="F67" s="71"/>
      <c r="G67" s="71"/>
      <c r="H67" s="71"/>
      <c r="I67" s="71"/>
      <c r="J67" s="71"/>
      <c r="K67" s="71"/>
      <c r="L67" s="71"/>
      <c r="M67" s="71"/>
      <c r="N67" s="72"/>
    </row>
    <row r="68" spans="1:14" ht="15.75" thickBot="1">
      <c r="B68" s="74"/>
      <c r="C68" s="67"/>
      <c r="D68" s="67"/>
      <c r="E68" s="67"/>
      <c r="F68" s="67"/>
      <c r="G68" s="67"/>
      <c r="H68" s="67"/>
      <c r="I68" s="67"/>
      <c r="J68" s="67"/>
      <c r="K68" s="67"/>
      <c r="L68" s="67"/>
      <c r="M68" s="67"/>
      <c r="N68" s="69"/>
    </row>
    <row r="69" spans="1:14" ht="25.5">
      <c r="B69" s="861" t="s">
        <v>1047</v>
      </c>
      <c r="C69" s="862"/>
      <c r="D69" s="862"/>
      <c r="E69" s="862"/>
      <c r="F69" s="862"/>
      <c r="G69" s="862"/>
      <c r="H69" s="862"/>
      <c r="I69" s="79" t="s">
        <v>1048</v>
      </c>
      <c r="J69" s="81" t="s">
        <v>1494</v>
      </c>
      <c r="K69" s="80" t="s">
        <v>1050</v>
      </c>
      <c r="L69" s="863" t="s">
        <v>1034</v>
      </c>
      <c r="M69" s="864"/>
      <c r="N69" s="104" t="s">
        <v>1035</v>
      </c>
    </row>
    <row r="70" spans="1:14">
      <c r="A70" t="s">
        <v>11</v>
      </c>
      <c r="B70" s="55" t="str">
        <f>VLOOKUP(A70,'MANO DE OBRA'!A8:D69,3,FALSE)</f>
        <v>Obrero (4)</v>
      </c>
      <c r="C70" s="53"/>
      <c r="D70" s="53"/>
      <c r="E70" s="53"/>
      <c r="F70" s="53"/>
      <c r="G70" s="53"/>
      <c r="H70" s="53"/>
      <c r="I70" s="300">
        <f>K70/J70*100</f>
        <v>110415.578824</v>
      </c>
      <c r="J70" s="301">
        <v>185</v>
      </c>
      <c r="K70" s="302">
        <f>VLOOKUP(A70,'MANO DE OBRA'!A8:D100,4,FALSE)</f>
        <v>204268.8208244</v>
      </c>
      <c r="L70" s="56"/>
      <c r="M70" s="307">
        <v>4000</v>
      </c>
      <c r="N70" s="403">
        <f>K70/M70</f>
        <v>51.067205206099999</v>
      </c>
    </row>
    <row r="71" spans="1:14">
      <c r="B71" s="55"/>
      <c r="C71" s="53"/>
      <c r="D71" s="53"/>
      <c r="E71" s="53"/>
      <c r="F71" s="53"/>
      <c r="G71" s="53"/>
      <c r="H71" s="53"/>
      <c r="I71" s="287"/>
      <c r="J71" s="305"/>
      <c r="K71" s="306"/>
      <c r="L71" s="56"/>
      <c r="M71" s="308"/>
      <c r="N71" s="304"/>
    </row>
    <row r="72" spans="1:14">
      <c r="B72" s="55"/>
      <c r="C72" s="53"/>
      <c r="D72" s="53"/>
      <c r="E72" s="53"/>
      <c r="F72" s="53"/>
      <c r="G72" s="53"/>
      <c r="H72" s="53"/>
      <c r="I72" s="287"/>
      <c r="J72" s="305"/>
      <c r="K72" s="306"/>
      <c r="L72" s="326"/>
      <c r="M72" s="308"/>
      <c r="N72" s="304"/>
    </row>
    <row r="73" spans="1:14">
      <c r="B73" s="55"/>
      <c r="C73" s="53"/>
      <c r="D73" s="53"/>
      <c r="E73" s="53"/>
      <c r="F73" s="53"/>
      <c r="G73" s="53"/>
      <c r="H73" s="53"/>
      <c r="I73" s="287"/>
      <c r="J73" s="305"/>
      <c r="K73" s="306"/>
      <c r="L73" s="326"/>
      <c r="M73" s="308"/>
      <c r="N73" s="304"/>
    </row>
    <row r="74" spans="1:14" ht="15.75" thickBot="1">
      <c r="B74" s="898"/>
      <c r="C74" s="899"/>
      <c r="D74" s="899"/>
      <c r="E74" s="899"/>
      <c r="F74" s="899"/>
      <c r="G74" s="899"/>
      <c r="H74" s="899"/>
      <c r="I74" s="132"/>
      <c r="J74" s="132"/>
      <c r="K74" s="132"/>
      <c r="L74" s="912"/>
      <c r="M74" s="912"/>
      <c r="N74" s="51"/>
    </row>
    <row r="75" spans="1:14" ht="15.75" thickBot="1">
      <c r="B75" s="911" t="s">
        <v>1037</v>
      </c>
      <c r="C75" s="865"/>
      <c r="D75" s="865"/>
      <c r="E75" s="865"/>
      <c r="F75" s="865"/>
      <c r="G75" s="865"/>
      <c r="H75" s="865"/>
      <c r="I75" s="865"/>
      <c r="J75" s="865"/>
      <c r="K75" s="865"/>
      <c r="L75" s="865"/>
      <c r="M75" s="866"/>
      <c r="N75" s="309">
        <f>SUM(N70:N74)</f>
        <v>51.067205206099999</v>
      </c>
    </row>
    <row r="76" spans="1:14" ht="15.75" thickBot="1">
      <c r="B76" s="39"/>
      <c r="C76" s="40"/>
      <c r="D76" s="40"/>
      <c r="E76" s="40"/>
      <c r="F76" s="40"/>
      <c r="G76" s="40"/>
      <c r="H76" s="40"/>
      <c r="I76" s="40"/>
      <c r="J76" s="40"/>
      <c r="K76" s="40"/>
      <c r="L76" s="40"/>
      <c r="M76" s="40"/>
      <c r="N76" s="41"/>
    </row>
    <row r="77" spans="1:14" ht="15.75" thickBot="1">
      <c r="B77" s="822" t="s">
        <v>1051</v>
      </c>
      <c r="C77" s="823"/>
      <c r="D77" s="823"/>
      <c r="E77" s="823"/>
      <c r="F77" s="823"/>
      <c r="G77" s="823"/>
      <c r="H77" s="823"/>
      <c r="I77" s="823"/>
      <c r="J77" s="823"/>
      <c r="K77" s="823"/>
      <c r="L77" s="823"/>
      <c r="M77" s="824"/>
      <c r="N77" s="105">
        <f>N43+N54+N65+N75</f>
        <v>2422.0112105914941</v>
      </c>
    </row>
    <row r="78" spans="1:14">
      <c r="B78" s="39"/>
      <c r="C78" s="40"/>
      <c r="D78" s="40"/>
      <c r="E78" s="40"/>
      <c r="F78" s="40"/>
      <c r="G78" s="40"/>
      <c r="H78" s="40"/>
      <c r="I78" s="40"/>
      <c r="J78" s="40"/>
      <c r="K78" s="40"/>
      <c r="L78" s="40"/>
      <c r="M78" s="40"/>
      <c r="N78" s="41"/>
    </row>
    <row r="79" spans="1:14">
      <c r="B79" s="70" t="s">
        <v>1052</v>
      </c>
      <c r="C79" s="71"/>
      <c r="D79" s="71"/>
      <c r="E79" s="71"/>
      <c r="F79" s="71"/>
      <c r="G79" s="71"/>
      <c r="H79" s="71"/>
      <c r="I79" s="71"/>
      <c r="J79" s="71"/>
      <c r="K79" s="71"/>
      <c r="L79" s="71"/>
      <c r="M79" s="71"/>
      <c r="N79" s="72"/>
    </row>
    <row r="80" spans="1:14" ht="15.75" thickBot="1">
      <c r="B80" s="74"/>
      <c r="C80" s="67"/>
      <c r="D80" s="67"/>
      <c r="E80" s="67"/>
      <c r="F80" s="67"/>
      <c r="G80" s="67"/>
      <c r="H80" s="67"/>
      <c r="I80" s="67"/>
      <c r="J80" s="67"/>
      <c r="K80" s="67"/>
      <c r="L80" s="67"/>
      <c r="M80" s="67"/>
      <c r="N80" s="69"/>
    </row>
    <row r="81" spans="1:14">
      <c r="B81" s="867" t="s">
        <v>1053</v>
      </c>
      <c r="C81" s="868"/>
      <c r="D81" s="868"/>
      <c r="E81" s="868"/>
      <c r="F81" s="868"/>
      <c r="G81" s="868"/>
      <c r="H81" s="868"/>
      <c r="I81" s="322"/>
      <c r="J81" s="342"/>
      <c r="K81" s="310" t="s">
        <v>1054</v>
      </c>
      <c r="L81" s="869" t="s">
        <v>1055</v>
      </c>
      <c r="M81" s="870"/>
      <c r="N81" s="311"/>
    </row>
    <row r="82" spans="1:14">
      <c r="B82" s="855" t="s">
        <v>1056</v>
      </c>
      <c r="C82" s="856"/>
      <c r="D82" s="856"/>
      <c r="E82" s="856"/>
      <c r="F82" s="856"/>
      <c r="G82" s="856"/>
      <c r="H82" s="856"/>
      <c r="I82" s="93"/>
      <c r="J82" s="94"/>
      <c r="K82" s="312">
        <v>0.2</v>
      </c>
      <c r="L82" s="857">
        <f>N77*K82</f>
        <v>484.40224211829883</v>
      </c>
      <c r="M82" s="858"/>
      <c r="N82" s="57"/>
    </row>
    <row r="83" spans="1:14">
      <c r="B83" s="95" t="s">
        <v>1057</v>
      </c>
      <c r="C83" s="96"/>
      <c r="D83" s="96"/>
      <c r="E83" s="96"/>
      <c r="F83" s="96"/>
      <c r="G83" s="96"/>
      <c r="H83" s="96"/>
      <c r="I83" s="93"/>
      <c r="J83" s="94"/>
      <c r="K83" s="312">
        <v>0.05</v>
      </c>
      <c r="L83" s="857">
        <f>N77*K83</f>
        <v>121.10056052957471</v>
      </c>
      <c r="M83" s="858"/>
      <c r="N83" s="57"/>
    </row>
    <row r="84" spans="1:14" ht="15.75" thickBot="1">
      <c r="B84" s="97" t="s">
        <v>1058</v>
      </c>
      <c r="C84" s="98"/>
      <c r="D84" s="98"/>
      <c r="E84" s="98"/>
      <c r="F84" s="98"/>
      <c r="G84" s="98"/>
      <c r="H84" s="98"/>
      <c r="I84" s="99"/>
      <c r="J84" s="100"/>
      <c r="K84" s="313">
        <v>0.05</v>
      </c>
      <c r="L84" s="859">
        <f>N77*K84</f>
        <v>121.10056052957471</v>
      </c>
      <c r="M84" s="860"/>
      <c r="N84" s="57"/>
    </row>
    <row r="85" spans="1:14" ht="15.75" thickBot="1">
      <c r="B85" s="822" t="s">
        <v>1037</v>
      </c>
      <c r="C85" s="823"/>
      <c r="D85" s="823"/>
      <c r="E85" s="823"/>
      <c r="F85" s="823"/>
      <c r="G85" s="823"/>
      <c r="H85" s="823"/>
      <c r="I85" s="823"/>
      <c r="J85" s="823"/>
      <c r="K85" s="823"/>
      <c r="L85" s="823"/>
      <c r="M85" s="824"/>
      <c r="N85" s="58">
        <f>L82+L83+L84</f>
        <v>726.60336317744827</v>
      </c>
    </row>
    <row r="86" spans="1:14" ht="15.75" thickBot="1">
      <c r="B86" s="39"/>
      <c r="C86" s="40"/>
      <c r="D86" s="40"/>
      <c r="E86" s="40"/>
      <c r="F86" s="40"/>
      <c r="G86" s="40"/>
      <c r="H86" s="40"/>
      <c r="I86" s="40"/>
      <c r="J86" s="40"/>
      <c r="K86" s="40"/>
      <c r="L86" s="40"/>
      <c r="M86" s="40"/>
      <c r="N86" s="41"/>
    </row>
    <row r="87" spans="1:14" ht="15.75" thickBot="1">
      <c r="A87" t="s">
        <v>2122</v>
      </c>
      <c r="B87" s="822" t="s">
        <v>1059</v>
      </c>
      <c r="C87" s="823"/>
      <c r="D87" s="823"/>
      <c r="E87" s="823"/>
      <c r="F87" s="823"/>
      <c r="G87" s="823"/>
      <c r="H87" s="823"/>
      <c r="I87" s="823"/>
      <c r="J87" s="823"/>
      <c r="K87" s="823"/>
      <c r="L87" s="823"/>
      <c r="M87" s="824"/>
      <c r="N87" s="196">
        <f>N77+N85</f>
        <v>3148.6145737689421</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25" t="s">
        <v>2324</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30" customHeight="1">
      <c r="B106" s="828" t="s">
        <v>2325</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8"/>
      <c r="K117" s="888"/>
      <c r="L117" s="888"/>
      <c r="M117" s="888"/>
      <c r="N117" s="889"/>
    </row>
    <row r="118" spans="2:14" ht="15.75" thickBot="1">
      <c r="B118" s="269" t="s">
        <v>2327</v>
      </c>
      <c r="C118" s="401"/>
      <c r="D118" s="401"/>
      <c r="E118" s="63"/>
      <c r="F118" s="63"/>
      <c r="G118" s="63"/>
      <c r="H118" s="63"/>
      <c r="I118" s="63"/>
      <c r="J118" s="890"/>
      <c r="K118" s="890"/>
      <c r="L118" s="890"/>
      <c r="M118" s="890"/>
      <c r="N118" s="891"/>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1129</v>
      </c>
      <c r="C31" s="87" t="s">
        <v>1634</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4" t="s">
        <v>154</v>
      </c>
      <c r="B36" s="871" t="str">
        <f>VLOOKUP(A36,EQUIPOS!A6:D154,3,FALSE)</f>
        <v>Carrotanque Irrigador de asfalto, 1000 GALONES DE CAPACIDAD</v>
      </c>
      <c r="C36" s="872"/>
      <c r="D36" s="872"/>
      <c r="E36" s="872"/>
      <c r="F36" s="872"/>
      <c r="G36" s="872"/>
      <c r="H36" s="873"/>
      <c r="I36" s="275"/>
      <c r="J36" s="276"/>
      <c r="K36" s="277">
        <f>VLOOKUP(A36,EQUIPOS!A6:D163,4,FALSE)</f>
        <v>114583.33333333333</v>
      </c>
      <c r="L36" s="278"/>
      <c r="M36" s="279">
        <v>500</v>
      </c>
      <c r="N36" s="280">
        <f>K36/M36</f>
        <v>229.16666666666666</v>
      </c>
    </row>
    <row r="37" spans="1:14">
      <c r="A37" s="119" t="s">
        <v>176</v>
      </c>
      <c r="B37" s="871" t="str">
        <f>VLOOKUP(A37,EQUIPOS!A7:D154,3,FALSE)</f>
        <v xml:space="preserve">Compresor (barrido y soplado)
</v>
      </c>
      <c r="C37" s="872"/>
      <c r="D37" s="872"/>
      <c r="E37" s="872"/>
      <c r="F37" s="872"/>
      <c r="G37" s="872"/>
      <c r="H37" s="873"/>
      <c r="I37" s="275"/>
      <c r="J37" s="276"/>
      <c r="K37" s="277">
        <f>VLOOKUP(A37,EQUIPOS!A7:D164,4,FALSE)</f>
        <v>71466.666666666672</v>
      </c>
      <c r="L37" s="278"/>
      <c r="M37" s="279">
        <v>500</v>
      </c>
      <c r="N37" s="280">
        <f>K37/M37</f>
        <v>142.93333333333334</v>
      </c>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t="s">
        <v>1036</v>
      </c>
      <c r="C41" s="880"/>
      <c r="D41" s="880"/>
      <c r="E41" s="44"/>
      <c r="F41" s="45"/>
      <c r="G41" s="45"/>
      <c r="H41" s="46"/>
      <c r="I41" s="42"/>
      <c r="J41" s="43"/>
      <c r="K41" s="287"/>
      <c r="L41" s="284"/>
      <c r="M41" s="409">
        <v>0.01</v>
      </c>
      <c r="N41" s="352">
        <f>N76*M41</f>
        <v>0.51067205206099997</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372.61067205206103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922</v>
      </c>
      <c r="B48" s="49" t="str">
        <f>VLOOKUP(A48,MATERIALES!A4:D373,3,FALSE)</f>
        <v>Emulsión CRL-1</v>
      </c>
      <c r="C48" s="289"/>
      <c r="D48" s="289"/>
      <c r="E48" s="289"/>
      <c r="F48" s="289"/>
      <c r="G48" s="289"/>
      <c r="H48" s="289"/>
      <c r="I48" s="276"/>
      <c r="J48" s="232" t="str">
        <f>VLOOKUP(A48,MATERIALES!A4:D373,2,FALSE)</f>
        <v>lt</v>
      </c>
      <c r="K48" s="290">
        <v>1</v>
      </c>
      <c r="L48" s="275"/>
      <c r="M48" s="410">
        <f>VLOOKUP(A48,MATERIALES!A4:D395,4,FALSE)</f>
        <v>1998.3333333333333</v>
      </c>
      <c r="N48" s="280">
        <f>K48*M48</f>
        <v>1998.3333333333333</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1998.3333333333333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B59" s="52"/>
      <c r="C59" s="325"/>
      <c r="D59" s="325"/>
      <c r="E59" s="325"/>
      <c r="F59" s="325"/>
      <c r="G59" s="325"/>
      <c r="H59" s="319"/>
      <c r="I59" s="287"/>
      <c r="J59" s="294"/>
      <c r="K59" s="287"/>
      <c r="L59" s="909"/>
      <c r="M59" s="910"/>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4000</v>
      </c>
      <c r="N70" s="403">
        <f>K70/M70</f>
        <v>51.067205206099999</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911" t="s">
        <v>1037</v>
      </c>
      <c r="C76" s="865"/>
      <c r="D76" s="865"/>
      <c r="E76" s="865"/>
      <c r="F76" s="865"/>
      <c r="G76" s="865"/>
      <c r="H76" s="865"/>
      <c r="I76" s="865"/>
      <c r="J76" s="865"/>
      <c r="K76" s="865"/>
      <c r="L76" s="865"/>
      <c r="M76" s="866"/>
      <c r="N76" s="309">
        <f>SUM(N70:N75)</f>
        <v>51.067205206099999</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2422.0112105914941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484.40224211829883</v>
      </c>
      <c r="M83" s="858"/>
      <c r="N83" s="57"/>
    </row>
    <row r="84" spans="1:14">
      <c r="B84" s="95" t="s">
        <v>1057</v>
      </c>
      <c r="C84" s="96"/>
      <c r="D84" s="96"/>
      <c r="E84" s="96"/>
      <c r="F84" s="96"/>
      <c r="G84" s="96"/>
      <c r="H84" s="96"/>
      <c r="I84" s="93"/>
      <c r="J84" s="94"/>
      <c r="K84" s="312">
        <v>0.05</v>
      </c>
      <c r="L84" s="857">
        <f>N78*K84</f>
        <v>121.10056052957471</v>
      </c>
      <c r="M84" s="858"/>
      <c r="N84" s="57"/>
    </row>
    <row r="85" spans="1:14" ht="15.75" thickBot="1">
      <c r="B85" s="97" t="s">
        <v>1058</v>
      </c>
      <c r="C85" s="98"/>
      <c r="D85" s="98"/>
      <c r="E85" s="98"/>
      <c r="F85" s="98"/>
      <c r="G85" s="98"/>
      <c r="H85" s="98"/>
      <c r="I85" s="99"/>
      <c r="J85" s="100"/>
      <c r="K85" s="313">
        <v>0.05</v>
      </c>
      <c r="L85" s="859">
        <f>N78*K85</f>
        <v>121.10056052957471</v>
      </c>
      <c r="M85" s="860"/>
      <c r="N85" s="57"/>
    </row>
    <row r="86" spans="1:14" ht="15.75" thickBot="1">
      <c r="B86" s="822" t="s">
        <v>1037</v>
      </c>
      <c r="C86" s="823"/>
      <c r="D86" s="823"/>
      <c r="E86" s="823"/>
      <c r="F86" s="823"/>
      <c r="G86" s="823"/>
      <c r="H86" s="823"/>
      <c r="I86" s="823"/>
      <c r="J86" s="823"/>
      <c r="K86" s="823"/>
      <c r="L86" s="823"/>
      <c r="M86" s="824"/>
      <c r="N86" s="58">
        <f>L83+L84+L85</f>
        <v>726.60336317744827</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3148.6145737689421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P119"/>
  <sheetViews>
    <sheetView topLeftCell="A73" zoomScale="78" zoomScaleNormal="78" workbookViewId="0">
      <selection activeCell="F41" sqref="F41"/>
    </sheetView>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1635</v>
      </c>
      <c r="C31" s="87" t="s">
        <v>1636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4" t="s">
        <v>154</v>
      </c>
      <c r="B36" s="871" t="str">
        <f>VLOOKUP(A36,EQUIPOS!A6:D154,3,FALSE)</f>
        <v>Carrotanque Irrigador de asfalto, 1000 GALONES DE CAPACIDAD</v>
      </c>
      <c r="C36" s="872"/>
      <c r="D36" s="872"/>
      <c r="E36" s="872"/>
      <c r="F36" s="872"/>
      <c r="G36" s="872"/>
      <c r="H36" s="873"/>
      <c r="I36" s="275"/>
      <c r="J36" s="276"/>
      <c r="K36" s="277">
        <f>VLOOKUP(A36,EQUIPOS!A6:D163,4,FALSE)</f>
        <v>114583.33333333333</v>
      </c>
      <c r="L36" s="278"/>
      <c r="M36" s="279">
        <v>500</v>
      </c>
      <c r="N36" s="280">
        <f>K36/M36</f>
        <v>229.16666666666666</v>
      </c>
    </row>
    <row r="37" spans="1:14">
      <c r="A37" s="119" t="s">
        <v>176</v>
      </c>
      <c r="B37" s="871" t="str">
        <f>VLOOKUP(A37,EQUIPOS!A7:D154,3,FALSE)</f>
        <v xml:space="preserve">Compresor (barrido y soplado)
</v>
      </c>
      <c r="C37" s="872"/>
      <c r="D37" s="872"/>
      <c r="E37" s="872"/>
      <c r="F37" s="872"/>
      <c r="G37" s="872"/>
      <c r="H37" s="873"/>
      <c r="I37" s="275"/>
      <c r="J37" s="276"/>
      <c r="K37" s="277">
        <f>VLOOKUP(A37,EQUIPOS!A7:D164,4,FALSE)</f>
        <v>71466.666666666672</v>
      </c>
      <c r="L37" s="278"/>
      <c r="M37" s="279">
        <v>500</v>
      </c>
      <c r="N37" s="280">
        <f>K37/M37</f>
        <v>142.93333333333334</v>
      </c>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t="s">
        <v>1036</v>
      </c>
      <c r="C41" s="880"/>
      <c r="D41" s="880"/>
      <c r="E41" s="44"/>
      <c r="F41" s="45"/>
      <c r="G41" s="45"/>
      <c r="H41" s="46"/>
      <c r="I41" s="42"/>
      <c r="J41" s="43"/>
      <c r="K41" s="287"/>
      <c r="L41" s="284"/>
      <c r="M41" s="409">
        <v>0.01</v>
      </c>
      <c r="N41" s="352">
        <f>N76*M41</f>
        <v>0.51067205206099997</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372.61067205206103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863</v>
      </c>
      <c r="B48" s="49" t="str">
        <f>VLOOKUP(A48,MATERIALES!A4:D373,3,FALSE)</f>
        <v>Asfalto liquido RC 250</v>
      </c>
      <c r="C48" s="289"/>
      <c r="D48" s="289"/>
      <c r="E48" s="289"/>
      <c r="F48" s="289"/>
      <c r="G48" s="289"/>
      <c r="H48" s="289"/>
      <c r="I48" s="276"/>
      <c r="J48" s="232" t="str">
        <f>VLOOKUP(A48,MATERIALES!A4:D373,2,FALSE)</f>
        <v>gal</v>
      </c>
      <c r="K48" s="290">
        <v>0.3</v>
      </c>
      <c r="L48" s="275"/>
      <c r="M48" s="410">
        <f>VLOOKUP(A48,MATERIALES!A4:D395,4,FALSE)</f>
        <v>9950</v>
      </c>
      <c r="N48" s="280">
        <f>K48*M48</f>
        <v>2985</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2985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B59" s="52"/>
      <c r="C59" s="325"/>
      <c r="D59" s="325"/>
      <c r="E59" s="325"/>
      <c r="F59" s="325"/>
      <c r="G59" s="325"/>
      <c r="H59" s="319"/>
      <c r="I59" s="287"/>
      <c r="J59" s="294"/>
      <c r="K59" s="287"/>
      <c r="L59" s="909"/>
      <c r="M59" s="910"/>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4000</v>
      </c>
      <c r="N70" s="403">
        <f>K70/M70</f>
        <v>51.067205206099999</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911" t="s">
        <v>1037</v>
      </c>
      <c r="C76" s="865"/>
      <c r="D76" s="865"/>
      <c r="E76" s="865"/>
      <c r="F76" s="865"/>
      <c r="G76" s="865"/>
      <c r="H76" s="865"/>
      <c r="I76" s="865"/>
      <c r="J76" s="865"/>
      <c r="K76" s="865"/>
      <c r="L76" s="865"/>
      <c r="M76" s="866"/>
      <c r="N76" s="309">
        <f>SUM(N70:N75)</f>
        <v>51.067205206099999</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3408.6778772581611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6" ht="15.75" thickBot="1">
      <c r="B81" s="74"/>
      <c r="C81" s="67"/>
      <c r="D81" s="67"/>
      <c r="E81" s="67"/>
      <c r="F81" s="67"/>
      <c r="G81" s="67"/>
      <c r="H81" s="67"/>
      <c r="I81" s="67"/>
      <c r="J81" s="67"/>
      <c r="K81" s="67"/>
      <c r="L81" s="67"/>
      <c r="M81" s="67"/>
      <c r="N81" s="69"/>
    </row>
    <row r="82" spans="1:16">
      <c r="B82" s="867" t="s">
        <v>1053</v>
      </c>
      <c r="C82" s="868"/>
      <c r="D82" s="868"/>
      <c r="E82" s="868"/>
      <c r="F82" s="868"/>
      <c r="G82" s="868"/>
      <c r="H82" s="868"/>
      <c r="I82" s="322"/>
      <c r="J82" s="342"/>
      <c r="K82" s="310" t="s">
        <v>1054</v>
      </c>
      <c r="L82" s="869" t="s">
        <v>1055</v>
      </c>
      <c r="M82" s="870"/>
      <c r="N82" s="311"/>
    </row>
    <row r="83" spans="1:16">
      <c r="B83" s="855" t="s">
        <v>1056</v>
      </c>
      <c r="C83" s="856"/>
      <c r="D83" s="856"/>
      <c r="E83" s="856"/>
      <c r="F83" s="856"/>
      <c r="G83" s="856"/>
      <c r="H83" s="856"/>
      <c r="I83" s="93"/>
      <c r="J83" s="94"/>
      <c r="K83" s="312">
        <v>0.2</v>
      </c>
      <c r="L83" s="857">
        <f>N78*K83</f>
        <v>681.73557545163226</v>
      </c>
      <c r="M83" s="858"/>
      <c r="N83" s="57"/>
    </row>
    <row r="84" spans="1:16">
      <c r="B84" s="95" t="s">
        <v>1057</v>
      </c>
      <c r="C84" s="96"/>
      <c r="D84" s="96"/>
      <c r="E84" s="96"/>
      <c r="F84" s="96"/>
      <c r="G84" s="96"/>
      <c r="H84" s="96"/>
      <c r="I84" s="93"/>
      <c r="J84" s="94"/>
      <c r="K84" s="312">
        <v>0.05</v>
      </c>
      <c r="L84" s="857">
        <f>N78*K84</f>
        <v>170.43389386290806</v>
      </c>
      <c r="M84" s="858"/>
      <c r="N84" s="57"/>
    </row>
    <row r="85" spans="1:16" ht="15.75" thickBot="1">
      <c r="B85" s="97" t="s">
        <v>1058</v>
      </c>
      <c r="C85" s="98"/>
      <c r="D85" s="98"/>
      <c r="E85" s="98"/>
      <c r="F85" s="98"/>
      <c r="G85" s="98"/>
      <c r="H85" s="98"/>
      <c r="I85" s="99"/>
      <c r="J85" s="100"/>
      <c r="K85" s="313">
        <v>0.05</v>
      </c>
      <c r="L85" s="859">
        <f>N78*K85</f>
        <v>170.43389386290806</v>
      </c>
      <c r="M85" s="860"/>
      <c r="N85" s="57"/>
    </row>
    <row r="86" spans="1:16" ht="15.75" thickBot="1">
      <c r="B86" s="822" t="s">
        <v>1037</v>
      </c>
      <c r="C86" s="823"/>
      <c r="D86" s="823"/>
      <c r="E86" s="823"/>
      <c r="F86" s="823"/>
      <c r="G86" s="823"/>
      <c r="H86" s="823"/>
      <c r="I86" s="823"/>
      <c r="J86" s="823"/>
      <c r="K86" s="823"/>
      <c r="L86" s="823"/>
      <c r="M86" s="824"/>
      <c r="N86" s="58">
        <f>L83+L84+L85</f>
        <v>1022.6033631774483</v>
      </c>
    </row>
    <row r="87" spans="1:16" ht="15.75" thickBot="1">
      <c r="B87" s="39"/>
      <c r="C87" s="40"/>
      <c r="D87" s="40"/>
      <c r="E87" s="40"/>
      <c r="F87" s="40"/>
      <c r="G87" s="40"/>
      <c r="H87" s="40"/>
      <c r="I87" s="40"/>
      <c r="J87" s="40"/>
      <c r="K87" s="40"/>
      <c r="L87" s="40"/>
      <c r="M87" s="40"/>
      <c r="N87" s="41"/>
    </row>
    <row r="88" spans="1:16" ht="15.75" thickBot="1">
      <c r="A88" t="s">
        <v>2122</v>
      </c>
      <c r="B88" s="822" t="s">
        <v>1059</v>
      </c>
      <c r="C88" s="823"/>
      <c r="D88" s="823"/>
      <c r="E88" s="823"/>
      <c r="F88" s="823"/>
      <c r="G88" s="823"/>
      <c r="H88" s="823"/>
      <c r="I88" s="823"/>
      <c r="J88" s="823"/>
      <c r="K88" s="823"/>
      <c r="L88" s="823"/>
      <c r="M88" s="824"/>
      <c r="N88" s="196">
        <f>N78+N86</f>
        <v>4431.2812404356091</v>
      </c>
      <c r="O88">
        <v>3550.0445159616665</v>
      </c>
      <c r="P88" s="655">
        <f>+O88-N88</f>
        <v>-881.23672447394256</v>
      </c>
    </row>
    <row r="89" spans="1:16">
      <c r="B89" s="19"/>
      <c r="C89" s="20"/>
      <c r="D89" s="20"/>
      <c r="E89" s="20"/>
      <c r="F89" s="20"/>
      <c r="G89" s="20"/>
      <c r="H89" s="20"/>
      <c r="I89" s="20"/>
      <c r="J89" s="20"/>
      <c r="K89" s="20"/>
      <c r="L89" s="20"/>
      <c r="M89" s="20"/>
      <c r="N89" s="21"/>
    </row>
    <row r="90" spans="1:16">
      <c r="B90" s="22"/>
      <c r="C90" s="18"/>
      <c r="D90" s="18"/>
      <c r="E90" s="18"/>
      <c r="F90" s="18"/>
      <c r="G90" s="18"/>
      <c r="H90" s="18"/>
      <c r="I90" s="18"/>
      <c r="J90" s="18"/>
      <c r="K90" s="18"/>
      <c r="L90" s="18"/>
      <c r="M90" s="18"/>
      <c r="N90" s="23"/>
    </row>
    <row r="91" spans="1:16">
      <c r="B91" s="22"/>
      <c r="C91" s="18"/>
      <c r="D91" s="18"/>
      <c r="E91" s="18"/>
      <c r="F91" s="18"/>
      <c r="G91" s="18"/>
      <c r="H91" s="18"/>
      <c r="I91" s="18"/>
      <c r="J91" s="18"/>
      <c r="K91" s="18"/>
      <c r="L91" s="18"/>
      <c r="M91" s="18"/>
      <c r="N91" s="23"/>
    </row>
    <row r="92" spans="1:16">
      <c r="B92" s="22"/>
      <c r="C92" s="18"/>
      <c r="D92" s="18"/>
      <c r="E92" s="18"/>
      <c r="F92" s="18"/>
      <c r="G92" s="18"/>
      <c r="H92" s="18"/>
      <c r="I92" s="18"/>
      <c r="J92" s="18"/>
      <c r="K92" s="18"/>
      <c r="L92" s="18"/>
      <c r="M92" s="18"/>
      <c r="N92" s="23"/>
    </row>
    <row r="93" spans="1:16">
      <c r="B93" s="22"/>
      <c r="C93" s="18"/>
      <c r="D93" s="18"/>
      <c r="E93" s="59" t="s">
        <v>1060</v>
      </c>
      <c r="F93" s="59"/>
      <c r="G93" s="59"/>
      <c r="H93" s="59"/>
      <c r="I93" s="59"/>
      <c r="J93" s="59"/>
      <c r="K93" s="18"/>
      <c r="L93" s="18"/>
      <c r="M93" s="18"/>
      <c r="N93" s="23"/>
    </row>
    <row r="94" spans="1:16">
      <c r="B94" s="22"/>
      <c r="C94" s="18"/>
      <c r="D94" s="18"/>
      <c r="E94" s="18" t="s">
        <v>1061</v>
      </c>
      <c r="F94" s="18"/>
      <c r="G94" s="18"/>
      <c r="H94" s="18"/>
      <c r="I94" s="18"/>
      <c r="J94" s="18"/>
      <c r="K94" s="18"/>
      <c r="L94" s="18"/>
      <c r="M94" s="18"/>
      <c r="N94" s="23"/>
    </row>
    <row r="95" spans="1:16">
      <c r="B95" s="22"/>
      <c r="C95" s="18"/>
      <c r="D95" s="18"/>
      <c r="E95" s="18" t="s">
        <v>1062</v>
      </c>
      <c r="F95" s="18"/>
      <c r="G95" s="18"/>
      <c r="H95" s="18"/>
      <c r="I95" s="18"/>
      <c r="J95" s="18"/>
      <c r="K95" s="18"/>
      <c r="L95" s="18"/>
      <c r="M95" s="18"/>
      <c r="N95" s="23"/>
    </row>
    <row r="96" spans="1:16">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1130</v>
      </c>
      <c r="C31" s="87" t="s">
        <v>1292</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154</v>
      </c>
      <c r="B36" s="954" t="str">
        <f>VLOOKUP(A36,EQUIPOS!A6:D154,3,FALSE)</f>
        <v>Carrotanque Irrigador de asfalto, 1000 GALONES DE CAPACIDAD</v>
      </c>
      <c r="C36" s="955"/>
      <c r="D36" s="955"/>
      <c r="E36" s="955"/>
      <c r="F36" s="955"/>
      <c r="G36" s="955"/>
      <c r="H36" s="956"/>
      <c r="I36" s="275"/>
      <c r="J36" s="276"/>
      <c r="K36" s="277">
        <f>VLOOKUP(A36,EQUIPOS!A6:D163,4,FALSE)</f>
        <v>114583.33333333333</v>
      </c>
      <c r="L36" s="278"/>
      <c r="M36" s="279">
        <v>500</v>
      </c>
      <c r="N36" s="280">
        <f>K36/M36</f>
        <v>229.16666666666666</v>
      </c>
    </row>
    <row r="37" spans="1:14">
      <c r="A37" s="119" t="s">
        <v>176</v>
      </c>
      <c r="B37" s="954" t="str">
        <f>VLOOKUP(A37,EQUIPOS!A7:D154,3,FALSE)</f>
        <v xml:space="preserve">Compresor (barrido y soplado)
</v>
      </c>
      <c r="C37" s="955"/>
      <c r="D37" s="955"/>
      <c r="E37" s="955"/>
      <c r="F37" s="955"/>
      <c r="G37" s="955"/>
      <c r="H37" s="956"/>
      <c r="I37" s="275"/>
      <c r="J37" s="276"/>
      <c r="K37" s="277">
        <f>VLOOKUP(A37,EQUIPOS!A7:D164,4,FALSE)</f>
        <v>71466.666666666672</v>
      </c>
      <c r="L37" s="278"/>
      <c r="M37" s="279">
        <v>500</v>
      </c>
      <c r="N37" s="280">
        <f>K37/M37</f>
        <v>142.93333333333334</v>
      </c>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t="s">
        <v>1036</v>
      </c>
      <c r="C41" s="880"/>
      <c r="D41" s="880"/>
      <c r="E41" s="44"/>
      <c r="F41" s="45"/>
      <c r="G41" s="45"/>
      <c r="H41" s="46"/>
      <c r="I41" s="42"/>
      <c r="J41" s="43"/>
      <c r="K41" s="287"/>
      <c r="L41" s="284"/>
      <c r="M41" s="409">
        <v>0.01</v>
      </c>
      <c r="N41" s="352">
        <f>N76*M41</f>
        <v>0.51067205206099997</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372.61067205206103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932</v>
      </c>
      <c r="B48" s="49" t="str">
        <f>VLOOKUP(A48,MATERIALES!A4:D373,3,FALSE)</f>
        <v>Emulsión CRR-1</v>
      </c>
      <c r="C48" s="289"/>
      <c r="D48" s="289"/>
      <c r="E48" s="289"/>
      <c r="F48" s="289"/>
      <c r="G48" s="289"/>
      <c r="H48" s="289"/>
      <c r="I48" s="276"/>
      <c r="J48" s="232" t="str">
        <f>VLOOKUP(A48,MATERIALES!A4:D373,2,FALSE)</f>
        <v>lt</v>
      </c>
      <c r="K48" s="290">
        <v>0.45</v>
      </c>
      <c r="L48" s="275"/>
      <c r="M48" s="410">
        <f>VLOOKUP(A48,MATERIALES!A4:D395,4,FALSE)</f>
        <v>1812.6666666666667</v>
      </c>
      <c r="N48" s="280">
        <f>K48*M48</f>
        <v>815.7</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815.7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B59" s="52"/>
      <c r="C59" s="325"/>
      <c r="D59" s="325"/>
      <c r="E59" s="325"/>
      <c r="F59" s="325"/>
      <c r="G59" s="325"/>
      <c r="H59" s="319"/>
      <c r="I59" s="287"/>
      <c r="J59" s="294"/>
      <c r="K59" s="287"/>
      <c r="L59" s="909"/>
      <c r="M59" s="910"/>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4000</v>
      </c>
      <c r="N70" s="403">
        <f>K70/M70</f>
        <v>51.067205206099999</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911" t="s">
        <v>1037</v>
      </c>
      <c r="C76" s="865"/>
      <c r="D76" s="865"/>
      <c r="E76" s="865"/>
      <c r="F76" s="865"/>
      <c r="G76" s="865"/>
      <c r="H76" s="865"/>
      <c r="I76" s="865"/>
      <c r="J76" s="865"/>
      <c r="K76" s="865"/>
      <c r="L76" s="865"/>
      <c r="M76" s="866"/>
      <c r="N76" s="309">
        <f>SUM(N70:N75)</f>
        <v>51.067205206099999</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1239.3778772581611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247.87557545163224</v>
      </c>
      <c r="M83" s="858"/>
      <c r="N83" s="57"/>
    </row>
    <row r="84" spans="1:14">
      <c r="B84" s="95" t="s">
        <v>1057</v>
      </c>
      <c r="C84" s="96"/>
      <c r="D84" s="96"/>
      <c r="E84" s="96"/>
      <c r="F84" s="96"/>
      <c r="G84" s="96"/>
      <c r="H84" s="96"/>
      <c r="I84" s="93"/>
      <c r="J84" s="94"/>
      <c r="K84" s="312">
        <v>0.05</v>
      </c>
      <c r="L84" s="857">
        <f>N78*K84</f>
        <v>61.968893862908061</v>
      </c>
      <c r="M84" s="858"/>
      <c r="N84" s="57"/>
    </row>
    <row r="85" spans="1:14" ht="15.75" thickBot="1">
      <c r="B85" s="97" t="s">
        <v>1058</v>
      </c>
      <c r="C85" s="98"/>
      <c r="D85" s="98"/>
      <c r="E85" s="98"/>
      <c r="F85" s="98"/>
      <c r="G85" s="98"/>
      <c r="H85" s="98"/>
      <c r="I85" s="99"/>
      <c r="J85" s="100"/>
      <c r="K85" s="313">
        <v>0.05</v>
      </c>
      <c r="L85" s="859">
        <f>N78*K85</f>
        <v>61.968893862908061</v>
      </c>
      <c r="M85" s="860"/>
      <c r="N85" s="57"/>
    </row>
    <row r="86" spans="1:14" ht="15.75" thickBot="1">
      <c r="B86" s="822" t="s">
        <v>1037</v>
      </c>
      <c r="C86" s="823"/>
      <c r="D86" s="823"/>
      <c r="E86" s="823"/>
      <c r="F86" s="823"/>
      <c r="G86" s="823"/>
      <c r="H86" s="823"/>
      <c r="I86" s="823"/>
      <c r="J86" s="823"/>
      <c r="K86" s="823"/>
      <c r="L86" s="823"/>
      <c r="M86" s="824"/>
      <c r="N86" s="58">
        <f>L83+L84+L85</f>
        <v>371.81336317744842</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1611.1912404356094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1131</v>
      </c>
      <c r="C31" s="87" t="s">
        <v>1637</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214" t="s">
        <v>154</v>
      </c>
      <c r="B36" s="871" t="str">
        <f>VLOOKUP(A36,EQUIPOS!A6:D154,3,FALSE)</f>
        <v>Carrotanque Irrigador de asfalto, 1000 GALONES DE CAPACIDAD</v>
      </c>
      <c r="C36" s="872"/>
      <c r="D36" s="872"/>
      <c r="E36" s="872"/>
      <c r="F36" s="872"/>
      <c r="G36" s="872"/>
      <c r="H36" s="873"/>
      <c r="I36" s="275"/>
      <c r="J36" s="276"/>
      <c r="K36" s="277">
        <f>VLOOKUP(A36,EQUIPOS!A6:D163,4,FALSE)</f>
        <v>114583.33333333333</v>
      </c>
      <c r="L36" s="278"/>
      <c r="M36" s="279">
        <v>500</v>
      </c>
      <c r="N36" s="280">
        <f>K36/M36</f>
        <v>229.16666666666666</v>
      </c>
    </row>
    <row r="37" spans="1:14">
      <c r="A37" s="119" t="s">
        <v>176</v>
      </c>
      <c r="B37" s="871" t="str">
        <f>VLOOKUP(A37,EQUIPOS!A7:D154,3,FALSE)</f>
        <v xml:space="preserve">Compresor (barrido y soplado)
</v>
      </c>
      <c r="C37" s="872"/>
      <c r="D37" s="872"/>
      <c r="E37" s="872"/>
      <c r="F37" s="872"/>
      <c r="G37" s="872"/>
      <c r="H37" s="873"/>
      <c r="I37" s="275"/>
      <c r="J37" s="276"/>
      <c r="K37" s="277">
        <f>VLOOKUP(A37,EQUIPOS!A7:D164,4,FALSE)</f>
        <v>71466.666666666672</v>
      </c>
      <c r="L37" s="278"/>
      <c r="M37" s="279">
        <v>500</v>
      </c>
      <c r="N37" s="280">
        <f>K37/M37</f>
        <v>142.93333333333334</v>
      </c>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t="s">
        <v>1036</v>
      </c>
      <c r="C41" s="880"/>
      <c r="D41" s="880"/>
      <c r="E41" s="44"/>
      <c r="F41" s="45"/>
      <c r="G41" s="45"/>
      <c r="H41" s="46"/>
      <c r="I41" s="42"/>
      <c r="J41" s="43"/>
      <c r="K41" s="287"/>
      <c r="L41" s="284"/>
      <c r="M41" s="409">
        <v>0.01</v>
      </c>
      <c r="N41" s="352">
        <f>N76*M41</f>
        <v>0.51067205206099997</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372.61067205206103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934</v>
      </c>
      <c r="B48" s="49" t="str">
        <f>VLOOKUP(A48,MATERIALES!A4:D373,3,FALSE)</f>
        <v>Emulsión CRR-2</v>
      </c>
      <c r="C48" s="289"/>
      <c r="D48" s="289"/>
      <c r="E48" s="289"/>
      <c r="F48" s="289"/>
      <c r="G48" s="289"/>
      <c r="H48" s="289"/>
      <c r="I48" s="276"/>
      <c r="J48" s="232" t="str">
        <f>VLOOKUP(A48,MATERIALES!A4:D373,2,FALSE)</f>
        <v>lt</v>
      </c>
      <c r="K48" s="290">
        <v>0.45</v>
      </c>
      <c r="L48" s="275"/>
      <c r="M48" s="410">
        <f>VLOOKUP(A48,MATERIALES!A4:D395,4,FALSE)</f>
        <v>2105</v>
      </c>
      <c r="N48" s="280">
        <f>K48*M48</f>
        <v>947.25</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947.25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B59" s="52"/>
      <c r="C59" s="325"/>
      <c r="D59" s="325"/>
      <c r="E59" s="325"/>
      <c r="F59" s="325"/>
      <c r="G59" s="325"/>
      <c r="H59" s="319"/>
      <c r="I59" s="287"/>
      <c r="J59" s="294"/>
      <c r="K59" s="287"/>
      <c r="L59" s="909"/>
      <c r="M59" s="910"/>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4000</v>
      </c>
      <c r="N70" s="403">
        <f>K70/M70</f>
        <v>51.067205206099999</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911" t="s">
        <v>1037</v>
      </c>
      <c r="C76" s="865"/>
      <c r="D76" s="865"/>
      <c r="E76" s="865"/>
      <c r="F76" s="865"/>
      <c r="G76" s="865"/>
      <c r="H76" s="865"/>
      <c r="I76" s="865"/>
      <c r="J76" s="865"/>
      <c r="K76" s="865"/>
      <c r="L76" s="865"/>
      <c r="M76" s="866"/>
      <c r="N76" s="309">
        <f>SUM(N70:N75)</f>
        <v>51.067205206099999</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1370.9278772581611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274.18557545163225</v>
      </c>
      <c r="M83" s="858"/>
      <c r="N83" s="57"/>
    </row>
    <row r="84" spans="1:14">
      <c r="B84" s="95" t="s">
        <v>1057</v>
      </c>
      <c r="C84" s="96"/>
      <c r="D84" s="96"/>
      <c r="E84" s="96"/>
      <c r="F84" s="96"/>
      <c r="G84" s="96"/>
      <c r="H84" s="96"/>
      <c r="I84" s="93"/>
      <c r="J84" s="94"/>
      <c r="K84" s="312">
        <v>0.05</v>
      </c>
      <c r="L84" s="857">
        <f>N78*K84</f>
        <v>68.546393862908062</v>
      </c>
      <c r="M84" s="858"/>
      <c r="N84" s="57"/>
    </row>
    <row r="85" spans="1:14" ht="15.75" thickBot="1">
      <c r="B85" s="97" t="s">
        <v>1058</v>
      </c>
      <c r="C85" s="98"/>
      <c r="D85" s="98"/>
      <c r="E85" s="98"/>
      <c r="F85" s="98"/>
      <c r="G85" s="98"/>
      <c r="H85" s="98"/>
      <c r="I85" s="99"/>
      <c r="J85" s="100"/>
      <c r="K85" s="313">
        <v>0.05</v>
      </c>
      <c r="L85" s="859">
        <f>N78*K85</f>
        <v>68.546393862908062</v>
      </c>
      <c r="M85" s="860"/>
      <c r="N85" s="57"/>
    </row>
    <row r="86" spans="1:14" ht="15.75" thickBot="1">
      <c r="B86" s="822" t="s">
        <v>1037</v>
      </c>
      <c r="C86" s="823"/>
      <c r="D86" s="823"/>
      <c r="E86" s="823"/>
      <c r="F86" s="823"/>
      <c r="G86" s="823"/>
      <c r="H86" s="823"/>
      <c r="I86" s="823"/>
      <c r="J86" s="823"/>
      <c r="K86" s="823"/>
      <c r="L86" s="823"/>
      <c r="M86" s="824"/>
      <c r="N86" s="58">
        <f>L83+L84+L85</f>
        <v>411.2783631774484</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1782.2062404356095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1132</v>
      </c>
      <c r="C31" s="87" t="s">
        <v>1638</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154</v>
      </c>
      <c r="B36" s="871" t="str">
        <f>VLOOKUP(A36,EQUIPOS!A6:D154,3,FALSE)</f>
        <v>Carrotanque Irrigador de asfalto, 1000 GALONES DE CAPACIDAD</v>
      </c>
      <c r="C36" s="872"/>
      <c r="D36" s="872"/>
      <c r="E36" s="872"/>
      <c r="F36" s="872"/>
      <c r="G36" s="872"/>
      <c r="H36" s="873"/>
      <c r="I36" s="275"/>
      <c r="J36" s="276"/>
      <c r="K36" s="277">
        <f>VLOOKUP(A36,EQUIPOS!A6:D163,4,FALSE)</f>
        <v>114583.33333333333</v>
      </c>
      <c r="L36" s="278"/>
      <c r="M36" s="279">
        <v>500</v>
      </c>
      <c r="N36" s="280">
        <f>K36/M36</f>
        <v>229.16666666666666</v>
      </c>
    </row>
    <row r="37" spans="1:14">
      <c r="A37" s="119" t="s">
        <v>176</v>
      </c>
      <c r="B37" s="871" t="str">
        <f>VLOOKUP(A37,EQUIPOS!A7:D154,3,FALSE)</f>
        <v xml:space="preserve">Compresor (barrido y soplado)
</v>
      </c>
      <c r="C37" s="872"/>
      <c r="D37" s="872"/>
      <c r="E37" s="872"/>
      <c r="F37" s="872"/>
      <c r="G37" s="872"/>
      <c r="H37" s="873"/>
      <c r="I37" s="275"/>
      <c r="J37" s="276"/>
      <c r="K37" s="277">
        <f>VLOOKUP(A37,EQUIPOS!A7:D164,4,FALSE)</f>
        <v>71466.666666666672</v>
      </c>
      <c r="L37" s="278"/>
      <c r="M37" s="279">
        <v>500</v>
      </c>
      <c r="N37" s="280">
        <f>K37/M37</f>
        <v>142.93333333333334</v>
      </c>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t="s">
        <v>1036</v>
      </c>
      <c r="C41" s="880"/>
      <c r="D41" s="880"/>
      <c r="E41" s="44"/>
      <c r="F41" s="45"/>
      <c r="G41" s="45"/>
      <c r="H41" s="46"/>
      <c r="I41" s="42"/>
      <c r="J41" s="43"/>
      <c r="K41" s="287"/>
      <c r="L41" s="284"/>
      <c r="M41" s="409">
        <v>0.01</v>
      </c>
      <c r="N41" s="352">
        <f>N76*M41</f>
        <v>0.51067205206099997</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372.61067205206103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930</v>
      </c>
      <c r="B48" s="49" t="str">
        <f>VLOOKUP(A48,MATERIALES!A4:D373,3,FALSE)</f>
        <v>Emulsión CRR-1m</v>
      </c>
      <c r="C48" s="289"/>
      <c r="D48" s="289"/>
      <c r="E48" s="289"/>
      <c r="F48" s="289"/>
      <c r="G48" s="289"/>
      <c r="H48" s="289"/>
      <c r="I48" s="276"/>
      <c r="J48" s="232" t="str">
        <f>VLOOKUP(A48,MATERIALES!A4:D373,2,FALSE)</f>
        <v>lt</v>
      </c>
      <c r="K48" s="290">
        <v>0.45</v>
      </c>
      <c r="L48" s="275"/>
      <c r="M48" s="410">
        <f>VLOOKUP(A48,MATERIALES!A4:D395,4,FALSE)</f>
        <v>1996.6666666666667</v>
      </c>
      <c r="N48" s="280">
        <f>K48*M48</f>
        <v>898.5</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898.5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B59" s="52"/>
      <c r="C59" s="325"/>
      <c r="D59" s="325"/>
      <c r="E59" s="325"/>
      <c r="F59" s="325"/>
      <c r="G59" s="325"/>
      <c r="H59" s="319"/>
      <c r="I59" s="287"/>
      <c r="J59" s="294"/>
      <c r="K59" s="287"/>
      <c r="L59" s="909"/>
      <c r="M59" s="910"/>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4000</v>
      </c>
      <c r="N70" s="403">
        <f>K70/M70</f>
        <v>51.067205206099999</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911" t="s">
        <v>1037</v>
      </c>
      <c r="C76" s="865"/>
      <c r="D76" s="865"/>
      <c r="E76" s="865"/>
      <c r="F76" s="865"/>
      <c r="G76" s="865"/>
      <c r="H76" s="865"/>
      <c r="I76" s="865"/>
      <c r="J76" s="865"/>
      <c r="K76" s="865"/>
      <c r="L76" s="865"/>
      <c r="M76" s="866"/>
      <c r="N76" s="309">
        <f>SUM(N70:N75)</f>
        <v>51.067205206099999</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1322.1778772581611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264.43557545163225</v>
      </c>
      <c r="M83" s="858"/>
      <c r="N83" s="57"/>
    </row>
    <row r="84" spans="1:14">
      <c r="B84" s="95" t="s">
        <v>1057</v>
      </c>
      <c r="C84" s="96"/>
      <c r="D84" s="96"/>
      <c r="E84" s="96"/>
      <c r="F84" s="96"/>
      <c r="G84" s="96"/>
      <c r="H84" s="96"/>
      <c r="I84" s="93"/>
      <c r="J84" s="94"/>
      <c r="K84" s="312">
        <v>0.05</v>
      </c>
      <c r="L84" s="857">
        <f>N78*K84</f>
        <v>66.108893862908062</v>
      </c>
      <c r="M84" s="858"/>
      <c r="N84" s="57"/>
    </row>
    <row r="85" spans="1:14" ht="15.75" thickBot="1">
      <c r="B85" s="97" t="s">
        <v>1058</v>
      </c>
      <c r="C85" s="98"/>
      <c r="D85" s="98"/>
      <c r="E85" s="98"/>
      <c r="F85" s="98"/>
      <c r="G85" s="98"/>
      <c r="H85" s="98"/>
      <c r="I85" s="99"/>
      <c r="J85" s="100"/>
      <c r="K85" s="313">
        <v>0.05</v>
      </c>
      <c r="L85" s="859">
        <f>N78*K85</f>
        <v>66.108893862908062</v>
      </c>
      <c r="M85" s="860"/>
      <c r="N85" s="57"/>
    </row>
    <row r="86" spans="1:14" ht="15.75" thickBot="1">
      <c r="B86" s="822" t="s">
        <v>1037</v>
      </c>
      <c r="C86" s="823"/>
      <c r="D86" s="823"/>
      <c r="E86" s="823"/>
      <c r="F86" s="823"/>
      <c r="G86" s="823"/>
      <c r="H86" s="823"/>
      <c r="I86" s="823"/>
      <c r="J86" s="823"/>
      <c r="K86" s="823"/>
      <c r="L86" s="823"/>
      <c r="M86" s="824"/>
      <c r="N86" s="58">
        <f>L83+L84+L85</f>
        <v>396.6533631774484</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1718.8312404356095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1133</v>
      </c>
      <c r="C31" s="87" t="s">
        <v>1639</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154</v>
      </c>
      <c r="B36" s="871" t="str">
        <f>VLOOKUP(A36,EQUIPOS!A6:D154,3,FALSE)</f>
        <v>Carrotanque Irrigador de asfalto, 1000 GALONES DE CAPACIDAD</v>
      </c>
      <c r="C36" s="872"/>
      <c r="D36" s="872"/>
      <c r="E36" s="872"/>
      <c r="F36" s="872"/>
      <c r="G36" s="872"/>
      <c r="H36" s="873"/>
      <c r="I36" s="275"/>
      <c r="J36" s="276"/>
      <c r="K36" s="277">
        <f>VLOOKUP(A36,EQUIPOS!A6:D163,4,FALSE)</f>
        <v>114583.33333333333</v>
      </c>
      <c r="L36" s="278"/>
      <c r="M36" s="279">
        <v>500</v>
      </c>
      <c r="N36" s="280">
        <f>K36/M36</f>
        <v>229.16666666666666</v>
      </c>
    </row>
    <row r="37" spans="1:14">
      <c r="A37" s="119" t="s">
        <v>176</v>
      </c>
      <c r="B37" s="871" t="str">
        <f>VLOOKUP(A37,EQUIPOS!A7:D154,3,FALSE)</f>
        <v xml:space="preserve">Compresor (barrido y soplado)
</v>
      </c>
      <c r="C37" s="872"/>
      <c r="D37" s="872"/>
      <c r="E37" s="872"/>
      <c r="F37" s="872"/>
      <c r="G37" s="872"/>
      <c r="H37" s="873"/>
      <c r="I37" s="275"/>
      <c r="J37" s="276"/>
      <c r="K37" s="277">
        <f>VLOOKUP(A37,EQUIPOS!A7:D164,4,FALSE)</f>
        <v>71466.666666666672</v>
      </c>
      <c r="L37" s="278"/>
      <c r="M37" s="279">
        <v>500</v>
      </c>
      <c r="N37" s="280">
        <f>K37/M37</f>
        <v>142.93333333333334</v>
      </c>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t="s">
        <v>1036</v>
      </c>
      <c r="C41" s="880"/>
      <c r="D41" s="880"/>
      <c r="E41" s="44"/>
      <c r="F41" s="45"/>
      <c r="G41" s="45"/>
      <c r="H41" s="46"/>
      <c r="I41" s="42"/>
      <c r="J41" s="43"/>
      <c r="K41" s="287"/>
      <c r="L41" s="284"/>
      <c r="M41" s="409">
        <v>0.01</v>
      </c>
      <c r="N41" s="352">
        <f>N76*M41</f>
        <v>0.51067205206099997</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372.61067205206103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936</v>
      </c>
      <c r="B48" s="49" t="str">
        <f>VLOOKUP(A48,MATERIALES!A4:D373,3,FALSE)</f>
        <v>Emulsión CRR-2m</v>
      </c>
      <c r="C48" s="289"/>
      <c r="D48" s="289"/>
      <c r="E48" s="289"/>
      <c r="F48" s="289"/>
      <c r="G48" s="289"/>
      <c r="H48" s="289"/>
      <c r="I48" s="276"/>
      <c r="J48" s="232" t="str">
        <f>VLOOKUP(A48,MATERIALES!A4:D373,2,FALSE)</f>
        <v>lt</v>
      </c>
      <c r="K48" s="290">
        <v>0.45</v>
      </c>
      <c r="L48" s="275"/>
      <c r="M48" s="410">
        <f>VLOOKUP(A48,MATERIALES!A4:D395,4,FALSE)</f>
        <v>2240</v>
      </c>
      <c r="N48" s="280">
        <f>K48*M48</f>
        <v>1008</v>
      </c>
    </row>
    <row r="49" spans="1:14">
      <c r="B49" s="49"/>
      <c r="C49" s="289"/>
      <c r="D49" s="289"/>
      <c r="E49" s="289"/>
      <c r="F49" s="289"/>
      <c r="G49" s="289"/>
      <c r="H49" s="289"/>
      <c r="I49" s="276"/>
      <c r="J49" s="232"/>
      <c r="K49" s="290"/>
      <c r="L49" s="275"/>
      <c r="M49" s="410"/>
      <c r="N49" s="280"/>
    </row>
    <row r="50" spans="1:14">
      <c r="A50" s="114"/>
      <c r="B50" s="49"/>
      <c r="C50" s="289"/>
      <c r="D50" s="289"/>
      <c r="E50" s="289"/>
      <c r="F50" s="289"/>
      <c r="G50" s="289"/>
      <c r="H50" s="289"/>
      <c r="I50" s="276"/>
      <c r="J50" s="232"/>
      <c r="K50" s="290"/>
      <c r="L50" s="275"/>
      <c r="M50" s="291"/>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1008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B59" s="52"/>
      <c r="C59" s="325"/>
      <c r="D59" s="325"/>
      <c r="E59" s="325"/>
      <c r="F59" s="325"/>
      <c r="G59" s="325"/>
      <c r="H59" s="319"/>
      <c r="I59" s="287"/>
      <c r="J59" s="294"/>
      <c r="K59" s="287"/>
      <c r="L59" s="909"/>
      <c r="M59" s="910"/>
      <c r="N59" s="295"/>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317"/>
      <c r="C64" s="318"/>
      <c r="D64" s="318"/>
      <c r="E64" s="318"/>
      <c r="F64" s="318"/>
      <c r="G64" s="456"/>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4000</v>
      </c>
      <c r="N70" s="403">
        <f>K70/M70</f>
        <v>51.067205206099999</v>
      </c>
      <c r="O70" s="112"/>
    </row>
    <row r="71" spans="1:15">
      <c r="B71" s="55"/>
      <c r="C71" s="53"/>
      <c r="D71" s="53"/>
      <c r="E71" s="53"/>
      <c r="F71" s="53"/>
      <c r="G71" s="53"/>
      <c r="H71" s="53"/>
      <c r="I71" s="300"/>
      <c r="J71" s="301"/>
      <c r="K71" s="302"/>
      <c r="L71" s="56"/>
      <c r="M71" s="307"/>
      <c r="N71" s="403"/>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911" t="s">
        <v>1037</v>
      </c>
      <c r="C76" s="865"/>
      <c r="D76" s="865"/>
      <c r="E76" s="865"/>
      <c r="F76" s="865"/>
      <c r="G76" s="865"/>
      <c r="H76" s="865"/>
      <c r="I76" s="865"/>
      <c r="J76" s="865"/>
      <c r="K76" s="865"/>
      <c r="L76" s="865"/>
      <c r="M76" s="866"/>
      <c r="N76" s="309">
        <f>SUM(N70:N75)</f>
        <v>51.067205206099999</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1431.6778772581611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286.33557545163222</v>
      </c>
      <c r="M83" s="858"/>
      <c r="N83" s="57"/>
    </row>
    <row r="84" spans="1:14">
      <c r="B84" s="95" t="s">
        <v>1057</v>
      </c>
      <c r="C84" s="96"/>
      <c r="D84" s="96"/>
      <c r="E84" s="96"/>
      <c r="F84" s="96"/>
      <c r="G84" s="96"/>
      <c r="H84" s="96"/>
      <c r="I84" s="93"/>
      <c r="J84" s="94"/>
      <c r="K84" s="312">
        <v>0.05</v>
      </c>
      <c r="L84" s="857">
        <f>N78*K84</f>
        <v>71.583893862908056</v>
      </c>
      <c r="M84" s="858"/>
      <c r="N84" s="57"/>
    </row>
    <row r="85" spans="1:14" ht="15.75" thickBot="1">
      <c r="B85" s="97" t="s">
        <v>1058</v>
      </c>
      <c r="C85" s="98"/>
      <c r="D85" s="98"/>
      <c r="E85" s="98"/>
      <c r="F85" s="98"/>
      <c r="G85" s="98"/>
      <c r="H85" s="98"/>
      <c r="I85" s="99"/>
      <c r="J85" s="100"/>
      <c r="K85" s="313">
        <v>0.05</v>
      </c>
      <c r="L85" s="859">
        <f>N78*K85</f>
        <v>71.583893862908056</v>
      </c>
      <c r="M85" s="860"/>
      <c r="N85" s="57"/>
    </row>
    <row r="86" spans="1:14" ht="15.75" thickBot="1">
      <c r="B86" s="822" t="s">
        <v>1037</v>
      </c>
      <c r="C86" s="823"/>
      <c r="D86" s="823"/>
      <c r="E86" s="823"/>
      <c r="F86" s="823"/>
      <c r="G86" s="823"/>
      <c r="H86" s="823"/>
      <c r="I86" s="823"/>
      <c r="J86" s="823"/>
      <c r="K86" s="823"/>
      <c r="L86" s="823"/>
      <c r="M86" s="824"/>
      <c r="N86" s="58">
        <f>L83+L84+L85</f>
        <v>429.50336317744831</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1861.1812404356094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1640</v>
      </c>
      <c r="C31" s="87" t="s">
        <v>1641</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154</v>
      </c>
      <c r="B36" s="871" t="str">
        <f>VLOOKUP(A36,EQUIPOS!A6:D154,3,FALSE)</f>
        <v>Carrotanque Irrigador de asfalto, 1000 GALONES DE CAPACIDAD</v>
      </c>
      <c r="C36" s="872"/>
      <c r="D36" s="872"/>
      <c r="E36" s="872"/>
      <c r="F36" s="872"/>
      <c r="G36" s="872"/>
      <c r="H36" s="873"/>
      <c r="I36" s="275"/>
      <c r="J36" s="276"/>
      <c r="K36" s="277">
        <f>VLOOKUP(A36,EQUIPOS!A6:D163,4,FALSE)</f>
        <v>114583.33333333333</v>
      </c>
      <c r="L36" s="278"/>
      <c r="M36" s="279">
        <v>400</v>
      </c>
      <c r="N36" s="280">
        <f>K36/M36</f>
        <v>286.45833333333331</v>
      </c>
    </row>
    <row r="37" spans="1:14">
      <c r="A37" s="119" t="s">
        <v>173</v>
      </c>
      <c r="B37" s="871" t="str">
        <f>VLOOKUP(A37,EQUIPOS!A7:D154,3,FALSE)</f>
        <v>Compactador neumático de Potencia 70 HP, peso de 13 ton</v>
      </c>
      <c r="C37" s="872"/>
      <c r="D37" s="872"/>
      <c r="E37" s="872"/>
      <c r="F37" s="872"/>
      <c r="G37" s="872"/>
      <c r="H37" s="873"/>
      <c r="I37" s="275"/>
      <c r="J37" s="276"/>
      <c r="K37" s="277">
        <f>VLOOKUP(A37,EQUIPOS!A7:D164,4,FALSE)</f>
        <v>148766.66666666666</v>
      </c>
      <c r="L37" s="278"/>
      <c r="M37" s="279">
        <v>400</v>
      </c>
      <c r="N37" s="280">
        <f>K37/M37</f>
        <v>371.91666666666663</v>
      </c>
    </row>
    <row r="38" spans="1:14">
      <c r="A38" t="s">
        <v>176</v>
      </c>
      <c r="B38" s="871" t="str">
        <f>VLOOKUP(A38,EQUIPOS!A8:D154,3,FALSE)</f>
        <v xml:space="preserve">Compresor (barrido y soplado)
</v>
      </c>
      <c r="C38" s="872"/>
      <c r="D38" s="872"/>
      <c r="E38" s="872"/>
      <c r="F38" s="872"/>
      <c r="G38" s="872"/>
      <c r="H38" s="873"/>
      <c r="I38" s="275"/>
      <c r="J38" s="276"/>
      <c r="K38" s="277">
        <f>VLOOKUP(A38,EQUIPOS!A8:D165,4,FALSE)</f>
        <v>71466.666666666672</v>
      </c>
      <c r="L38" s="278"/>
      <c r="M38" s="279">
        <v>400</v>
      </c>
      <c r="N38" s="280">
        <f>K38/M38</f>
        <v>178.66666666666669</v>
      </c>
    </row>
    <row r="39" spans="1:14">
      <c r="A39" t="s">
        <v>225</v>
      </c>
      <c r="B39" s="871" t="str">
        <f>VLOOKUP(A39,EQUIPOS!A9:D154,3,FALSE)</f>
        <v>Esparcidor de gravilla, Ancho de esparcimiento 3100mm, Velocidad de trabajo 10—20km2/h</v>
      </c>
      <c r="C39" s="872"/>
      <c r="D39" s="872"/>
      <c r="E39" s="872"/>
      <c r="F39" s="872"/>
      <c r="G39" s="872"/>
      <c r="H39" s="873"/>
      <c r="I39" s="874"/>
      <c r="J39" s="875"/>
      <c r="K39" s="277">
        <f>VLOOKUP(A39,EQUIPOS!A9:D166,4,FALSE)</f>
        <v>97600</v>
      </c>
      <c r="L39" s="876">
        <v>400</v>
      </c>
      <c r="M39" s="877"/>
      <c r="N39" s="280">
        <f>K39/L39</f>
        <v>244</v>
      </c>
    </row>
    <row r="40" spans="1:14">
      <c r="B40" s="871"/>
      <c r="C40" s="872"/>
      <c r="D40" s="872"/>
      <c r="E40" s="878"/>
      <c r="F40" s="872"/>
      <c r="G40" s="872"/>
      <c r="H40" s="873"/>
      <c r="I40" s="42"/>
      <c r="J40" s="43"/>
      <c r="K40" s="282"/>
      <c r="L40" s="284"/>
      <c r="M40" s="285"/>
      <c r="N40" s="286"/>
    </row>
    <row r="41" spans="1:14">
      <c r="B41" s="879" t="s">
        <v>1036</v>
      </c>
      <c r="C41" s="880"/>
      <c r="D41" s="880"/>
      <c r="E41" s="44"/>
      <c r="F41" s="45"/>
      <c r="G41" s="45"/>
      <c r="H41" s="46"/>
      <c r="I41" s="42"/>
      <c r="J41" s="43"/>
      <c r="K41" s="287"/>
      <c r="L41" s="284"/>
      <c r="M41" s="409">
        <v>0.01</v>
      </c>
      <c r="N41" s="352">
        <f>N75*M41</f>
        <v>0.957510097614375</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1081.9991767642812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934</v>
      </c>
      <c r="B48" s="49" t="str">
        <f>VLOOKUP(A48,MATERIALES!A5:D373,3,FALSE)</f>
        <v>Emulsión CRR-2</v>
      </c>
      <c r="C48" s="289"/>
      <c r="D48" s="289"/>
      <c r="E48" s="289"/>
      <c r="F48" s="289"/>
      <c r="G48" s="289"/>
      <c r="H48" s="289"/>
      <c r="I48" s="276"/>
      <c r="J48" s="232" t="str">
        <f>VLOOKUP(A48,MATERIALES!A4:D373,2,FALSE)</f>
        <v>lt</v>
      </c>
      <c r="K48" s="290">
        <v>1.83</v>
      </c>
      <c r="L48" s="275"/>
      <c r="M48" s="410">
        <f>VLOOKUP(A48,MATERIALES!A5:D396,4,FALSE)</f>
        <v>2105</v>
      </c>
      <c r="N48" s="280">
        <f>K48*M48</f>
        <v>3852.15</v>
      </c>
    </row>
    <row r="49" spans="1:14">
      <c r="A49" s="114" t="s">
        <v>831</v>
      </c>
      <c r="B49" s="49" t="str">
        <f>VLOOKUP(A49,MATERIALES!A6:D373,3,FALSE)</f>
        <v>Agregado para tratamiento superf. Simple</v>
      </c>
      <c r="C49" s="289"/>
      <c r="D49" s="289"/>
      <c r="E49" s="289"/>
      <c r="F49" s="289"/>
      <c r="G49" s="289"/>
      <c r="H49" s="289"/>
      <c r="I49" s="276"/>
      <c r="J49" s="232" t="str">
        <f>VLOOKUP(A49,MATERIALES!A5:D373,2,FALSE)</f>
        <v>m3</v>
      </c>
      <c r="K49" s="290">
        <v>1.9E-2</v>
      </c>
      <c r="L49" s="275"/>
      <c r="M49" s="410">
        <f>VLOOKUP(A49,MATERIALES!A6:D397,4,FALSE)</f>
        <v>67003.333333333328</v>
      </c>
      <c r="N49" s="280">
        <f>K49*M49</f>
        <v>1273.0633333333333</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904"/>
      <c r="C52" s="905"/>
      <c r="D52" s="905"/>
      <c r="E52" s="905"/>
      <c r="F52" s="905"/>
      <c r="G52" s="905"/>
      <c r="H52" s="905"/>
      <c r="I52" s="875"/>
      <c r="J52" s="48"/>
      <c r="K52" s="50"/>
      <c r="L52" s="906"/>
      <c r="M52" s="907"/>
      <c r="N52" s="51"/>
    </row>
    <row r="53" spans="1:14" ht="15.75" thickBot="1">
      <c r="B53" s="822" t="s">
        <v>1037</v>
      </c>
      <c r="C53" s="823"/>
      <c r="D53" s="823"/>
      <c r="E53" s="823"/>
      <c r="F53" s="823"/>
      <c r="G53" s="823"/>
      <c r="H53" s="823"/>
      <c r="I53" s="823"/>
      <c r="J53" s="823"/>
      <c r="K53" s="823"/>
      <c r="L53" s="823"/>
      <c r="M53" s="824"/>
      <c r="N53" s="402">
        <f>SUM(N48:N52)</f>
        <v>5125.2133333333331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8" t="s">
        <v>1045</v>
      </c>
      <c r="M57" s="887"/>
      <c r="N57" s="82" t="s">
        <v>1035</v>
      </c>
    </row>
    <row r="58" spans="1:14">
      <c r="A58" t="s">
        <v>1401</v>
      </c>
      <c r="B58" s="52" t="str">
        <f>VLOOKUP(A58,TRANSPORTE!A5:D117,3,FALSE)</f>
        <v>Transporte de agregados pétreos</v>
      </c>
      <c r="C58" s="325"/>
      <c r="D58" s="325"/>
      <c r="E58" s="325"/>
      <c r="F58" s="325"/>
      <c r="G58" s="325"/>
      <c r="H58" s="319" t="s">
        <v>1552</v>
      </c>
      <c r="I58" s="287">
        <v>1.9E-2</v>
      </c>
      <c r="J58" s="294">
        <v>1</v>
      </c>
      <c r="K58" s="287">
        <f>I58*J58</f>
        <v>1.9E-2</v>
      </c>
      <c r="L58" s="909">
        <f>VLOOKUP(A58,TRANSPORTE!A5:D117,4,FALSE)</f>
        <v>1226.6666666666667</v>
      </c>
      <c r="M58" s="910"/>
      <c r="N58" s="295">
        <f>K58*L58</f>
        <v>23.306666666666668</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900"/>
      <c r="M63" s="901"/>
      <c r="N63" s="133"/>
    </row>
    <row r="64" spans="1:14" ht="15.75" thickBot="1">
      <c r="B64" s="911" t="s">
        <v>1037</v>
      </c>
      <c r="C64" s="865"/>
      <c r="D64" s="865"/>
      <c r="E64" s="865"/>
      <c r="F64" s="865"/>
      <c r="G64" s="865"/>
      <c r="H64" s="865"/>
      <c r="I64" s="865"/>
      <c r="J64" s="865"/>
      <c r="K64" s="865"/>
      <c r="L64" s="865"/>
      <c r="M64" s="866"/>
      <c r="N64" s="110">
        <f>N58+N59+N60+N61+N62</f>
        <v>23.306666666666668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1" t="s">
        <v>1047</v>
      </c>
      <c r="C68" s="862"/>
      <c r="D68" s="862"/>
      <c r="E68" s="862"/>
      <c r="F68" s="862"/>
      <c r="G68" s="862"/>
      <c r="H68" s="862"/>
      <c r="I68" s="79" t="s">
        <v>1048</v>
      </c>
      <c r="J68" s="81" t="s">
        <v>1494</v>
      </c>
      <c r="K68" s="80" t="s">
        <v>1050</v>
      </c>
      <c r="L68" s="863" t="s">
        <v>1034</v>
      </c>
      <c r="M68" s="864"/>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303">
        <v>3200</v>
      </c>
      <c r="N69" s="403">
        <f>K69/M69</f>
        <v>31.917003253812499</v>
      </c>
      <c r="O69" s="112"/>
    </row>
    <row r="70" spans="1:15">
      <c r="A70" t="s">
        <v>11</v>
      </c>
      <c r="B70" s="55" t="str">
        <f>VLOOKUP(A70,'MANO DE OBRA'!A8:D69,3,FALSE)</f>
        <v>Obrero (4)</v>
      </c>
      <c r="C70" s="53"/>
      <c r="D70" s="53"/>
      <c r="E70" s="53"/>
      <c r="F70" s="53"/>
      <c r="G70" s="53"/>
      <c r="H70" s="53"/>
      <c r="I70" s="300">
        <f>K70/J70*100</f>
        <v>110415.578824</v>
      </c>
      <c r="J70" s="301">
        <v>185</v>
      </c>
      <c r="K70" s="302">
        <f>VLOOKUP(A70,'MANO DE OBRA'!A8:D100,4,FALSE)</f>
        <v>204268.8208244</v>
      </c>
      <c r="L70" s="56"/>
      <c r="M70" s="307">
        <v>3200</v>
      </c>
      <c r="N70" s="403">
        <f>K70/M70</f>
        <v>63.834006507624999</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8"/>
      <c r="C74" s="899"/>
      <c r="D74" s="899"/>
      <c r="E74" s="899"/>
      <c r="F74" s="899"/>
      <c r="G74" s="899"/>
      <c r="H74" s="899"/>
      <c r="I74" s="132"/>
      <c r="J74" s="132"/>
      <c r="K74" s="132"/>
      <c r="L74" s="912"/>
      <c r="M74" s="912"/>
      <c r="N74" s="51"/>
    </row>
    <row r="75" spans="1:15" ht="15.75" thickBot="1">
      <c r="B75" s="911" t="s">
        <v>1037</v>
      </c>
      <c r="C75" s="865"/>
      <c r="D75" s="865"/>
      <c r="E75" s="865"/>
      <c r="F75" s="865"/>
      <c r="G75" s="865"/>
      <c r="H75" s="865"/>
      <c r="I75" s="865"/>
      <c r="J75" s="865"/>
      <c r="K75" s="865"/>
      <c r="L75" s="865"/>
      <c r="M75" s="866"/>
      <c r="N75" s="309">
        <f>SUM(N69:N74)</f>
        <v>95.751009761437501</v>
      </c>
    </row>
    <row r="76" spans="1:15" ht="15.75" thickBot="1">
      <c r="B76" s="39"/>
      <c r="C76" s="40"/>
      <c r="D76" s="40"/>
      <c r="E76" s="40"/>
      <c r="F76" s="40"/>
      <c r="G76" s="40"/>
      <c r="H76" s="40"/>
      <c r="I76" s="40"/>
      <c r="J76" s="40"/>
      <c r="K76" s="40"/>
      <c r="L76" s="40"/>
      <c r="M76" s="40"/>
      <c r="N76" s="41"/>
    </row>
    <row r="77" spans="1:15" ht="15.75" thickBot="1">
      <c r="B77" s="822" t="s">
        <v>1051</v>
      </c>
      <c r="C77" s="823"/>
      <c r="D77" s="823"/>
      <c r="E77" s="823"/>
      <c r="F77" s="823"/>
      <c r="G77" s="823"/>
      <c r="H77" s="823"/>
      <c r="I77" s="823"/>
      <c r="J77" s="823"/>
      <c r="K77" s="823"/>
      <c r="L77" s="823"/>
      <c r="M77" s="824"/>
      <c r="N77" s="105">
        <f>N43+N53+N64+N75</f>
        <v>6326.2701865257186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7" t="s">
        <v>1053</v>
      </c>
      <c r="C81" s="868"/>
      <c r="D81" s="868"/>
      <c r="E81" s="868"/>
      <c r="F81" s="868"/>
      <c r="G81" s="868"/>
      <c r="H81" s="868"/>
      <c r="I81" s="322"/>
      <c r="J81" s="342"/>
      <c r="K81" s="310" t="s">
        <v>1054</v>
      </c>
      <c r="L81" s="869" t="s">
        <v>1055</v>
      </c>
      <c r="M81" s="870"/>
      <c r="N81" s="311"/>
    </row>
    <row r="82" spans="1:14">
      <c r="B82" s="855" t="s">
        <v>1056</v>
      </c>
      <c r="C82" s="856"/>
      <c r="D82" s="856"/>
      <c r="E82" s="856"/>
      <c r="F82" s="856"/>
      <c r="G82" s="856"/>
      <c r="H82" s="856"/>
      <c r="I82" s="93"/>
      <c r="J82" s="94"/>
      <c r="K82" s="312">
        <v>0.2</v>
      </c>
      <c r="L82" s="857">
        <f>N77*K82</f>
        <v>1265.2540373051438</v>
      </c>
      <c r="M82" s="858"/>
      <c r="N82" s="57"/>
    </row>
    <row r="83" spans="1:14">
      <c r="B83" s="95" t="s">
        <v>1057</v>
      </c>
      <c r="C83" s="96"/>
      <c r="D83" s="96"/>
      <c r="E83" s="96"/>
      <c r="F83" s="96"/>
      <c r="G83" s="96"/>
      <c r="H83" s="96"/>
      <c r="I83" s="93"/>
      <c r="J83" s="94"/>
      <c r="K83" s="312">
        <v>0.05</v>
      </c>
      <c r="L83" s="857">
        <f>N77*K83</f>
        <v>316.31350932628595</v>
      </c>
      <c r="M83" s="858"/>
      <c r="N83" s="57"/>
    </row>
    <row r="84" spans="1:14" ht="15.75" thickBot="1">
      <c r="B84" s="97" t="s">
        <v>1058</v>
      </c>
      <c r="C84" s="98"/>
      <c r="D84" s="98"/>
      <c r="E84" s="98"/>
      <c r="F84" s="98"/>
      <c r="G84" s="98"/>
      <c r="H84" s="98"/>
      <c r="I84" s="99"/>
      <c r="J84" s="100"/>
      <c r="K84" s="313">
        <v>0.05</v>
      </c>
      <c r="L84" s="859">
        <f>N77*K84</f>
        <v>316.31350932628595</v>
      </c>
      <c r="M84" s="860"/>
      <c r="N84" s="57"/>
    </row>
    <row r="85" spans="1:14" ht="15.75" thickBot="1">
      <c r="B85" s="822" t="s">
        <v>1037</v>
      </c>
      <c r="C85" s="823"/>
      <c r="D85" s="823"/>
      <c r="E85" s="823"/>
      <c r="F85" s="823"/>
      <c r="G85" s="823"/>
      <c r="H85" s="823"/>
      <c r="I85" s="823"/>
      <c r="J85" s="823"/>
      <c r="K85" s="823"/>
      <c r="L85" s="823"/>
      <c r="M85" s="824"/>
      <c r="N85" s="58">
        <f>L82+L83+L84</f>
        <v>1897.8810559577155</v>
      </c>
    </row>
    <row r="86" spans="1:14" ht="15.75" thickBot="1">
      <c r="B86" s="39"/>
      <c r="C86" s="40"/>
      <c r="D86" s="40"/>
      <c r="E86" s="40"/>
      <c r="F86" s="40"/>
      <c r="G86" s="40"/>
      <c r="H86" s="40"/>
      <c r="I86" s="40"/>
      <c r="J86" s="40"/>
      <c r="K86" s="40"/>
      <c r="L86" s="40"/>
      <c r="M86" s="40"/>
      <c r="N86" s="41"/>
    </row>
    <row r="87" spans="1:14" ht="15.75" thickBot="1">
      <c r="A87" t="s">
        <v>2122</v>
      </c>
      <c r="B87" s="822" t="s">
        <v>1059</v>
      </c>
      <c r="C87" s="823"/>
      <c r="D87" s="823"/>
      <c r="E87" s="823"/>
      <c r="F87" s="823"/>
      <c r="G87" s="823"/>
      <c r="H87" s="823"/>
      <c r="I87" s="823"/>
      <c r="J87" s="823"/>
      <c r="K87" s="823"/>
      <c r="L87" s="823"/>
      <c r="M87" s="824"/>
      <c r="N87" s="196">
        <f>N77+N85</f>
        <v>8224.1512424834345</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25" t="s">
        <v>2324</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30" customHeight="1">
      <c r="B106" s="828" t="s">
        <v>2325</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8"/>
      <c r="K117" s="888"/>
      <c r="L117" s="888"/>
      <c r="M117" s="888"/>
      <c r="N117" s="889"/>
    </row>
    <row r="118" spans="2:14" ht="15.75" thickBot="1">
      <c r="B118" s="269" t="s">
        <v>2327</v>
      </c>
      <c r="C118" s="401"/>
      <c r="D118" s="401"/>
      <c r="E118" s="63"/>
      <c r="F118" s="63"/>
      <c r="G118" s="63"/>
      <c r="H118" s="63"/>
      <c r="I118" s="63"/>
      <c r="J118" s="890"/>
      <c r="K118" s="890"/>
      <c r="L118" s="890"/>
      <c r="M118" s="890"/>
      <c r="N118" s="891"/>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1642</v>
      </c>
      <c r="C31" s="87" t="s">
        <v>1643</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154</v>
      </c>
      <c r="B36" s="871" t="str">
        <f>VLOOKUP(A36,EQUIPOS!A6:D154,3,FALSE)</f>
        <v>Carrotanque Irrigador de asfalto, 1000 GALONES DE CAPACIDAD</v>
      </c>
      <c r="C36" s="872"/>
      <c r="D36" s="872"/>
      <c r="E36" s="872"/>
      <c r="F36" s="872"/>
      <c r="G36" s="872"/>
      <c r="H36" s="873"/>
      <c r="I36" s="275"/>
      <c r="J36" s="276"/>
      <c r="K36" s="277">
        <f>VLOOKUP(A36,EQUIPOS!A6:D163,4,FALSE)</f>
        <v>114583.33333333333</v>
      </c>
      <c r="L36" s="278"/>
      <c r="M36" s="279">
        <v>400</v>
      </c>
      <c r="N36" s="280">
        <f>K36/M36</f>
        <v>286.45833333333331</v>
      </c>
    </row>
    <row r="37" spans="1:14">
      <c r="A37" s="119" t="s">
        <v>173</v>
      </c>
      <c r="B37" s="871" t="str">
        <f>VLOOKUP(A37,EQUIPOS!A7:D154,3,FALSE)</f>
        <v>Compactador neumático de Potencia 70 HP, peso de 13 ton</v>
      </c>
      <c r="C37" s="872"/>
      <c r="D37" s="872"/>
      <c r="E37" s="872"/>
      <c r="F37" s="872"/>
      <c r="G37" s="872"/>
      <c r="H37" s="873"/>
      <c r="I37" s="275"/>
      <c r="J37" s="276"/>
      <c r="K37" s="277">
        <f>VLOOKUP(A37,EQUIPOS!A7:D164,4,FALSE)</f>
        <v>148766.66666666666</v>
      </c>
      <c r="L37" s="278"/>
      <c r="M37" s="279">
        <v>400</v>
      </c>
      <c r="N37" s="280">
        <f>K37/M37</f>
        <v>371.91666666666663</v>
      </c>
    </row>
    <row r="38" spans="1:14">
      <c r="A38" t="s">
        <v>176</v>
      </c>
      <c r="B38" s="871" t="str">
        <f>VLOOKUP(A38,EQUIPOS!A8:D154,3,FALSE)</f>
        <v xml:space="preserve">Compresor (barrido y soplado)
</v>
      </c>
      <c r="C38" s="872"/>
      <c r="D38" s="872"/>
      <c r="E38" s="872"/>
      <c r="F38" s="872"/>
      <c r="G38" s="872"/>
      <c r="H38" s="873"/>
      <c r="I38" s="275"/>
      <c r="J38" s="276"/>
      <c r="K38" s="277">
        <f>VLOOKUP(A38,EQUIPOS!A8:D165,4,FALSE)</f>
        <v>71466.666666666672</v>
      </c>
      <c r="L38" s="278"/>
      <c r="M38" s="279">
        <v>400</v>
      </c>
      <c r="N38" s="280">
        <f>K38/M38</f>
        <v>178.66666666666669</v>
      </c>
    </row>
    <row r="39" spans="1:14">
      <c r="A39" t="s">
        <v>225</v>
      </c>
      <c r="B39" s="871" t="str">
        <f>VLOOKUP(A39,EQUIPOS!A9:D154,3,FALSE)</f>
        <v>Esparcidor de gravilla, Ancho de esparcimiento 3100mm, Velocidad de trabajo 10—20km2/h</v>
      </c>
      <c r="C39" s="872"/>
      <c r="D39" s="872"/>
      <c r="E39" s="872"/>
      <c r="F39" s="872"/>
      <c r="G39" s="872"/>
      <c r="H39" s="873"/>
      <c r="I39" s="874"/>
      <c r="J39" s="875"/>
      <c r="K39" s="277">
        <f>VLOOKUP(A39,EQUIPOS!A9:D166,4,FALSE)</f>
        <v>97600</v>
      </c>
      <c r="L39" s="876">
        <v>400</v>
      </c>
      <c r="M39" s="877"/>
      <c r="N39" s="280">
        <f>K39/L39</f>
        <v>244</v>
      </c>
    </row>
    <row r="40" spans="1:14">
      <c r="B40" s="871"/>
      <c r="C40" s="872"/>
      <c r="D40" s="872"/>
      <c r="E40" s="878"/>
      <c r="F40" s="872"/>
      <c r="G40" s="872"/>
      <c r="H40" s="873"/>
      <c r="I40" s="42"/>
      <c r="J40" s="43"/>
      <c r="K40" s="282"/>
      <c r="L40" s="284"/>
      <c r="M40" s="285"/>
      <c r="N40" s="286"/>
    </row>
    <row r="41" spans="1:14">
      <c r="B41" s="879" t="s">
        <v>1036</v>
      </c>
      <c r="C41" s="880"/>
      <c r="D41" s="880"/>
      <c r="E41" s="44"/>
      <c r="F41" s="45"/>
      <c r="G41" s="45"/>
      <c r="H41" s="46"/>
      <c r="I41" s="42"/>
      <c r="J41" s="43"/>
      <c r="K41" s="287"/>
      <c r="L41" s="284"/>
      <c r="M41" s="409">
        <v>0.01</v>
      </c>
      <c r="N41" s="352">
        <f>N76*M41</f>
        <v>0.957510097614375</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1081.9991767642812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934</v>
      </c>
      <c r="B48" s="49" t="str">
        <f>VLOOKUP(A48,MATERIALES!A5:D373,3,FALSE)</f>
        <v>Emulsión CRR-2</v>
      </c>
      <c r="C48" s="289"/>
      <c r="D48" s="289"/>
      <c r="E48" s="289"/>
      <c r="F48" s="289"/>
      <c r="G48" s="289"/>
      <c r="H48" s="289"/>
      <c r="I48" s="276"/>
      <c r="J48" s="232" t="str">
        <f>VLOOKUP(A48,MATERIALES!A4:D373,2,FALSE)</f>
        <v>lt</v>
      </c>
      <c r="K48" s="290">
        <v>1.5</v>
      </c>
      <c r="L48" s="275"/>
      <c r="M48" s="410">
        <f>VLOOKUP(A48,MATERIALES!A5:D396,4,FALSE)</f>
        <v>2105</v>
      </c>
      <c r="N48" s="280">
        <f>K48*M48</f>
        <v>3157.5</v>
      </c>
    </row>
    <row r="49" spans="1:14">
      <c r="A49" s="114" t="s">
        <v>831</v>
      </c>
      <c r="B49" s="49" t="str">
        <f>VLOOKUP(A49,MATERIALES!A6:D373,3,FALSE)</f>
        <v>Agregado para tratamiento superf. Simple</v>
      </c>
      <c r="C49" s="289"/>
      <c r="D49" s="289"/>
      <c r="E49" s="289"/>
      <c r="F49" s="289"/>
      <c r="G49" s="289"/>
      <c r="H49" s="289"/>
      <c r="I49" s="276"/>
      <c r="J49" s="232" t="str">
        <f>VLOOKUP(A49,MATERIALES!A5:D373,2,FALSE)</f>
        <v>m3</v>
      </c>
      <c r="K49" s="290">
        <v>1.2999999999999999E-2</v>
      </c>
      <c r="L49" s="275"/>
      <c r="M49" s="410">
        <f>VLOOKUP(A49,MATERIALES!A6:D397,4,FALSE)</f>
        <v>67003.333333333328</v>
      </c>
      <c r="N49" s="280">
        <f>K49*M49</f>
        <v>871.04333333333318</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904"/>
      <c r="C52" s="905"/>
      <c r="D52" s="905"/>
      <c r="E52" s="905"/>
      <c r="F52" s="905"/>
      <c r="G52" s="905"/>
      <c r="H52" s="905"/>
      <c r="I52" s="875"/>
      <c r="J52" s="48"/>
      <c r="K52" s="50"/>
      <c r="L52" s="906"/>
      <c r="M52" s="907"/>
      <c r="N52" s="51"/>
    </row>
    <row r="53" spans="1:14" ht="15.75" thickBot="1">
      <c r="B53" s="822" t="s">
        <v>1037</v>
      </c>
      <c r="C53" s="823"/>
      <c r="D53" s="823"/>
      <c r="E53" s="823"/>
      <c r="F53" s="823"/>
      <c r="G53" s="823"/>
      <c r="H53" s="823"/>
      <c r="I53" s="823"/>
      <c r="J53" s="823"/>
      <c r="K53" s="823"/>
      <c r="L53" s="823"/>
      <c r="M53" s="824"/>
      <c r="N53" s="402">
        <f>SUM(N48:N52)</f>
        <v>4028.5433333333331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8" t="s">
        <v>1045</v>
      </c>
      <c r="M57" s="887"/>
      <c r="N57" s="82" t="s">
        <v>1035</v>
      </c>
    </row>
    <row r="58" spans="1:14">
      <c r="A58" t="s">
        <v>1401</v>
      </c>
      <c r="B58" s="52" t="str">
        <f>VLOOKUP(A58,TRANSPORTE!A5:D117,3,FALSE)</f>
        <v>Transporte de agregados pétreos</v>
      </c>
      <c r="C58" s="325"/>
      <c r="D58" s="325"/>
      <c r="E58" s="325"/>
      <c r="F58" s="325"/>
      <c r="G58" s="325"/>
      <c r="H58" s="319" t="s">
        <v>1552</v>
      </c>
      <c r="I58" s="287">
        <v>1.2999999999999999E-2</v>
      </c>
      <c r="J58" s="294">
        <v>1</v>
      </c>
      <c r="K58" s="287">
        <f>I58*J58</f>
        <v>1.2999999999999999E-2</v>
      </c>
      <c r="L58" s="909">
        <f>VLOOKUP(A58,TRANSPORTE!A5:D117,4,FALSE)</f>
        <v>1226.6666666666667</v>
      </c>
      <c r="M58" s="910"/>
      <c r="N58" s="295">
        <f>K58*L58</f>
        <v>15.946666666666667</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317"/>
      <c r="C63" s="318"/>
      <c r="D63" s="456"/>
      <c r="E63" s="456"/>
      <c r="F63" s="456"/>
      <c r="G63" s="456"/>
      <c r="H63" s="54"/>
      <c r="I63" s="132"/>
      <c r="J63" s="132"/>
      <c r="K63" s="132"/>
      <c r="L63" s="900"/>
      <c r="M63" s="901"/>
      <c r="N63" s="133"/>
    </row>
    <row r="64" spans="1:14" ht="15.75" thickBot="1">
      <c r="B64" s="911" t="s">
        <v>1037</v>
      </c>
      <c r="C64" s="865"/>
      <c r="D64" s="865"/>
      <c r="E64" s="865"/>
      <c r="F64" s="865"/>
      <c r="G64" s="865"/>
      <c r="H64" s="865"/>
      <c r="I64" s="865"/>
      <c r="J64" s="865"/>
      <c r="K64" s="865"/>
      <c r="L64" s="865"/>
      <c r="M64" s="866"/>
      <c r="N64" s="110">
        <f>N58+N59+N60+N61+N62</f>
        <v>15.946666666666667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1" t="s">
        <v>1047</v>
      </c>
      <c r="C68" s="862"/>
      <c r="D68" s="862"/>
      <c r="E68" s="862"/>
      <c r="F68" s="862"/>
      <c r="G68" s="862"/>
      <c r="H68" s="862"/>
      <c r="I68" s="79" t="s">
        <v>1048</v>
      </c>
      <c r="J68" s="81" t="s">
        <v>1494</v>
      </c>
      <c r="K68" s="80" t="s">
        <v>1050</v>
      </c>
      <c r="L68" s="863" t="s">
        <v>1034</v>
      </c>
      <c r="M68" s="864"/>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303">
        <v>3200</v>
      </c>
      <c r="N69" s="403">
        <f>K69/M69</f>
        <v>31.917003253812499</v>
      </c>
      <c r="O69" s="112"/>
    </row>
    <row r="70" spans="1:15">
      <c r="A70" t="s">
        <v>11</v>
      </c>
      <c r="B70" s="55" t="str">
        <f>VLOOKUP(A70,'MANO DE OBRA'!A8:D69,3,FALSE)</f>
        <v>Obrero (4)</v>
      </c>
      <c r="C70" s="53"/>
      <c r="D70" s="53"/>
      <c r="E70" s="53"/>
      <c r="F70" s="53"/>
      <c r="G70" s="53"/>
      <c r="H70" s="53"/>
      <c r="I70" s="300">
        <f>K70/J70*100</f>
        <v>110415.578824</v>
      </c>
      <c r="J70" s="301">
        <v>185</v>
      </c>
      <c r="K70" s="302">
        <f>VLOOKUP(A70,'MANO DE OBRA'!A8:D100,4,FALSE)</f>
        <v>204268.8208244</v>
      </c>
      <c r="L70" s="56"/>
      <c r="M70" s="307">
        <v>3200</v>
      </c>
      <c r="N70" s="403">
        <f>K70/M70</f>
        <v>63.834006507624999</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911" t="s">
        <v>1037</v>
      </c>
      <c r="C76" s="865"/>
      <c r="D76" s="865"/>
      <c r="E76" s="865"/>
      <c r="F76" s="865"/>
      <c r="G76" s="865"/>
      <c r="H76" s="865"/>
      <c r="I76" s="865"/>
      <c r="J76" s="865"/>
      <c r="K76" s="865"/>
      <c r="L76" s="865"/>
      <c r="M76" s="866"/>
      <c r="N76" s="309">
        <f>SUM(N69:N75)</f>
        <v>95.751009761437501</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N43+N53+N64+N76</f>
        <v>5222.2401865257189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1044.4480373051438</v>
      </c>
      <c r="M83" s="858"/>
      <c r="N83" s="57"/>
    </row>
    <row r="84" spans="1:14">
      <c r="B84" s="95" t="s">
        <v>1057</v>
      </c>
      <c r="C84" s="96"/>
      <c r="D84" s="96"/>
      <c r="E84" s="96"/>
      <c r="F84" s="96"/>
      <c r="G84" s="96"/>
      <c r="H84" s="96"/>
      <c r="I84" s="93"/>
      <c r="J84" s="94"/>
      <c r="K84" s="312">
        <v>0.05</v>
      </c>
      <c r="L84" s="857">
        <f>N78*K84</f>
        <v>261.11200932628594</v>
      </c>
      <c r="M84" s="858"/>
      <c r="N84" s="57"/>
    </row>
    <row r="85" spans="1:14" ht="15.75" thickBot="1">
      <c r="B85" s="97" t="s">
        <v>1058</v>
      </c>
      <c r="C85" s="98"/>
      <c r="D85" s="98"/>
      <c r="E85" s="98"/>
      <c r="F85" s="98"/>
      <c r="G85" s="98"/>
      <c r="H85" s="98"/>
      <c r="I85" s="99"/>
      <c r="J85" s="100"/>
      <c r="K85" s="313">
        <v>0.05</v>
      </c>
      <c r="L85" s="859">
        <f>N78*K85</f>
        <v>261.11200932628594</v>
      </c>
      <c r="M85" s="860"/>
      <c r="N85" s="57"/>
    </row>
    <row r="86" spans="1:14" ht="15.75" thickBot="1">
      <c r="B86" s="822" t="s">
        <v>1037</v>
      </c>
      <c r="C86" s="823"/>
      <c r="D86" s="823"/>
      <c r="E86" s="823"/>
      <c r="F86" s="823"/>
      <c r="G86" s="823"/>
      <c r="H86" s="823"/>
      <c r="I86" s="823"/>
      <c r="J86" s="823"/>
      <c r="K86" s="823"/>
      <c r="L86" s="823"/>
      <c r="M86" s="824"/>
      <c r="N86" s="58">
        <f>L83+L84+L85</f>
        <v>1566.6720559577157</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6788.912242483435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1644</v>
      </c>
      <c r="C31" s="87" t="s">
        <v>1645</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154</v>
      </c>
      <c r="B36" s="871" t="str">
        <f>VLOOKUP(A36,EQUIPOS!A6:D154,3,FALSE)</f>
        <v>Carrotanque Irrigador de asfalto, 1000 GALONES DE CAPACIDAD</v>
      </c>
      <c r="C36" s="872"/>
      <c r="D36" s="872"/>
      <c r="E36" s="872"/>
      <c r="F36" s="872"/>
      <c r="G36" s="872"/>
      <c r="H36" s="873"/>
      <c r="I36" s="275"/>
      <c r="J36" s="276"/>
      <c r="K36" s="277">
        <f>VLOOKUP(A36,EQUIPOS!A6:D163,4,FALSE)</f>
        <v>114583.33333333333</v>
      </c>
      <c r="L36" s="278"/>
      <c r="M36" s="279">
        <v>400</v>
      </c>
      <c r="N36" s="280">
        <f>K36/M36</f>
        <v>286.45833333333331</v>
      </c>
    </row>
    <row r="37" spans="1:14">
      <c r="A37" s="119" t="s">
        <v>173</v>
      </c>
      <c r="B37" s="871" t="str">
        <f>VLOOKUP(A37,EQUIPOS!A7:D154,3,FALSE)</f>
        <v>Compactador neumático de Potencia 70 HP, peso de 13 ton</v>
      </c>
      <c r="C37" s="872"/>
      <c r="D37" s="872"/>
      <c r="E37" s="872"/>
      <c r="F37" s="872"/>
      <c r="G37" s="872"/>
      <c r="H37" s="873"/>
      <c r="I37" s="275"/>
      <c r="J37" s="276"/>
      <c r="K37" s="277">
        <f>VLOOKUP(A37,EQUIPOS!A7:D164,4,FALSE)</f>
        <v>148766.66666666666</v>
      </c>
      <c r="L37" s="278"/>
      <c r="M37" s="279">
        <v>400</v>
      </c>
      <c r="N37" s="280">
        <f>K37/M37</f>
        <v>371.91666666666663</v>
      </c>
    </row>
    <row r="38" spans="1:14">
      <c r="A38" t="s">
        <v>176</v>
      </c>
      <c r="B38" s="871" t="str">
        <f>VLOOKUP(A38,EQUIPOS!A8:D154,3,FALSE)</f>
        <v xml:space="preserve">Compresor (barrido y soplado)
</v>
      </c>
      <c r="C38" s="872"/>
      <c r="D38" s="872"/>
      <c r="E38" s="872"/>
      <c r="F38" s="872"/>
      <c r="G38" s="872"/>
      <c r="H38" s="873"/>
      <c r="I38" s="275"/>
      <c r="J38" s="276"/>
      <c r="K38" s="277">
        <f>VLOOKUP(A38,EQUIPOS!A8:D165,4,FALSE)</f>
        <v>71466.666666666672</v>
      </c>
      <c r="L38" s="278"/>
      <c r="M38" s="279">
        <v>400</v>
      </c>
      <c r="N38" s="280">
        <f>K38/M38</f>
        <v>178.66666666666669</v>
      </c>
    </row>
    <row r="39" spans="1:14">
      <c r="A39" t="s">
        <v>225</v>
      </c>
      <c r="B39" s="871" t="str">
        <f>VLOOKUP(A39,EQUIPOS!A9:D154,3,FALSE)</f>
        <v>Esparcidor de gravilla, Ancho de esparcimiento 3100mm, Velocidad de trabajo 10—20km2/h</v>
      </c>
      <c r="C39" s="872"/>
      <c r="D39" s="872"/>
      <c r="E39" s="872"/>
      <c r="F39" s="872"/>
      <c r="G39" s="872"/>
      <c r="H39" s="873"/>
      <c r="I39" s="874"/>
      <c r="J39" s="875"/>
      <c r="K39" s="277">
        <f>VLOOKUP(A39,EQUIPOS!A9:D166,4,FALSE)</f>
        <v>97600</v>
      </c>
      <c r="L39" s="876">
        <v>400</v>
      </c>
      <c r="M39" s="877"/>
      <c r="N39" s="280">
        <f>K39/L39</f>
        <v>244</v>
      </c>
    </row>
    <row r="40" spans="1:14">
      <c r="B40" s="871"/>
      <c r="C40" s="872"/>
      <c r="D40" s="872"/>
      <c r="E40" s="878"/>
      <c r="F40" s="872"/>
      <c r="G40" s="872"/>
      <c r="H40" s="873"/>
      <c r="I40" s="42"/>
      <c r="J40" s="43"/>
      <c r="K40" s="282"/>
      <c r="L40" s="284"/>
      <c r="M40" s="285"/>
      <c r="N40" s="286"/>
    </row>
    <row r="41" spans="1:14">
      <c r="B41" s="879" t="s">
        <v>1036</v>
      </c>
      <c r="C41" s="880"/>
      <c r="D41" s="880"/>
      <c r="E41" s="44"/>
      <c r="F41" s="45"/>
      <c r="G41" s="45"/>
      <c r="H41" s="46"/>
      <c r="I41" s="42"/>
      <c r="J41" s="43"/>
      <c r="K41" s="287"/>
      <c r="L41" s="284"/>
      <c r="M41" s="409">
        <v>0.01</v>
      </c>
      <c r="N41" s="352">
        <f>N76*M41</f>
        <v>0.957510097614375</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1081.9991767642812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934</v>
      </c>
      <c r="B48" s="49" t="str">
        <f>VLOOKUP(A48,MATERIALES!A5:D373,3,FALSE)</f>
        <v>Emulsión CRR-2</v>
      </c>
      <c r="C48" s="289"/>
      <c r="D48" s="289"/>
      <c r="E48" s="289"/>
      <c r="F48" s="289"/>
      <c r="G48" s="289"/>
      <c r="H48" s="289"/>
      <c r="I48" s="276"/>
      <c r="J48" s="232" t="str">
        <f>VLOOKUP(A48,MATERIALES!A4:D373,2,FALSE)</f>
        <v>lt</v>
      </c>
      <c r="K48" s="290">
        <v>1.83</v>
      </c>
      <c r="L48" s="275"/>
      <c r="M48" s="410">
        <f>VLOOKUP(A48,MATERIALES!A5:D396,4,FALSE)</f>
        <v>2105</v>
      </c>
      <c r="N48" s="280">
        <f>K48*M48</f>
        <v>3852.15</v>
      </c>
    </row>
    <row r="49" spans="1:14">
      <c r="A49" s="114" t="s">
        <v>831</v>
      </c>
      <c r="B49" s="49" t="str">
        <f>VLOOKUP(A49,MATERIALES!A6:D373,3,FALSE)</f>
        <v>Agregado para tratamiento superf. Simple</v>
      </c>
      <c r="C49" s="289"/>
      <c r="D49" s="289"/>
      <c r="E49" s="289"/>
      <c r="F49" s="289"/>
      <c r="G49" s="289"/>
      <c r="H49" s="289"/>
      <c r="I49" s="276"/>
      <c r="J49" s="232" t="str">
        <f>VLOOKUP(A49,MATERIALES!A5:D373,2,FALSE)</f>
        <v>m3</v>
      </c>
      <c r="K49" s="290">
        <v>1.9E-2</v>
      </c>
      <c r="L49" s="275"/>
      <c r="M49" s="410">
        <f>VLOOKUP(A49,MATERIALES!A6:D397,4,FALSE)</f>
        <v>67003.333333333328</v>
      </c>
      <c r="N49" s="280">
        <f>K49*M49</f>
        <v>1273.0633333333333</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904"/>
      <c r="C52" s="905"/>
      <c r="D52" s="905"/>
      <c r="E52" s="905"/>
      <c r="F52" s="905"/>
      <c r="G52" s="905"/>
      <c r="H52" s="905"/>
      <c r="I52" s="875"/>
      <c r="J52" s="48"/>
      <c r="K52" s="50"/>
      <c r="L52" s="906"/>
      <c r="M52" s="907"/>
      <c r="N52" s="51"/>
    </row>
    <row r="53" spans="1:14" ht="15.75" thickBot="1">
      <c r="B53" s="822" t="s">
        <v>1037</v>
      </c>
      <c r="C53" s="823"/>
      <c r="D53" s="823"/>
      <c r="E53" s="823"/>
      <c r="F53" s="823"/>
      <c r="G53" s="823"/>
      <c r="H53" s="823"/>
      <c r="I53" s="823"/>
      <c r="J53" s="823"/>
      <c r="K53" s="823"/>
      <c r="L53" s="823"/>
      <c r="M53" s="824"/>
      <c r="N53" s="402">
        <f>SUM(N48:N52)</f>
        <v>5125.2133333333331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8" t="s">
        <v>1045</v>
      </c>
      <c r="M57" s="887"/>
      <c r="N57" s="82" t="s">
        <v>1035</v>
      </c>
    </row>
    <row r="58" spans="1:14">
      <c r="A58" t="s">
        <v>1401</v>
      </c>
      <c r="B58" s="52" t="str">
        <f>VLOOKUP(A58,TRANSPORTE!A5:D117,3,FALSE)</f>
        <v>Transporte de agregados pétreos</v>
      </c>
      <c r="C58" s="325"/>
      <c r="D58" s="325"/>
      <c r="E58" s="325"/>
      <c r="F58" s="325"/>
      <c r="G58" s="325"/>
      <c r="H58" s="319" t="s">
        <v>1552</v>
      </c>
      <c r="I58" s="287">
        <v>1.9E-2</v>
      </c>
      <c r="J58" s="294">
        <v>1</v>
      </c>
      <c r="K58" s="287">
        <f>I58*J58</f>
        <v>1.9E-2</v>
      </c>
      <c r="L58" s="909">
        <f>VLOOKUP(A58,TRANSPORTE!A5:D117,4,FALSE)</f>
        <v>1226.6666666666667</v>
      </c>
      <c r="M58" s="910"/>
      <c r="N58" s="295">
        <f>K58*L58</f>
        <v>23.306666666666668</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900"/>
      <c r="M63" s="901"/>
      <c r="N63" s="133"/>
    </row>
    <row r="64" spans="1:14" ht="15.75" thickBot="1">
      <c r="B64" s="911" t="s">
        <v>1037</v>
      </c>
      <c r="C64" s="865"/>
      <c r="D64" s="865"/>
      <c r="E64" s="865"/>
      <c r="F64" s="865"/>
      <c r="G64" s="865"/>
      <c r="H64" s="865"/>
      <c r="I64" s="865"/>
      <c r="J64" s="865"/>
      <c r="K64" s="865"/>
      <c r="L64" s="865"/>
      <c r="M64" s="866"/>
      <c r="N64" s="110">
        <f>N58+N59+N60+N61+N62</f>
        <v>23.306666666666668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1" t="s">
        <v>1047</v>
      </c>
      <c r="C68" s="862"/>
      <c r="D68" s="862"/>
      <c r="E68" s="862"/>
      <c r="F68" s="862"/>
      <c r="G68" s="862"/>
      <c r="H68" s="862"/>
      <c r="I68" s="79" t="s">
        <v>1048</v>
      </c>
      <c r="J68" s="81" t="s">
        <v>1494</v>
      </c>
      <c r="K68" s="80" t="s">
        <v>1050</v>
      </c>
      <c r="L68" s="863" t="s">
        <v>1034</v>
      </c>
      <c r="M68" s="864"/>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474">
        <v>3200</v>
      </c>
      <c r="N69" s="403">
        <f>K69/M69</f>
        <v>31.917003253812499</v>
      </c>
      <c r="O69" s="112"/>
    </row>
    <row r="70" spans="1:15">
      <c r="A70" t="s">
        <v>11</v>
      </c>
      <c r="B70" s="55" t="str">
        <f>VLOOKUP(A70,'MANO DE OBRA'!A8:D69,3,FALSE)</f>
        <v>Obrero (4)</v>
      </c>
      <c r="C70" s="53"/>
      <c r="D70" s="53"/>
      <c r="E70" s="53"/>
      <c r="F70" s="53"/>
      <c r="G70" s="53"/>
      <c r="H70" s="53"/>
      <c r="I70" s="300">
        <f>K70/J70*100</f>
        <v>110415.578824</v>
      </c>
      <c r="J70" s="301">
        <v>185</v>
      </c>
      <c r="K70" s="302">
        <f>VLOOKUP(A70,'MANO DE OBRA'!A8:D100,4,FALSE)</f>
        <v>204268.8208244</v>
      </c>
      <c r="L70" s="56"/>
      <c r="M70" s="475">
        <v>3200</v>
      </c>
      <c r="N70" s="403">
        <f>K70/M70</f>
        <v>63.834006507624999</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822" t="s">
        <v>1037</v>
      </c>
      <c r="C76" s="823"/>
      <c r="D76" s="823"/>
      <c r="E76" s="823"/>
      <c r="F76" s="823"/>
      <c r="G76" s="823"/>
      <c r="H76" s="823"/>
      <c r="I76" s="865"/>
      <c r="J76" s="865"/>
      <c r="K76" s="865"/>
      <c r="L76" s="865"/>
      <c r="M76" s="866"/>
      <c r="N76" s="309">
        <f>SUM(N69:N75)</f>
        <v>95.751009761437501</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N43+N53+N64+N76</f>
        <v>6326.2701865257186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1265.2540373051438</v>
      </c>
      <c r="M83" s="858"/>
      <c r="N83" s="57"/>
    </row>
    <row r="84" spans="1:14">
      <c r="B84" s="95" t="s">
        <v>1057</v>
      </c>
      <c r="C84" s="96"/>
      <c r="D84" s="96"/>
      <c r="E84" s="96"/>
      <c r="F84" s="96"/>
      <c r="G84" s="96"/>
      <c r="H84" s="96"/>
      <c r="I84" s="93"/>
      <c r="J84" s="94"/>
      <c r="K84" s="312">
        <v>0.05</v>
      </c>
      <c r="L84" s="857">
        <f>N78*K84</f>
        <v>316.31350932628595</v>
      </c>
      <c r="M84" s="858"/>
      <c r="N84" s="57"/>
    </row>
    <row r="85" spans="1:14" ht="15.75" thickBot="1">
      <c r="B85" s="97" t="s">
        <v>1058</v>
      </c>
      <c r="C85" s="98"/>
      <c r="D85" s="98"/>
      <c r="E85" s="98"/>
      <c r="F85" s="98"/>
      <c r="G85" s="98"/>
      <c r="H85" s="98"/>
      <c r="I85" s="99"/>
      <c r="J85" s="100"/>
      <c r="K85" s="313">
        <v>0.05</v>
      </c>
      <c r="L85" s="859">
        <f>N78*K85</f>
        <v>316.31350932628595</v>
      </c>
      <c r="M85" s="860"/>
      <c r="N85" s="57"/>
    </row>
    <row r="86" spans="1:14" ht="15.75" thickBot="1">
      <c r="B86" s="822" t="s">
        <v>1037</v>
      </c>
      <c r="C86" s="823"/>
      <c r="D86" s="823"/>
      <c r="E86" s="823"/>
      <c r="F86" s="823"/>
      <c r="G86" s="823"/>
      <c r="H86" s="823"/>
      <c r="I86" s="823"/>
      <c r="J86" s="823"/>
      <c r="K86" s="823"/>
      <c r="L86" s="823"/>
      <c r="M86" s="824"/>
      <c r="N86" s="58">
        <f>L83+L84+L85</f>
        <v>1897.8810559577155</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8224.1512424834345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1646</v>
      </c>
      <c r="C31" s="87" t="s">
        <v>2165</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154</v>
      </c>
      <c r="B36" s="871" t="str">
        <f>VLOOKUP(A36,EQUIPOS!A6:D154,3,FALSE)</f>
        <v>Carrotanque Irrigador de asfalto, 1000 GALONES DE CAPACIDAD</v>
      </c>
      <c r="C36" s="872"/>
      <c r="D36" s="872"/>
      <c r="E36" s="872"/>
      <c r="F36" s="872"/>
      <c r="G36" s="872"/>
      <c r="H36" s="873"/>
      <c r="I36" s="275"/>
      <c r="J36" s="276"/>
      <c r="K36" s="277">
        <f>VLOOKUP(A36,EQUIPOS!A6:D163,4,FALSE)</f>
        <v>114583.33333333333</v>
      </c>
      <c r="L36" s="278"/>
      <c r="M36" s="279">
        <v>400</v>
      </c>
      <c r="N36" s="280">
        <f>K36/M36</f>
        <v>286.45833333333331</v>
      </c>
    </row>
    <row r="37" spans="1:14">
      <c r="A37" s="119" t="s">
        <v>173</v>
      </c>
      <c r="B37" s="871" t="str">
        <f>VLOOKUP(A37,EQUIPOS!A7:D154,3,FALSE)</f>
        <v>Compactador neumático de Potencia 70 HP, peso de 13 ton</v>
      </c>
      <c r="C37" s="872"/>
      <c r="D37" s="872"/>
      <c r="E37" s="872"/>
      <c r="F37" s="872"/>
      <c r="G37" s="872"/>
      <c r="H37" s="873"/>
      <c r="I37" s="275"/>
      <c r="J37" s="276"/>
      <c r="K37" s="277">
        <f>VLOOKUP(A37,EQUIPOS!A7:D164,4,FALSE)</f>
        <v>148766.66666666666</v>
      </c>
      <c r="L37" s="278"/>
      <c r="M37" s="279">
        <v>400</v>
      </c>
      <c r="N37" s="280">
        <f>K37/M37</f>
        <v>371.91666666666663</v>
      </c>
    </row>
    <row r="38" spans="1:14">
      <c r="A38" t="s">
        <v>176</v>
      </c>
      <c r="B38" s="871" t="str">
        <f>VLOOKUP(A38,EQUIPOS!A8:D154,3,FALSE)</f>
        <v xml:space="preserve">Compresor (barrido y soplado)
</v>
      </c>
      <c r="C38" s="872"/>
      <c r="D38" s="872"/>
      <c r="E38" s="872"/>
      <c r="F38" s="872"/>
      <c r="G38" s="872"/>
      <c r="H38" s="873"/>
      <c r="I38" s="275"/>
      <c r="J38" s="276"/>
      <c r="K38" s="277">
        <f>VLOOKUP(A38,EQUIPOS!A8:D165,4,FALSE)</f>
        <v>71466.666666666672</v>
      </c>
      <c r="L38" s="278"/>
      <c r="M38" s="279">
        <v>400</v>
      </c>
      <c r="N38" s="280">
        <f>K38/M38</f>
        <v>178.66666666666669</v>
      </c>
    </row>
    <row r="39" spans="1:14">
      <c r="A39" t="s">
        <v>225</v>
      </c>
      <c r="B39" s="871" t="str">
        <f>VLOOKUP(A39,EQUIPOS!A9:D154,3,FALSE)</f>
        <v>Esparcidor de gravilla, Ancho de esparcimiento 3100mm, Velocidad de trabajo 10—20km2/h</v>
      </c>
      <c r="C39" s="872"/>
      <c r="D39" s="872"/>
      <c r="E39" s="872"/>
      <c r="F39" s="872"/>
      <c r="G39" s="872"/>
      <c r="H39" s="873"/>
      <c r="I39" s="874"/>
      <c r="J39" s="875"/>
      <c r="K39" s="277">
        <f>VLOOKUP(A39,EQUIPOS!A9:D166,4,FALSE)</f>
        <v>97600</v>
      </c>
      <c r="L39" s="876">
        <v>400</v>
      </c>
      <c r="M39" s="877"/>
      <c r="N39" s="280">
        <f>K39/L39</f>
        <v>244</v>
      </c>
    </row>
    <row r="40" spans="1:14">
      <c r="B40" s="871"/>
      <c r="C40" s="872"/>
      <c r="D40" s="872"/>
      <c r="E40" s="878"/>
      <c r="F40" s="872"/>
      <c r="G40" s="872"/>
      <c r="H40" s="873"/>
      <c r="I40" s="42"/>
      <c r="J40" s="43"/>
      <c r="K40" s="282"/>
      <c r="L40" s="284"/>
      <c r="M40" s="285"/>
      <c r="N40" s="286"/>
    </row>
    <row r="41" spans="1:14">
      <c r="B41" s="879" t="s">
        <v>1036</v>
      </c>
      <c r="C41" s="880"/>
      <c r="D41" s="880"/>
      <c r="E41" s="44"/>
      <c r="F41" s="45"/>
      <c r="G41" s="45"/>
      <c r="H41" s="46"/>
      <c r="I41" s="42"/>
      <c r="J41" s="43"/>
      <c r="K41" s="287"/>
      <c r="L41" s="284"/>
      <c r="M41" s="409">
        <v>0.01</v>
      </c>
      <c r="N41" s="352">
        <f>N76*M41</f>
        <v>0.957510097614375</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1081.9991767642812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831</v>
      </c>
      <c r="B48" s="49" t="str">
        <f>VLOOKUP(A48,MATERIALES!A5:D373,3,FALSE)</f>
        <v>Agregado para tratamiento superf. Simple</v>
      </c>
      <c r="C48" s="289"/>
      <c r="D48" s="289"/>
      <c r="E48" s="289"/>
      <c r="F48" s="289"/>
      <c r="G48" s="289"/>
      <c r="H48" s="289"/>
      <c r="I48" s="276"/>
      <c r="J48" s="232" t="str">
        <f>VLOOKUP(A48,MATERIALES!A4:D373,2,FALSE)</f>
        <v>m3</v>
      </c>
      <c r="K48" s="290">
        <v>1.2999999999999999E-2</v>
      </c>
      <c r="L48" s="275"/>
      <c r="M48" s="410">
        <f>VLOOKUP(A48,MATERIALES!A5:D396,4,FALSE)</f>
        <v>67003.333333333328</v>
      </c>
      <c r="N48" s="280">
        <f>K48*M48</f>
        <v>871.04333333333318</v>
      </c>
    </row>
    <row r="49" spans="1:14">
      <c r="A49" s="114" t="s">
        <v>934</v>
      </c>
      <c r="B49" s="49" t="str">
        <f>VLOOKUP(A49,MATERIALES!A6:D373,3,FALSE)</f>
        <v>Emulsión CRR-2</v>
      </c>
      <c r="C49" s="289"/>
      <c r="D49" s="289"/>
      <c r="E49" s="289"/>
      <c r="F49" s="289"/>
      <c r="G49" s="289"/>
      <c r="H49" s="289"/>
      <c r="I49" s="276"/>
      <c r="J49" s="232" t="str">
        <f>VLOOKUP(A49,MATERIALES!A5:D373,2,FALSE)</f>
        <v>lt</v>
      </c>
      <c r="K49" s="290">
        <v>1.5</v>
      </c>
      <c r="L49" s="275"/>
      <c r="M49" s="410">
        <f>VLOOKUP(A49,MATERIALES!A6:D397,4,FALSE)</f>
        <v>2105</v>
      </c>
      <c r="N49" s="280">
        <f>K49*M49</f>
        <v>3157.5</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904"/>
      <c r="C52" s="905"/>
      <c r="D52" s="905"/>
      <c r="E52" s="905"/>
      <c r="F52" s="905"/>
      <c r="G52" s="905"/>
      <c r="H52" s="905"/>
      <c r="I52" s="875"/>
      <c r="J52" s="48"/>
      <c r="K52" s="50"/>
      <c r="L52" s="906"/>
      <c r="M52" s="907"/>
      <c r="N52" s="51"/>
    </row>
    <row r="53" spans="1:14" ht="15.75" thickBot="1">
      <c r="B53" s="822" t="s">
        <v>1037</v>
      </c>
      <c r="C53" s="823"/>
      <c r="D53" s="823"/>
      <c r="E53" s="823"/>
      <c r="F53" s="823"/>
      <c r="G53" s="823"/>
      <c r="H53" s="823"/>
      <c r="I53" s="823"/>
      <c r="J53" s="823"/>
      <c r="K53" s="823"/>
      <c r="L53" s="823"/>
      <c r="M53" s="824"/>
      <c r="N53" s="402">
        <f>SUM(N48:N52)</f>
        <v>4028.5433333333331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8" t="s">
        <v>1045</v>
      </c>
      <c r="M57" s="887"/>
      <c r="N57" s="82" t="s">
        <v>1035</v>
      </c>
    </row>
    <row r="58" spans="1:14">
      <c r="A58" t="s">
        <v>1401</v>
      </c>
      <c r="B58" s="52" t="str">
        <f>VLOOKUP(A58,TRANSPORTE!A5:D117,3,FALSE)</f>
        <v>Transporte de agregados pétreos</v>
      </c>
      <c r="C58" s="325"/>
      <c r="D58" s="325"/>
      <c r="E58" s="325"/>
      <c r="F58" s="325"/>
      <c r="G58" s="325"/>
      <c r="H58" s="319" t="s">
        <v>1552</v>
      </c>
      <c r="I58" s="287">
        <v>1.2999999999999999E-2</v>
      </c>
      <c r="J58" s="294">
        <v>1</v>
      </c>
      <c r="K58" s="287">
        <f>I58*J58</f>
        <v>1.2999999999999999E-2</v>
      </c>
      <c r="L58" s="909">
        <f>VLOOKUP(A58,TRANSPORTE!A5:D117,4,FALSE)</f>
        <v>1226.6666666666667</v>
      </c>
      <c r="M58" s="910"/>
      <c r="N58" s="295">
        <f>K58*L58</f>
        <v>15.946666666666667</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900"/>
      <c r="M63" s="901"/>
      <c r="N63" s="133"/>
    </row>
    <row r="64" spans="1:14" ht="15.75" thickBot="1">
      <c r="B64" s="911" t="s">
        <v>1037</v>
      </c>
      <c r="C64" s="865"/>
      <c r="D64" s="865"/>
      <c r="E64" s="865"/>
      <c r="F64" s="865"/>
      <c r="G64" s="865"/>
      <c r="H64" s="865"/>
      <c r="I64" s="865"/>
      <c r="J64" s="865"/>
      <c r="K64" s="865"/>
      <c r="L64" s="865"/>
      <c r="M64" s="866"/>
      <c r="N64" s="110">
        <f>N58+N59+N60+N61+N62</f>
        <v>15.946666666666667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1" t="s">
        <v>1047</v>
      </c>
      <c r="C68" s="862"/>
      <c r="D68" s="862"/>
      <c r="E68" s="862"/>
      <c r="F68" s="862"/>
      <c r="G68" s="862"/>
      <c r="H68" s="862"/>
      <c r="I68" s="79" t="s">
        <v>1048</v>
      </c>
      <c r="J68" s="81" t="s">
        <v>1494</v>
      </c>
      <c r="K68" s="80" t="s">
        <v>1050</v>
      </c>
      <c r="L68" s="863" t="s">
        <v>1034</v>
      </c>
      <c r="M68" s="864"/>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303">
        <v>3200</v>
      </c>
      <c r="N69" s="403">
        <f>K69/M69</f>
        <v>31.917003253812499</v>
      </c>
      <c r="O69" s="112"/>
    </row>
    <row r="70" spans="1:15">
      <c r="A70" t="s">
        <v>11</v>
      </c>
      <c r="B70" s="55" t="str">
        <f>VLOOKUP(A70,'MANO DE OBRA'!A8:D69,3,FALSE)</f>
        <v>Obrero (4)</v>
      </c>
      <c r="C70" s="53"/>
      <c r="D70" s="53"/>
      <c r="E70" s="53"/>
      <c r="F70" s="53"/>
      <c r="G70" s="53"/>
      <c r="H70" s="53"/>
      <c r="I70" s="300">
        <f>K70/J70*100</f>
        <v>110415.578824</v>
      </c>
      <c r="J70" s="301">
        <v>185</v>
      </c>
      <c r="K70" s="302">
        <f>VLOOKUP(A70,'MANO DE OBRA'!A8:D100,4,FALSE)</f>
        <v>204268.8208244</v>
      </c>
      <c r="L70" s="56"/>
      <c r="M70" s="303">
        <v>3200</v>
      </c>
      <c r="N70" s="403">
        <f>K70/M70</f>
        <v>63.834006507624999</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911" t="s">
        <v>1037</v>
      </c>
      <c r="C76" s="865"/>
      <c r="D76" s="865"/>
      <c r="E76" s="865"/>
      <c r="F76" s="865"/>
      <c r="G76" s="865"/>
      <c r="H76" s="865"/>
      <c r="I76" s="865"/>
      <c r="J76" s="865"/>
      <c r="K76" s="865"/>
      <c r="L76" s="865"/>
      <c r="M76" s="866"/>
      <c r="N76" s="309">
        <f>SUM(N69:N75)</f>
        <v>95.751009761437501</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N43+N53+N64+N76</f>
        <v>5222.2401865257189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1044.4480373051438</v>
      </c>
      <c r="M83" s="858"/>
      <c r="N83" s="57"/>
    </row>
    <row r="84" spans="1:14">
      <c r="B84" s="95" t="s">
        <v>1057</v>
      </c>
      <c r="C84" s="96"/>
      <c r="D84" s="96"/>
      <c r="E84" s="96"/>
      <c r="F84" s="96"/>
      <c r="G84" s="96"/>
      <c r="H84" s="96"/>
      <c r="I84" s="93"/>
      <c r="J84" s="94"/>
      <c r="K84" s="312">
        <v>0.05</v>
      </c>
      <c r="L84" s="857">
        <f>N78*K84</f>
        <v>261.11200932628594</v>
      </c>
      <c r="M84" s="858"/>
      <c r="N84" s="57"/>
    </row>
    <row r="85" spans="1:14" ht="15.75" thickBot="1">
      <c r="B85" s="97" t="s">
        <v>1058</v>
      </c>
      <c r="C85" s="98"/>
      <c r="D85" s="98"/>
      <c r="E85" s="98"/>
      <c r="F85" s="98"/>
      <c r="G85" s="98"/>
      <c r="H85" s="98"/>
      <c r="I85" s="99"/>
      <c r="J85" s="100"/>
      <c r="K85" s="313">
        <v>0.05</v>
      </c>
      <c r="L85" s="859">
        <f>N78*K85</f>
        <v>261.11200932628594</v>
      </c>
      <c r="M85" s="860"/>
      <c r="N85" s="57"/>
    </row>
    <row r="86" spans="1:14" ht="15.75" thickBot="1">
      <c r="B86" s="822" t="s">
        <v>1037</v>
      </c>
      <c r="C86" s="823"/>
      <c r="D86" s="823"/>
      <c r="E86" s="823"/>
      <c r="F86" s="823"/>
      <c r="G86" s="823"/>
      <c r="H86" s="823"/>
      <c r="I86" s="823"/>
      <c r="J86" s="823"/>
      <c r="K86" s="823"/>
      <c r="L86" s="823"/>
      <c r="M86" s="824"/>
      <c r="N86" s="58">
        <f>L83+L84+L85</f>
        <v>1566.6720559577157</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6788.912242483435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1647</v>
      </c>
      <c r="C31" s="87" t="s">
        <v>1648</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154</v>
      </c>
      <c r="B36" s="871" t="str">
        <f>VLOOKUP(A36,EQUIPOS!A6:D154,3,FALSE)</f>
        <v>Carrotanque Irrigador de asfalto, 1000 GALONES DE CAPACIDAD</v>
      </c>
      <c r="C36" s="872"/>
      <c r="D36" s="872"/>
      <c r="E36" s="872"/>
      <c r="F36" s="872"/>
      <c r="G36" s="872"/>
      <c r="H36" s="873"/>
      <c r="I36" s="275"/>
      <c r="J36" s="276"/>
      <c r="K36" s="277">
        <f>VLOOKUP(A36,EQUIPOS!A6:D163,4,FALSE)</f>
        <v>114583.33333333333</v>
      </c>
      <c r="L36" s="278"/>
      <c r="M36" s="291">
        <v>275</v>
      </c>
      <c r="N36" s="280">
        <f>K36/M36</f>
        <v>416.66666666666663</v>
      </c>
    </row>
    <row r="37" spans="1:14">
      <c r="A37" s="119" t="s">
        <v>173</v>
      </c>
      <c r="B37" s="871" t="str">
        <f>VLOOKUP(A37,EQUIPOS!A7:D154,3,FALSE)</f>
        <v>Compactador neumático de Potencia 70 HP, peso de 13 ton</v>
      </c>
      <c r="C37" s="872"/>
      <c r="D37" s="872"/>
      <c r="E37" s="872"/>
      <c r="F37" s="872"/>
      <c r="G37" s="872"/>
      <c r="H37" s="873"/>
      <c r="I37" s="275"/>
      <c r="J37" s="276"/>
      <c r="K37" s="277">
        <f>VLOOKUP(A37,EQUIPOS!A7:D164,4,FALSE)</f>
        <v>148766.66666666666</v>
      </c>
      <c r="L37" s="278"/>
      <c r="M37" s="291">
        <f>M36</f>
        <v>275</v>
      </c>
      <c r="N37" s="280">
        <f>K37/M37</f>
        <v>540.96969696969688</v>
      </c>
    </row>
    <row r="38" spans="1:14">
      <c r="A38" t="s">
        <v>176</v>
      </c>
      <c r="B38" s="871" t="str">
        <f>VLOOKUP(A38,EQUIPOS!A8:D154,3,FALSE)</f>
        <v xml:space="preserve">Compresor (barrido y soplado)
</v>
      </c>
      <c r="C38" s="872"/>
      <c r="D38" s="872"/>
      <c r="E38" s="872"/>
      <c r="F38" s="872"/>
      <c r="G38" s="872"/>
      <c r="H38" s="873"/>
      <c r="I38" s="275"/>
      <c r="J38" s="276"/>
      <c r="K38" s="277">
        <f>VLOOKUP(A38,EQUIPOS!A8:D165,4,FALSE)</f>
        <v>71466.666666666672</v>
      </c>
      <c r="L38" s="278"/>
      <c r="M38" s="291">
        <v>275</v>
      </c>
      <c r="N38" s="280">
        <f>K38/M38</f>
        <v>259.87878787878788</v>
      </c>
    </row>
    <row r="39" spans="1:14">
      <c r="A39" t="s">
        <v>225</v>
      </c>
      <c r="B39" s="871" t="str">
        <f>VLOOKUP(A39,EQUIPOS!A9:D154,3,FALSE)</f>
        <v>Esparcidor de gravilla, Ancho de esparcimiento 3100mm, Velocidad de trabajo 10—20km2/h</v>
      </c>
      <c r="C39" s="872"/>
      <c r="D39" s="872"/>
      <c r="E39" s="872"/>
      <c r="F39" s="872"/>
      <c r="G39" s="872"/>
      <c r="H39" s="873"/>
      <c r="I39" s="874"/>
      <c r="J39" s="875"/>
      <c r="K39" s="277">
        <f>VLOOKUP(A39,EQUIPOS!A9:D166,4,FALSE)</f>
        <v>97600</v>
      </c>
      <c r="L39" s="952">
        <v>275</v>
      </c>
      <c r="M39" s="953"/>
      <c r="N39" s="280">
        <f>K39/L39</f>
        <v>354.90909090909093</v>
      </c>
    </row>
    <row r="40" spans="1:14">
      <c r="B40" s="871"/>
      <c r="C40" s="872"/>
      <c r="D40" s="872"/>
      <c r="E40" s="878"/>
      <c r="F40" s="872"/>
      <c r="G40" s="872"/>
      <c r="H40" s="873"/>
      <c r="I40" s="42"/>
      <c r="J40" s="43"/>
      <c r="K40" s="282"/>
      <c r="L40" s="284"/>
      <c r="M40" s="285"/>
      <c r="N40" s="286"/>
    </row>
    <row r="41" spans="1:14">
      <c r="B41" s="879" t="s">
        <v>1036</v>
      </c>
      <c r="C41" s="880"/>
      <c r="D41" s="880"/>
      <c r="E41" s="44"/>
      <c r="F41" s="45"/>
      <c r="G41" s="45"/>
      <c r="H41" s="46"/>
      <c r="I41" s="42"/>
      <c r="J41" s="43"/>
      <c r="K41" s="287"/>
      <c r="L41" s="284"/>
      <c r="M41" s="409">
        <v>0.01</v>
      </c>
      <c r="N41" s="352">
        <f>N76*M41</f>
        <v>1.3927419601663635</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1573.8169843844089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827</v>
      </c>
      <c r="B48" s="49" t="str">
        <f>VLOOKUP(A48,MATERIALES!A5:D373,3,FALSE)</f>
        <v xml:space="preserve">Agregado para tratamiento superficial doble (primer riego)
</v>
      </c>
      <c r="C48" s="289"/>
      <c r="D48" s="289"/>
      <c r="E48" s="289"/>
      <c r="F48" s="289"/>
      <c r="G48" s="289"/>
      <c r="H48" s="289"/>
      <c r="I48" s="276"/>
      <c r="J48" s="232" t="str">
        <f>VLOOKUP(A48,MATERIALES!A4:D373,2,FALSE)</f>
        <v>m3</v>
      </c>
      <c r="K48" s="290">
        <v>2.5000000000000001E-2</v>
      </c>
      <c r="L48" s="275"/>
      <c r="M48" s="410">
        <f>VLOOKUP(A48,MATERIALES!A5:D396,4,FALSE)</f>
        <v>69100</v>
      </c>
      <c r="N48" s="280">
        <f>K48*M48</f>
        <v>1727.5</v>
      </c>
    </row>
    <row r="49" spans="1:14">
      <c r="A49" s="114" t="s">
        <v>829</v>
      </c>
      <c r="B49" s="49" t="str">
        <f>VLOOKUP(A49,MATERIALES!A6:D373,3,FALSE)</f>
        <v xml:space="preserve">Agregado para tratamiento superficial doble (segundo riego)
</v>
      </c>
      <c r="C49" s="289"/>
      <c r="D49" s="289"/>
      <c r="E49" s="289"/>
      <c r="F49" s="289"/>
      <c r="G49" s="289"/>
      <c r="H49" s="289"/>
      <c r="I49" s="276"/>
      <c r="J49" s="232" t="str">
        <f>VLOOKUP(A49,MATERIALES!A5:D373,2,FALSE)</f>
        <v>m3</v>
      </c>
      <c r="K49" s="290">
        <v>1.2999999999999999E-2</v>
      </c>
      <c r="L49" s="275"/>
      <c r="M49" s="410">
        <f>VLOOKUP(A49,MATERIALES!A6:D397,4,FALSE)</f>
        <v>69100</v>
      </c>
      <c r="N49" s="280">
        <f>K49*M49</f>
        <v>898.3</v>
      </c>
    </row>
    <row r="50" spans="1:14">
      <c r="A50" t="s">
        <v>934</v>
      </c>
      <c r="B50" s="49" t="str">
        <f>VLOOKUP(A50,MATERIALES!A6:D373,3,FALSE)</f>
        <v>Emulsión CRR-2</v>
      </c>
      <c r="C50" s="289"/>
      <c r="D50" s="289"/>
      <c r="E50" s="289"/>
      <c r="F50" s="289"/>
      <c r="G50" s="289"/>
      <c r="H50" s="289"/>
      <c r="I50" s="276"/>
      <c r="J50" s="232" t="str">
        <f>VLOOKUP(A50,MATERIALES!A6:D373,2,FALSE)</f>
        <v>lt</v>
      </c>
      <c r="K50" s="290">
        <v>4.24</v>
      </c>
      <c r="L50" s="275"/>
      <c r="M50" s="410">
        <f>VLOOKUP(A50,MATERIALES!A6:D398,4,FALSE)</f>
        <v>2105</v>
      </c>
      <c r="N50" s="280">
        <f>K50*M50</f>
        <v>8925.2000000000007</v>
      </c>
    </row>
    <row r="51" spans="1:14">
      <c r="B51" s="49"/>
      <c r="C51" s="289"/>
      <c r="D51" s="289"/>
      <c r="E51" s="289"/>
      <c r="F51" s="289"/>
      <c r="G51" s="289"/>
      <c r="H51" s="289"/>
      <c r="I51" s="276"/>
      <c r="J51" s="232"/>
      <c r="K51" s="290"/>
      <c r="L51" s="275"/>
      <c r="M51" s="291"/>
      <c r="N51" s="292"/>
    </row>
    <row r="52" spans="1:14" ht="15.75" thickBot="1">
      <c r="B52" s="904"/>
      <c r="C52" s="905"/>
      <c r="D52" s="905"/>
      <c r="E52" s="905"/>
      <c r="F52" s="905"/>
      <c r="G52" s="905"/>
      <c r="H52" s="905"/>
      <c r="I52" s="875"/>
      <c r="J52" s="48"/>
      <c r="K52" s="50"/>
      <c r="L52" s="906"/>
      <c r="M52" s="907"/>
      <c r="N52" s="51"/>
    </row>
    <row r="53" spans="1:14" ht="15.75" thickBot="1">
      <c r="B53" s="822" t="s">
        <v>1037</v>
      </c>
      <c r="C53" s="823"/>
      <c r="D53" s="823"/>
      <c r="E53" s="823"/>
      <c r="F53" s="823"/>
      <c r="G53" s="823"/>
      <c r="H53" s="823"/>
      <c r="I53" s="823"/>
      <c r="J53" s="823"/>
      <c r="K53" s="823"/>
      <c r="L53" s="823"/>
      <c r="M53" s="824"/>
      <c r="N53" s="402">
        <f>SUM(N48:N52)</f>
        <v>11551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8" t="s">
        <v>1045</v>
      </c>
      <c r="M57" s="887"/>
      <c r="N57" s="82" t="s">
        <v>1035</v>
      </c>
    </row>
    <row r="58" spans="1:14">
      <c r="A58" t="s">
        <v>1401</v>
      </c>
      <c r="B58" s="52" t="str">
        <f>VLOOKUP(A58,TRANSPORTE!A5:D117,3,FALSE)</f>
        <v>Transporte de agregados pétreos</v>
      </c>
      <c r="C58" s="325"/>
      <c r="D58" s="325"/>
      <c r="E58" s="325"/>
      <c r="F58" s="325"/>
      <c r="G58" s="325"/>
      <c r="H58" s="319" t="s">
        <v>1552</v>
      </c>
      <c r="I58" s="287">
        <v>3.7999999999999999E-2</v>
      </c>
      <c r="J58" s="294">
        <v>1</v>
      </c>
      <c r="K58" s="287">
        <f>I58*J58</f>
        <v>3.7999999999999999E-2</v>
      </c>
      <c r="L58" s="909">
        <f>VLOOKUP(A58,TRANSPORTE!A5:D117,4,FALSE)</f>
        <v>1226.6666666666667</v>
      </c>
      <c r="M58" s="910"/>
      <c r="N58" s="295">
        <f>K58*L58</f>
        <v>46.613333333333337</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900"/>
      <c r="M63" s="901"/>
      <c r="N63" s="133"/>
    </row>
    <row r="64" spans="1:14" ht="15.75" thickBot="1">
      <c r="B64" s="911" t="s">
        <v>1037</v>
      </c>
      <c r="C64" s="865"/>
      <c r="D64" s="865"/>
      <c r="E64" s="865"/>
      <c r="F64" s="865"/>
      <c r="G64" s="865"/>
      <c r="H64" s="865"/>
      <c r="I64" s="865"/>
      <c r="J64" s="865"/>
      <c r="K64" s="865"/>
      <c r="L64" s="865"/>
      <c r="M64" s="866"/>
      <c r="N64" s="110">
        <f>N58+N59+N60+N61+N62</f>
        <v>46.613333333333337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1" t="s">
        <v>1047</v>
      </c>
      <c r="C68" s="862"/>
      <c r="D68" s="862"/>
      <c r="E68" s="862"/>
      <c r="F68" s="862"/>
      <c r="G68" s="862"/>
      <c r="H68" s="862"/>
      <c r="I68" s="79" t="s">
        <v>1048</v>
      </c>
      <c r="J68" s="81" t="s">
        <v>1494</v>
      </c>
      <c r="K68" s="80" t="s">
        <v>1050</v>
      </c>
      <c r="L68" s="863" t="s">
        <v>1034</v>
      </c>
      <c r="M68" s="864"/>
      <c r="N68" s="104" t="s">
        <v>1035</v>
      </c>
    </row>
    <row r="69" spans="1:15">
      <c r="A69" t="s">
        <v>30</v>
      </c>
      <c r="B69" s="55" t="str">
        <f>VLOOKUP(A69,'MANO DE OBRA'!A8:D68,3,FALSE)</f>
        <v>Oficial</v>
      </c>
      <c r="C69" s="53"/>
      <c r="D69" s="53"/>
      <c r="E69" s="53"/>
      <c r="F69" s="53"/>
      <c r="G69" s="53"/>
      <c r="H69" s="53"/>
      <c r="I69" s="300">
        <f>K69/J69*100</f>
        <v>55207.789411999998</v>
      </c>
      <c r="J69" s="301">
        <v>185</v>
      </c>
      <c r="K69" s="302">
        <f>VLOOKUP(A69,'MANO DE OBRA'!A8:D99,4,FALSE)</f>
        <v>102134.4104122</v>
      </c>
      <c r="L69" s="56"/>
      <c r="M69" s="412">
        <v>2200</v>
      </c>
      <c r="N69" s="403">
        <f>K69/M69</f>
        <v>46.424732005545451</v>
      </c>
      <c r="O69" s="112"/>
    </row>
    <row r="70" spans="1:15">
      <c r="A70" t="s">
        <v>11</v>
      </c>
      <c r="B70" s="55" t="str">
        <f>VLOOKUP(A70,'MANO DE OBRA'!A8:D69,3,FALSE)</f>
        <v>Obrero (4)</v>
      </c>
      <c r="C70" s="53"/>
      <c r="D70" s="53"/>
      <c r="E70" s="53"/>
      <c r="F70" s="53"/>
      <c r="G70" s="53"/>
      <c r="H70" s="53"/>
      <c r="I70" s="300">
        <f>K70/J70*100</f>
        <v>110415.578824</v>
      </c>
      <c r="J70" s="301">
        <v>185</v>
      </c>
      <c r="K70" s="302">
        <f>VLOOKUP(A70,'MANO DE OBRA'!A8:D100,4,FALSE)</f>
        <v>204268.8208244</v>
      </c>
      <c r="L70" s="56"/>
      <c r="M70" s="413">
        <v>2200</v>
      </c>
      <c r="N70" s="403">
        <f>K70/M70</f>
        <v>92.849464011090902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133"/>
    </row>
    <row r="76" spans="1:15" ht="15.75" thickBot="1">
      <c r="B76" s="911" t="s">
        <v>1037</v>
      </c>
      <c r="C76" s="865"/>
      <c r="D76" s="865"/>
      <c r="E76" s="865"/>
      <c r="F76" s="865"/>
      <c r="G76" s="865"/>
      <c r="H76" s="865"/>
      <c r="I76" s="865"/>
      <c r="J76" s="865"/>
      <c r="K76" s="865"/>
      <c r="L76" s="865"/>
      <c r="M76" s="866"/>
      <c r="N76" s="468">
        <f>SUM(N69:N75)</f>
        <v>139.27419601663635</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N43+N53+N64+N76</f>
        <v>13310.704513734378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2662.1409027468758</v>
      </c>
      <c r="M83" s="858"/>
      <c r="N83" s="57"/>
    </row>
    <row r="84" spans="1:14">
      <c r="B84" s="95" t="s">
        <v>1057</v>
      </c>
      <c r="C84" s="96"/>
      <c r="D84" s="96"/>
      <c r="E84" s="96"/>
      <c r="F84" s="96"/>
      <c r="G84" s="96"/>
      <c r="H84" s="96"/>
      <c r="I84" s="93"/>
      <c r="J84" s="94"/>
      <c r="K84" s="312">
        <v>0.05</v>
      </c>
      <c r="L84" s="857">
        <f>N78*K84</f>
        <v>665.53522568671895</v>
      </c>
      <c r="M84" s="858"/>
      <c r="N84" s="57"/>
    </row>
    <row r="85" spans="1:14" ht="15.75" thickBot="1">
      <c r="B85" s="97" t="s">
        <v>1058</v>
      </c>
      <c r="C85" s="98"/>
      <c r="D85" s="98"/>
      <c r="E85" s="98"/>
      <c r="F85" s="98"/>
      <c r="G85" s="98"/>
      <c r="H85" s="98"/>
      <c r="I85" s="99"/>
      <c r="J85" s="100"/>
      <c r="K85" s="313">
        <v>0.05</v>
      </c>
      <c r="L85" s="859">
        <f>N78*K85</f>
        <v>665.53522568671895</v>
      </c>
      <c r="M85" s="860"/>
      <c r="N85" s="57"/>
    </row>
    <row r="86" spans="1:14" ht="15.75" thickBot="1">
      <c r="B86" s="822" t="s">
        <v>1037</v>
      </c>
      <c r="C86" s="823"/>
      <c r="D86" s="823"/>
      <c r="E86" s="823"/>
      <c r="F86" s="823"/>
      <c r="G86" s="823"/>
      <c r="H86" s="823"/>
      <c r="I86" s="823"/>
      <c r="J86" s="823"/>
      <c r="K86" s="823"/>
      <c r="L86" s="823"/>
      <c r="M86" s="824"/>
      <c r="N86" s="58">
        <f>L83+L84+L85</f>
        <v>3993.2113541203139</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17303.915867854692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1649</v>
      </c>
      <c r="C31" s="87" t="s">
        <v>1650</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154</v>
      </c>
      <c r="B36" s="871" t="str">
        <f>VLOOKUP(A36,EQUIPOS!A6:D154,3,FALSE)</f>
        <v>Carrotanque Irrigador de asfalto, 1000 GALONES DE CAPACIDAD</v>
      </c>
      <c r="C36" s="872"/>
      <c r="D36" s="872"/>
      <c r="E36" s="872"/>
      <c r="F36" s="872"/>
      <c r="G36" s="872"/>
      <c r="H36" s="873"/>
      <c r="I36" s="275"/>
      <c r="J36" s="276"/>
      <c r="K36" s="277">
        <f>VLOOKUP(A36,EQUIPOS!A6:D163,4,FALSE)</f>
        <v>114583.33333333333</v>
      </c>
      <c r="L36" s="278"/>
      <c r="M36" s="291">
        <v>275</v>
      </c>
      <c r="N36" s="280">
        <f>K36/M36</f>
        <v>416.66666666666663</v>
      </c>
    </row>
    <row r="37" spans="1:14">
      <c r="A37" s="119" t="s">
        <v>173</v>
      </c>
      <c r="B37" s="871" t="str">
        <f>VLOOKUP(A37,EQUIPOS!A7:D154,3,FALSE)</f>
        <v>Compactador neumático de Potencia 70 HP, peso de 13 ton</v>
      </c>
      <c r="C37" s="872"/>
      <c r="D37" s="872"/>
      <c r="E37" s="872"/>
      <c r="F37" s="872"/>
      <c r="G37" s="872"/>
      <c r="H37" s="873"/>
      <c r="I37" s="275"/>
      <c r="J37" s="276"/>
      <c r="K37" s="277">
        <f>VLOOKUP(A37,EQUIPOS!A7:D164,4,FALSE)</f>
        <v>148766.66666666666</v>
      </c>
      <c r="L37" s="278"/>
      <c r="M37" s="291">
        <v>275</v>
      </c>
      <c r="N37" s="280">
        <f>K37/M37</f>
        <v>540.96969696969688</v>
      </c>
    </row>
    <row r="38" spans="1:14">
      <c r="A38" t="s">
        <v>176</v>
      </c>
      <c r="B38" s="871" t="str">
        <f>VLOOKUP(A38,EQUIPOS!A8:D154,3,FALSE)</f>
        <v xml:space="preserve">Compresor (barrido y soplado)
</v>
      </c>
      <c r="C38" s="872"/>
      <c r="D38" s="872"/>
      <c r="E38" s="872"/>
      <c r="F38" s="872"/>
      <c r="G38" s="872"/>
      <c r="H38" s="873"/>
      <c r="I38" s="275"/>
      <c r="J38" s="276"/>
      <c r="K38" s="277">
        <f>VLOOKUP(A38,EQUIPOS!A8:D165,4,FALSE)</f>
        <v>71466.666666666672</v>
      </c>
      <c r="L38" s="278"/>
      <c r="M38" s="291">
        <v>275</v>
      </c>
      <c r="N38" s="280">
        <f>K38/M38</f>
        <v>259.87878787878788</v>
      </c>
    </row>
    <row r="39" spans="1:14">
      <c r="A39" t="s">
        <v>225</v>
      </c>
      <c r="B39" s="871" t="str">
        <f>VLOOKUP(A39,EQUIPOS!A9:D154,3,FALSE)</f>
        <v>Esparcidor de gravilla, Ancho de esparcimiento 3100mm, Velocidad de trabajo 10—20km2/h</v>
      </c>
      <c r="C39" s="872"/>
      <c r="D39" s="872"/>
      <c r="E39" s="872"/>
      <c r="F39" s="872"/>
      <c r="G39" s="872"/>
      <c r="H39" s="873"/>
      <c r="I39" s="874"/>
      <c r="J39" s="875"/>
      <c r="K39" s="277">
        <f>VLOOKUP(A39,EQUIPOS!A9:D166,4,FALSE)</f>
        <v>97600</v>
      </c>
      <c r="L39" s="952">
        <v>275</v>
      </c>
      <c r="M39" s="953"/>
      <c r="N39" s="280">
        <f>K39/L39</f>
        <v>354.90909090909093</v>
      </c>
    </row>
    <row r="40" spans="1:14">
      <c r="B40" s="871"/>
      <c r="C40" s="872"/>
      <c r="D40" s="872"/>
      <c r="E40" s="878"/>
      <c r="F40" s="872"/>
      <c r="G40" s="872"/>
      <c r="H40" s="873"/>
      <c r="I40" s="42"/>
      <c r="J40" s="43"/>
      <c r="K40" s="282"/>
      <c r="L40" s="284"/>
      <c r="M40" s="285"/>
      <c r="N40" s="286"/>
    </row>
    <row r="41" spans="1:14">
      <c r="B41" s="879" t="s">
        <v>1036</v>
      </c>
      <c r="C41" s="880"/>
      <c r="D41" s="880"/>
      <c r="E41" s="44"/>
      <c r="F41" s="45"/>
      <c r="G41" s="45"/>
      <c r="H41" s="46"/>
      <c r="I41" s="42"/>
      <c r="J41" s="43"/>
      <c r="K41" s="287"/>
      <c r="L41" s="284"/>
      <c r="M41" s="409">
        <v>0.01</v>
      </c>
      <c r="N41" s="352">
        <f>N76*M41</f>
        <v>1.3927419601663635</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1573.8169843844089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827</v>
      </c>
      <c r="B48" s="49" t="str">
        <f>VLOOKUP(A48,MATERIALES!A5:D373,3,FALSE)</f>
        <v xml:space="preserve">Agregado para tratamiento superficial doble (primer riego)
</v>
      </c>
      <c r="C48" s="289"/>
      <c r="D48" s="289"/>
      <c r="E48" s="289"/>
      <c r="F48" s="289"/>
      <c r="G48" s="289"/>
      <c r="H48" s="289"/>
      <c r="I48" s="276"/>
      <c r="J48" s="232" t="str">
        <f>VLOOKUP(A48,MATERIALES!A4:D373,2,FALSE)</f>
        <v>m3</v>
      </c>
      <c r="K48" s="290">
        <v>1.9E-2</v>
      </c>
      <c r="L48" s="275"/>
      <c r="M48" s="410">
        <f>VLOOKUP(A48,MATERIALES!A5:D396,4,FALSE)</f>
        <v>69100</v>
      </c>
      <c r="N48" s="280">
        <f>K48*M48</f>
        <v>1312.8999999999999</v>
      </c>
    </row>
    <row r="49" spans="1:14">
      <c r="A49" s="114" t="s">
        <v>829</v>
      </c>
      <c r="B49" s="49" t="str">
        <f>VLOOKUP(A49,MATERIALES!A6:D373,3,FALSE)</f>
        <v xml:space="preserve">Agregado para tratamiento superficial doble (segundo riego)
</v>
      </c>
      <c r="C49" s="289"/>
      <c r="D49" s="289"/>
      <c r="E49" s="289"/>
      <c r="F49" s="289"/>
      <c r="G49" s="289"/>
      <c r="H49" s="289"/>
      <c r="I49" s="276"/>
      <c r="J49" s="232" t="str">
        <f>VLOOKUP(A49,MATERIALES!A5:D373,2,FALSE)</f>
        <v>m3</v>
      </c>
      <c r="K49" s="290">
        <v>0.01</v>
      </c>
      <c r="L49" s="275"/>
      <c r="M49" s="410">
        <f>VLOOKUP(A49,MATERIALES!A6:D397,4,FALSE)</f>
        <v>69100</v>
      </c>
      <c r="N49" s="280">
        <f>K49*M49</f>
        <v>691</v>
      </c>
    </row>
    <row r="50" spans="1:14">
      <c r="A50" t="s">
        <v>934</v>
      </c>
      <c r="B50" s="49" t="str">
        <f>VLOOKUP(A50,MATERIALES!A6:D373,3,FALSE)</f>
        <v>Emulsión CRR-2</v>
      </c>
      <c r="C50" s="289"/>
      <c r="D50" s="289"/>
      <c r="E50" s="289"/>
      <c r="F50" s="289"/>
      <c r="G50" s="289"/>
      <c r="H50" s="289"/>
      <c r="I50" s="276"/>
      <c r="J50" s="232" t="str">
        <f>VLOOKUP(A50,MATERIALES!A6:D373,2,FALSE)</f>
        <v>lt</v>
      </c>
      <c r="K50" s="290">
        <v>3.24</v>
      </c>
      <c r="L50" s="275"/>
      <c r="M50" s="410">
        <f>VLOOKUP(A50,MATERIALES!A6:D398,4,FALSE)</f>
        <v>2105</v>
      </c>
      <c r="N50" s="280">
        <f>K50*M50</f>
        <v>6820.2000000000007</v>
      </c>
    </row>
    <row r="51" spans="1:14">
      <c r="B51" s="49"/>
      <c r="C51" s="289"/>
      <c r="D51" s="289"/>
      <c r="E51" s="289"/>
      <c r="F51" s="289"/>
      <c r="G51" s="289"/>
      <c r="H51" s="289"/>
      <c r="I51" s="276"/>
      <c r="J51" s="232"/>
      <c r="K51" s="290"/>
      <c r="L51" s="275"/>
      <c r="M51" s="291"/>
      <c r="N51" s="292"/>
    </row>
    <row r="52" spans="1:14" ht="15.75" thickBot="1">
      <c r="B52" s="904"/>
      <c r="C52" s="905"/>
      <c r="D52" s="905"/>
      <c r="E52" s="905"/>
      <c r="F52" s="905"/>
      <c r="G52" s="905"/>
      <c r="H52" s="905"/>
      <c r="I52" s="875"/>
      <c r="J52" s="48"/>
      <c r="K52" s="50"/>
      <c r="L52" s="906"/>
      <c r="M52" s="907"/>
      <c r="N52" s="51"/>
    </row>
    <row r="53" spans="1:14" ht="15.75" thickBot="1">
      <c r="B53" s="822" t="s">
        <v>1037</v>
      </c>
      <c r="C53" s="823"/>
      <c r="D53" s="823"/>
      <c r="E53" s="823"/>
      <c r="F53" s="823"/>
      <c r="G53" s="823"/>
      <c r="H53" s="823"/>
      <c r="I53" s="823"/>
      <c r="J53" s="823"/>
      <c r="K53" s="823"/>
      <c r="L53" s="823"/>
      <c r="M53" s="824"/>
      <c r="N53" s="402">
        <f>SUM(N48:N52)</f>
        <v>8824.1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8" t="s">
        <v>1045</v>
      </c>
      <c r="M57" s="887"/>
      <c r="N57" s="82" t="s">
        <v>1035</v>
      </c>
    </row>
    <row r="58" spans="1:14">
      <c r="A58" t="s">
        <v>1401</v>
      </c>
      <c r="B58" s="52" t="str">
        <f>VLOOKUP(A58,TRANSPORTE!A5:D117,3,FALSE)</f>
        <v>Transporte de agregados pétreos</v>
      </c>
      <c r="C58" s="325"/>
      <c r="D58" s="325"/>
      <c r="E58" s="325"/>
      <c r="F58" s="325"/>
      <c r="G58" s="325"/>
      <c r="H58" s="319" t="s">
        <v>1552</v>
      </c>
      <c r="I58" s="287">
        <v>2.9000000000000001E-2</v>
      </c>
      <c r="J58" s="294">
        <v>1</v>
      </c>
      <c r="K58" s="287">
        <f>I58*J58</f>
        <v>2.9000000000000001E-2</v>
      </c>
      <c r="L58" s="909">
        <f>VLOOKUP(A58,TRANSPORTE!A5:D117,4,FALSE)</f>
        <v>1226.6666666666667</v>
      </c>
      <c r="M58" s="910"/>
      <c r="N58" s="295">
        <f>K58*L58</f>
        <v>35.573333333333338</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900"/>
      <c r="M63" s="901"/>
      <c r="N63" s="133"/>
    </row>
    <row r="64" spans="1:14" ht="15.75" thickBot="1">
      <c r="B64" s="911" t="s">
        <v>1037</v>
      </c>
      <c r="C64" s="865"/>
      <c r="D64" s="865"/>
      <c r="E64" s="865"/>
      <c r="F64" s="865"/>
      <c r="G64" s="865"/>
      <c r="H64" s="865"/>
      <c r="I64" s="865"/>
      <c r="J64" s="865"/>
      <c r="K64" s="865"/>
      <c r="L64" s="865"/>
      <c r="M64" s="866"/>
      <c r="N64" s="110">
        <f>N58+N59+N60+N61+N62</f>
        <v>35.573333333333338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1" t="s">
        <v>1047</v>
      </c>
      <c r="C68" s="862"/>
      <c r="D68" s="862"/>
      <c r="E68" s="862"/>
      <c r="F68" s="862"/>
      <c r="G68" s="862"/>
      <c r="H68" s="862"/>
      <c r="I68" s="79" t="s">
        <v>1048</v>
      </c>
      <c r="J68" s="81" t="s">
        <v>1494</v>
      </c>
      <c r="K68" s="80" t="s">
        <v>1050</v>
      </c>
      <c r="L68" s="863" t="s">
        <v>1034</v>
      </c>
      <c r="M68" s="864"/>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2200</v>
      </c>
      <c r="N69" s="403">
        <f>K69/M69</f>
        <v>92.849464011090902</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14">
        <v>2200</v>
      </c>
      <c r="N70" s="403">
        <f>K70/M70</f>
        <v>46.424732005545451</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911" t="s">
        <v>1037</v>
      </c>
      <c r="C76" s="865"/>
      <c r="D76" s="865"/>
      <c r="E76" s="865"/>
      <c r="F76" s="865"/>
      <c r="G76" s="865"/>
      <c r="H76" s="865"/>
      <c r="I76" s="865"/>
      <c r="J76" s="865"/>
      <c r="K76" s="865"/>
      <c r="L76" s="865"/>
      <c r="M76" s="866"/>
      <c r="N76" s="309">
        <f>SUM(N69:N75)</f>
        <v>139.27419601663635</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N43+N53+N64+N76</f>
        <v>10572.764513734381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2114.552902746876</v>
      </c>
      <c r="M83" s="858"/>
      <c r="N83" s="57"/>
    </row>
    <row r="84" spans="1:14">
      <c r="B84" s="95" t="s">
        <v>1057</v>
      </c>
      <c r="C84" s="96"/>
      <c r="D84" s="96"/>
      <c r="E84" s="96"/>
      <c r="F84" s="96"/>
      <c r="G84" s="96"/>
      <c r="H84" s="96"/>
      <c r="I84" s="93"/>
      <c r="J84" s="94"/>
      <c r="K84" s="312">
        <v>0.05</v>
      </c>
      <c r="L84" s="857">
        <f>N78*K84</f>
        <v>528.63822568671901</v>
      </c>
      <c r="M84" s="858"/>
      <c r="N84" s="57"/>
    </row>
    <row r="85" spans="1:14" ht="15.75" thickBot="1">
      <c r="B85" s="97" t="s">
        <v>1058</v>
      </c>
      <c r="C85" s="98"/>
      <c r="D85" s="98"/>
      <c r="E85" s="98"/>
      <c r="F85" s="98"/>
      <c r="G85" s="98"/>
      <c r="H85" s="98"/>
      <c r="I85" s="99"/>
      <c r="J85" s="100"/>
      <c r="K85" s="313">
        <v>0.05</v>
      </c>
      <c r="L85" s="859">
        <f>N78*K85</f>
        <v>528.63822568671901</v>
      </c>
      <c r="M85" s="860"/>
      <c r="N85" s="57"/>
    </row>
    <row r="86" spans="1:14" ht="15.75" thickBot="1">
      <c r="B86" s="822" t="s">
        <v>1037</v>
      </c>
      <c r="C86" s="823"/>
      <c r="D86" s="823"/>
      <c r="E86" s="823"/>
      <c r="F86" s="823"/>
      <c r="G86" s="823"/>
      <c r="H86" s="823"/>
      <c r="I86" s="823"/>
      <c r="J86" s="823"/>
      <c r="K86" s="823"/>
      <c r="L86" s="823"/>
      <c r="M86" s="824"/>
      <c r="N86" s="58">
        <f>L83+L84+L85</f>
        <v>3171.8293541203143</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13744.593867854695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1652</v>
      </c>
      <c r="C31" s="87" t="s">
        <v>1651</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154</v>
      </c>
      <c r="B36" s="871" t="str">
        <f>VLOOKUP(A36,EQUIPOS!A6:D154,3,FALSE)</f>
        <v>Carrotanque Irrigador de asfalto, 1000 GALONES DE CAPACIDAD</v>
      </c>
      <c r="C36" s="872"/>
      <c r="D36" s="872"/>
      <c r="E36" s="872"/>
      <c r="F36" s="872"/>
      <c r="G36" s="872"/>
      <c r="H36" s="873"/>
      <c r="I36" s="275"/>
      <c r="J36" s="276"/>
      <c r="K36" s="277">
        <f>VLOOKUP(A36,EQUIPOS!A6:D163,4,FALSE)</f>
        <v>114583.33333333333</v>
      </c>
      <c r="L36" s="278"/>
      <c r="M36" s="279">
        <v>275</v>
      </c>
      <c r="N36" s="280">
        <f>K36/M36</f>
        <v>416.66666666666663</v>
      </c>
    </row>
    <row r="37" spans="1:14">
      <c r="A37" s="119" t="s">
        <v>173</v>
      </c>
      <c r="B37" s="871" t="str">
        <f>VLOOKUP(A37,EQUIPOS!A7:D154,3,FALSE)</f>
        <v>Compactador neumático de Potencia 70 HP, peso de 13 ton</v>
      </c>
      <c r="C37" s="872"/>
      <c r="D37" s="872"/>
      <c r="E37" s="872"/>
      <c r="F37" s="872"/>
      <c r="G37" s="872"/>
      <c r="H37" s="873"/>
      <c r="I37" s="275"/>
      <c r="J37" s="276"/>
      <c r="K37" s="277">
        <f>VLOOKUP(A37,EQUIPOS!A7:D164,4,FALSE)</f>
        <v>148766.66666666666</v>
      </c>
      <c r="L37" s="278"/>
      <c r="M37" s="279">
        <v>275</v>
      </c>
      <c r="N37" s="280">
        <f>K37/M37</f>
        <v>540.96969696969688</v>
      </c>
    </row>
    <row r="38" spans="1:14">
      <c r="A38" t="s">
        <v>176</v>
      </c>
      <c r="B38" s="871" t="str">
        <f>VLOOKUP(A38,EQUIPOS!A8:D154,3,FALSE)</f>
        <v xml:space="preserve">Compresor (barrido y soplado)
</v>
      </c>
      <c r="C38" s="872"/>
      <c r="D38" s="872"/>
      <c r="E38" s="872"/>
      <c r="F38" s="872"/>
      <c r="G38" s="872"/>
      <c r="H38" s="873"/>
      <c r="I38" s="275"/>
      <c r="J38" s="276"/>
      <c r="K38" s="277">
        <f>VLOOKUP(A38,EQUIPOS!A8:D165,4,FALSE)</f>
        <v>71466.666666666672</v>
      </c>
      <c r="L38" s="278"/>
      <c r="M38" s="279">
        <v>275</v>
      </c>
      <c r="N38" s="280">
        <f>K38/M38</f>
        <v>259.87878787878788</v>
      </c>
    </row>
    <row r="39" spans="1:14">
      <c r="A39" t="s">
        <v>225</v>
      </c>
      <c r="B39" s="871" t="str">
        <f>VLOOKUP(A39,EQUIPOS!A9:D154,3,FALSE)</f>
        <v>Esparcidor de gravilla, Ancho de esparcimiento 3100mm, Velocidad de trabajo 10—20km2/h</v>
      </c>
      <c r="C39" s="872"/>
      <c r="D39" s="872"/>
      <c r="E39" s="872"/>
      <c r="F39" s="872"/>
      <c r="G39" s="872"/>
      <c r="H39" s="873"/>
      <c r="I39" s="874"/>
      <c r="J39" s="875"/>
      <c r="K39" s="277">
        <f>VLOOKUP(A39,EQUIPOS!A9:D166,4,FALSE)</f>
        <v>97600</v>
      </c>
      <c r="L39" s="876">
        <v>275</v>
      </c>
      <c r="M39" s="877"/>
      <c r="N39" s="280">
        <f>K39/L39</f>
        <v>354.90909090909093</v>
      </c>
    </row>
    <row r="40" spans="1:14">
      <c r="B40" s="871"/>
      <c r="C40" s="872"/>
      <c r="D40" s="872"/>
      <c r="E40" s="878"/>
      <c r="F40" s="872"/>
      <c r="G40" s="872"/>
      <c r="H40" s="873"/>
      <c r="I40" s="42"/>
      <c r="J40" s="43"/>
      <c r="K40" s="282"/>
      <c r="L40" s="284"/>
      <c r="M40" s="285"/>
      <c r="N40" s="286"/>
    </row>
    <row r="41" spans="1:14">
      <c r="B41" s="879" t="s">
        <v>1036</v>
      </c>
      <c r="C41" s="880"/>
      <c r="D41" s="880"/>
      <c r="E41" s="44"/>
      <c r="F41" s="45"/>
      <c r="G41" s="45"/>
      <c r="H41" s="46"/>
      <c r="I41" s="42"/>
      <c r="J41" s="43"/>
      <c r="K41" s="287"/>
      <c r="L41" s="284"/>
      <c r="M41" s="409">
        <v>0.01</v>
      </c>
      <c r="N41" s="352">
        <f>N76*M41</f>
        <v>1.3927419601663635</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1573.8169843844089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827</v>
      </c>
      <c r="B48" s="49" t="str">
        <f>VLOOKUP(A48,MATERIALES!A5:D373,3,FALSE)</f>
        <v xml:space="preserve">Agregado para tratamiento superficial doble (primer riego)
</v>
      </c>
      <c r="C48" s="289"/>
      <c r="D48" s="289"/>
      <c r="E48" s="289"/>
      <c r="F48" s="289"/>
      <c r="G48" s="289"/>
      <c r="H48" s="289"/>
      <c r="I48" s="276"/>
      <c r="J48" s="232" t="str">
        <f>VLOOKUP(A48,MATERIALES!A4:D640,2,FALSE)</f>
        <v>m3</v>
      </c>
      <c r="K48" s="290">
        <v>2.5000000000000001E-2</v>
      </c>
      <c r="L48" s="275"/>
      <c r="M48" s="410">
        <f>VLOOKUP(A48,MATERIALES!A5:D396,4,FALSE)</f>
        <v>69100</v>
      </c>
      <c r="N48" s="280">
        <f>K48*M48</f>
        <v>1727.5</v>
      </c>
    </row>
    <row r="49" spans="1:14">
      <c r="A49" s="114" t="s">
        <v>829</v>
      </c>
      <c r="B49" s="49" t="str">
        <f>VLOOKUP(A49,MATERIALES!A6:D373,3,FALSE)</f>
        <v xml:space="preserve">Agregado para tratamiento superficial doble (segundo riego)
</v>
      </c>
      <c r="C49" s="289"/>
      <c r="D49" s="289"/>
      <c r="E49" s="289"/>
      <c r="F49" s="289"/>
      <c r="G49" s="289"/>
      <c r="H49" s="289"/>
      <c r="I49" s="276"/>
      <c r="J49" s="232" t="str">
        <f>VLOOKUP(A49,MATERIALES!A5:D641,2,FALSE)</f>
        <v>m3</v>
      </c>
      <c r="K49" s="290">
        <v>1.2999999999999999E-2</v>
      </c>
      <c r="L49" s="275"/>
      <c r="M49" s="410">
        <f>VLOOKUP(A49,MATERIALES!A6:D397,4,FALSE)</f>
        <v>69100</v>
      </c>
      <c r="N49" s="280">
        <f>K49*M49</f>
        <v>898.3</v>
      </c>
    </row>
    <row r="50" spans="1:14">
      <c r="A50" t="s">
        <v>936</v>
      </c>
      <c r="B50" s="49" t="str">
        <f>VLOOKUP(A50,MATERIALES!A6:D373,3,FALSE)</f>
        <v>Emulsión CRR-2m</v>
      </c>
      <c r="C50" s="289"/>
      <c r="D50" s="289"/>
      <c r="E50" s="289"/>
      <c r="F50" s="289"/>
      <c r="G50" s="289"/>
      <c r="H50" s="289"/>
      <c r="I50" s="276"/>
      <c r="J50" s="232" t="str">
        <f>VLOOKUP(A50,MATERIALES!A6:D642,2,FALSE)</f>
        <v>lt</v>
      </c>
      <c r="K50" s="290">
        <v>4.24</v>
      </c>
      <c r="L50" s="275"/>
      <c r="M50" s="410">
        <f>VLOOKUP(A50,MATERIALES!A6:D398,4,FALSE)</f>
        <v>2240</v>
      </c>
      <c r="N50" s="280">
        <f>K50*M50</f>
        <v>9497.6</v>
      </c>
    </row>
    <row r="51" spans="1:14">
      <c r="B51" s="49"/>
      <c r="C51" s="289"/>
      <c r="D51" s="289"/>
      <c r="E51" s="289"/>
      <c r="F51" s="289"/>
      <c r="G51" s="289"/>
      <c r="H51" s="289"/>
      <c r="I51" s="276"/>
      <c r="J51" s="232"/>
      <c r="K51" s="290"/>
      <c r="L51" s="275"/>
      <c r="M51" s="291"/>
      <c r="N51" s="292"/>
    </row>
    <row r="52" spans="1:14" ht="15.75" thickBot="1">
      <c r="B52" s="904"/>
      <c r="C52" s="905"/>
      <c r="D52" s="905"/>
      <c r="E52" s="905"/>
      <c r="F52" s="905"/>
      <c r="G52" s="905"/>
      <c r="H52" s="905"/>
      <c r="I52" s="875"/>
      <c r="J52" s="48"/>
      <c r="K52" s="50"/>
      <c r="L52" s="906"/>
      <c r="M52" s="907"/>
      <c r="N52" s="51"/>
    </row>
    <row r="53" spans="1:14" ht="15.75" thickBot="1">
      <c r="B53" s="822" t="s">
        <v>1037</v>
      </c>
      <c r="C53" s="823"/>
      <c r="D53" s="823"/>
      <c r="E53" s="823"/>
      <c r="F53" s="823"/>
      <c r="G53" s="823"/>
      <c r="H53" s="823"/>
      <c r="I53" s="823"/>
      <c r="J53" s="823"/>
      <c r="K53" s="823"/>
      <c r="L53" s="823"/>
      <c r="M53" s="824"/>
      <c r="N53" s="402">
        <f>SUM(N48:N52)</f>
        <v>12123.400000000001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8" t="s">
        <v>1045</v>
      </c>
      <c r="M57" s="887"/>
      <c r="N57" s="82" t="s">
        <v>1035</v>
      </c>
    </row>
    <row r="58" spans="1:14">
      <c r="A58" t="s">
        <v>1401</v>
      </c>
      <c r="B58" s="52" t="str">
        <f>VLOOKUP(A58,TRANSPORTE!A5:D117,3,FALSE)</f>
        <v>Transporte de agregados pétreos</v>
      </c>
      <c r="C58" s="325"/>
      <c r="D58" s="325"/>
      <c r="E58" s="325"/>
      <c r="F58" s="325"/>
      <c r="G58" s="325"/>
      <c r="H58" s="319" t="s">
        <v>1552</v>
      </c>
      <c r="I58" s="287">
        <v>3.7999999999999999E-2</v>
      </c>
      <c r="J58" s="294">
        <v>1</v>
      </c>
      <c r="K58" s="287">
        <f>I58*J58</f>
        <v>3.7999999999999999E-2</v>
      </c>
      <c r="L58" s="909">
        <f>VLOOKUP(A58,TRANSPORTE!A5:D117,4,FALSE)</f>
        <v>1226.6666666666667</v>
      </c>
      <c r="M58" s="910"/>
      <c r="N58" s="295">
        <f>K58*L58</f>
        <v>46.613333333333337</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900"/>
      <c r="M63" s="901"/>
      <c r="N63" s="133"/>
    </row>
    <row r="64" spans="1:14" ht="15.75" thickBot="1">
      <c r="B64" s="911" t="s">
        <v>1037</v>
      </c>
      <c r="C64" s="865"/>
      <c r="D64" s="865"/>
      <c r="E64" s="865"/>
      <c r="F64" s="865"/>
      <c r="G64" s="865"/>
      <c r="H64" s="865"/>
      <c r="I64" s="865"/>
      <c r="J64" s="865"/>
      <c r="K64" s="865"/>
      <c r="L64" s="865"/>
      <c r="M64" s="866"/>
      <c r="N64" s="110">
        <f>N58+N59+N60+N61+N62</f>
        <v>46.613333333333337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1" t="s">
        <v>1047</v>
      </c>
      <c r="C68" s="862"/>
      <c r="D68" s="862"/>
      <c r="E68" s="862"/>
      <c r="F68" s="862"/>
      <c r="G68" s="862"/>
      <c r="H68" s="862"/>
      <c r="I68" s="79" t="s">
        <v>1048</v>
      </c>
      <c r="J68" s="81" t="s">
        <v>1494</v>
      </c>
      <c r="K68" s="80" t="s">
        <v>1050</v>
      </c>
      <c r="L68" s="863" t="s">
        <v>1034</v>
      </c>
      <c r="M68" s="864"/>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2200</v>
      </c>
      <c r="N69" s="403">
        <f>K69/M69</f>
        <v>92.849464011090902</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2200</v>
      </c>
      <c r="N70" s="403">
        <f>K70/M70</f>
        <v>46.424732005545451</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911" t="s">
        <v>1037</v>
      </c>
      <c r="C76" s="865"/>
      <c r="D76" s="865"/>
      <c r="E76" s="865"/>
      <c r="F76" s="865"/>
      <c r="G76" s="865"/>
      <c r="H76" s="865"/>
      <c r="I76" s="865"/>
      <c r="J76" s="865"/>
      <c r="K76" s="865"/>
      <c r="L76" s="865"/>
      <c r="M76" s="866"/>
      <c r="N76" s="309">
        <f>SUM(N69:N75)</f>
        <v>139.27419601663635</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N43+N53+N64+N76</f>
        <v>13883.104513734379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2776.6209027468758</v>
      </c>
      <c r="M83" s="858"/>
      <c r="N83" s="57"/>
    </row>
    <row r="84" spans="1:14">
      <c r="B84" s="95" t="s">
        <v>1057</v>
      </c>
      <c r="C84" s="96"/>
      <c r="D84" s="96"/>
      <c r="E84" s="96"/>
      <c r="F84" s="96"/>
      <c r="G84" s="96"/>
      <c r="H84" s="96"/>
      <c r="I84" s="93"/>
      <c r="J84" s="94"/>
      <c r="K84" s="312">
        <v>0.05</v>
      </c>
      <c r="L84" s="857">
        <f>N78*K84</f>
        <v>694.15522568671895</v>
      </c>
      <c r="M84" s="858"/>
      <c r="N84" s="57"/>
    </row>
    <row r="85" spans="1:14" ht="15.75" thickBot="1">
      <c r="B85" s="97" t="s">
        <v>1058</v>
      </c>
      <c r="C85" s="98"/>
      <c r="D85" s="98"/>
      <c r="E85" s="98"/>
      <c r="F85" s="98"/>
      <c r="G85" s="98"/>
      <c r="H85" s="98"/>
      <c r="I85" s="99"/>
      <c r="J85" s="100"/>
      <c r="K85" s="313">
        <v>0.05</v>
      </c>
      <c r="L85" s="859">
        <f>N78*K85</f>
        <v>694.15522568671895</v>
      </c>
      <c r="M85" s="860"/>
      <c r="N85" s="57"/>
    </row>
    <row r="86" spans="1:14" ht="15.75" thickBot="1">
      <c r="B86" s="822" t="s">
        <v>1037</v>
      </c>
      <c r="C86" s="823"/>
      <c r="D86" s="823"/>
      <c r="E86" s="823"/>
      <c r="F86" s="823"/>
      <c r="G86" s="823"/>
      <c r="H86" s="823"/>
      <c r="I86" s="823"/>
      <c r="J86" s="823"/>
      <c r="K86" s="823"/>
      <c r="L86" s="823"/>
      <c r="M86" s="824"/>
      <c r="N86" s="58">
        <f>L83+L84+L85</f>
        <v>4164.9313541203137</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18048.035867854691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1653</v>
      </c>
      <c r="C31" s="87" t="s">
        <v>1654</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154</v>
      </c>
      <c r="B36" s="871" t="str">
        <f>VLOOKUP(A36,EQUIPOS!A6:D154,3,FALSE)</f>
        <v>Carrotanque Irrigador de asfalto, 1000 GALONES DE CAPACIDAD</v>
      </c>
      <c r="C36" s="872"/>
      <c r="D36" s="872"/>
      <c r="E36" s="872"/>
      <c r="F36" s="872"/>
      <c r="G36" s="872"/>
      <c r="H36" s="873"/>
      <c r="I36" s="275"/>
      <c r="J36" s="276"/>
      <c r="K36" s="277">
        <f>VLOOKUP(A36,EQUIPOS!A6:D163,4,FALSE)</f>
        <v>114583.33333333333</v>
      </c>
      <c r="L36" s="278"/>
      <c r="M36" s="279">
        <v>275</v>
      </c>
      <c r="N36" s="280">
        <f>K36/M36</f>
        <v>416.66666666666663</v>
      </c>
    </row>
    <row r="37" spans="1:14">
      <c r="A37" s="119" t="s">
        <v>173</v>
      </c>
      <c r="B37" s="871" t="str">
        <f>VLOOKUP(A37,EQUIPOS!A7:D154,3,FALSE)</f>
        <v>Compactador neumático de Potencia 70 HP, peso de 13 ton</v>
      </c>
      <c r="C37" s="872"/>
      <c r="D37" s="872"/>
      <c r="E37" s="872"/>
      <c r="F37" s="872"/>
      <c r="G37" s="872"/>
      <c r="H37" s="873"/>
      <c r="I37" s="275"/>
      <c r="J37" s="276"/>
      <c r="K37" s="277">
        <f>VLOOKUP(A37,EQUIPOS!A7:D164,4,FALSE)</f>
        <v>148766.66666666666</v>
      </c>
      <c r="L37" s="278"/>
      <c r="M37" s="279">
        <v>275</v>
      </c>
      <c r="N37" s="280">
        <f>K37/M37</f>
        <v>540.96969696969688</v>
      </c>
    </row>
    <row r="38" spans="1:14">
      <c r="A38" t="s">
        <v>176</v>
      </c>
      <c r="B38" s="871" t="str">
        <f>VLOOKUP(A38,EQUIPOS!A8:D154,3,FALSE)</f>
        <v xml:space="preserve">Compresor (barrido y soplado)
</v>
      </c>
      <c r="C38" s="872"/>
      <c r="D38" s="872"/>
      <c r="E38" s="872"/>
      <c r="F38" s="872"/>
      <c r="G38" s="872"/>
      <c r="H38" s="873"/>
      <c r="I38" s="275"/>
      <c r="J38" s="276"/>
      <c r="K38" s="277">
        <f>VLOOKUP(A38,EQUIPOS!A8:D165,4,FALSE)</f>
        <v>71466.666666666672</v>
      </c>
      <c r="L38" s="278"/>
      <c r="M38" s="279">
        <v>275</v>
      </c>
      <c r="N38" s="280">
        <f>K38/M38</f>
        <v>259.87878787878788</v>
      </c>
    </row>
    <row r="39" spans="1:14">
      <c r="A39" t="s">
        <v>225</v>
      </c>
      <c r="B39" s="871" t="str">
        <f>VLOOKUP(A39,EQUIPOS!A9:D154,3,FALSE)</f>
        <v>Esparcidor de gravilla, Ancho de esparcimiento 3100mm, Velocidad de trabajo 10—20km2/h</v>
      </c>
      <c r="C39" s="872"/>
      <c r="D39" s="872"/>
      <c r="E39" s="872"/>
      <c r="F39" s="872"/>
      <c r="G39" s="872"/>
      <c r="H39" s="873"/>
      <c r="I39" s="874"/>
      <c r="J39" s="875"/>
      <c r="K39" s="277">
        <f>VLOOKUP(A39,EQUIPOS!A9:D166,4,FALSE)</f>
        <v>97600</v>
      </c>
      <c r="L39" s="876">
        <v>275</v>
      </c>
      <c r="M39" s="877"/>
      <c r="N39" s="280">
        <f>K39/L39</f>
        <v>354.90909090909093</v>
      </c>
    </row>
    <row r="40" spans="1:14">
      <c r="B40" s="871"/>
      <c r="C40" s="872"/>
      <c r="D40" s="872"/>
      <c r="E40" s="878"/>
      <c r="F40" s="872"/>
      <c r="G40" s="872"/>
      <c r="H40" s="873"/>
      <c r="I40" s="42"/>
      <c r="J40" s="43"/>
      <c r="K40" s="282"/>
      <c r="L40" s="284"/>
      <c r="M40" s="285"/>
      <c r="N40" s="286"/>
    </row>
    <row r="41" spans="1:14">
      <c r="B41" s="879" t="s">
        <v>1036</v>
      </c>
      <c r="C41" s="880"/>
      <c r="D41" s="880"/>
      <c r="E41" s="44"/>
      <c r="F41" s="45"/>
      <c r="G41" s="45"/>
      <c r="H41" s="46"/>
      <c r="I41" s="42"/>
      <c r="J41" s="43"/>
      <c r="K41" s="287"/>
      <c r="L41" s="284"/>
      <c r="M41" s="409">
        <v>0.01</v>
      </c>
      <c r="N41" s="352">
        <f>N76*M41</f>
        <v>1.3927419601663635</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1573.8169843844089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827</v>
      </c>
      <c r="B48" s="49" t="str">
        <f>VLOOKUP(A48,MATERIALES!A5:D373,3,FALSE)</f>
        <v xml:space="preserve">Agregado para tratamiento superficial doble (primer riego)
</v>
      </c>
      <c r="C48" s="289"/>
      <c r="D48" s="289"/>
      <c r="E48" s="289"/>
      <c r="F48" s="289"/>
      <c r="G48" s="289"/>
      <c r="H48" s="289"/>
      <c r="I48" s="276"/>
      <c r="J48" s="232" t="str">
        <f>VLOOKUP(A48,MATERIALES!A4:D640,2,FALSE)</f>
        <v>m3</v>
      </c>
      <c r="K48" s="290">
        <v>1.9E-2</v>
      </c>
      <c r="L48" s="275"/>
      <c r="M48" s="410">
        <f>VLOOKUP(A48,MATERIALES!A5:D396,4,FALSE)</f>
        <v>69100</v>
      </c>
      <c r="N48" s="280">
        <f>K48*M48</f>
        <v>1312.8999999999999</v>
      </c>
    </row>
    <row r="49" spans="1:14">
      <c r="A49" s="114" t="s">
        <v>829</v>
      </c>
      <c r="B49" s="49" t="str">
        <f>VLOOKUP(A49,MATERIALES!A6:D373,3,FALSE)</f>
        <v xml:space="preserve">Agregado para tratamiento superficial doble (segundo riego)
</v>
      </c>
      <c r="C49" s="289"/>
      <c r="D49" s="289"/>
      <c r="E49" s="289"/>
      <c r="F49" s="289"/>
      <c r="G49" s="289"/>
      <c r="H49" s="289"/>
      <c r="I49" s="276"/>
      <c r="J49" s="232" t="str">
        <f>VLOOKUP(A49,MATERIALES!A5:D641,2,FALSE)</f>
        <v>m3</v>
      </c>
      <c r="K49" s="290">
        <v>0.01</v>
      </c>
      <c r="L49" s="275"/>
      <c r="M49" s="410">
        <f>VLOOKUP(A49,MATERIALES!A6:D397,4,FALSE)</f>
        <v>69100</v>
      </c>
      <c r="N49" s="280">
        <f>K49*M49</f>
        <v>691</v>
      </c>
    </row>
    <row r="50" spans="1:14">
      <c r="A50" t="s">
        <v>936</v>
      </c>
      <c r="B50" s="49" t="str">
        <f>VLOOKUP(A50,MATERIALES!A6:D373,3,FALSE)</f>
        <v>Emulsión CRR-2m</v>
      </c>
      <c r="C50" s="289"/>
      <c r="D50" s="289"/>
      <c r="E50" s="289"/>
      <c r="F50" s="289"/>
      <c r="G50" s="289"/>
      <c r="H50" s="289"/>
      <c r="I50" s="276"/>
      <c r="J50" s="232" t="str">
        <f>VLOOKUP(A50,MATERIALES!A6:D642,2,FALSE)</f>
        <v>lt</v>
      </c>
      <c r="K50" s="290">
        <v>3.24</v>
      </c>
      <c r="L50" s="275"/>
      <c r="M50" s="410">
        <f>VLOOKUP(A50,MATERIALES!A6:D398,4,FALSE)</f>
        <v>2240</v>
      </c>
      <c r="N50" s="280">
        <f>K50*M50</f>
        <v>7257.6</v>
      </c>
    </row>
    <row r="51" spans="1:14">
      <c r="B51" s="49"/>
      <c r="C51" s="289"/>
      <c r="D51" s="289"/>
      <c r="E51" s="289"/>
      <c r="F51" s="289"/>
      <c r="G51" s="289"/>
      <c r="H51" s="289"/>
      <c r="I51" s="276"/>
      <c r="J51" s="232"/>
      <c r="K51" s="290"/>
      <c r="L51" s="275"/>
      <c r="M51" s="291"/>
      <c r="N51" s="292"/>
    </row>
    <row r="52" spans="1:14" ht="15.75" thickBot="1">
      <c r="B52" s="904"/>
      <c r="C52" s="905"/>
      <c r="D52" s="905"/>
      <c r="E52" s="905"/>
      <c r="F52" s="905"/>
      <c r="G52" s="905"/>
      <c r="H52" s="905"/>
      <c r="I52" s="875"/>
      <c r="J52" s="48"/>
      <c r="K52" s="50"/>
      <c r="L52" s="906"/>
      <c r="M52" s="907"/>
      <c r="N52" s="51"/>
    </row>
    <row r="53" spans="1:14" ht="15.75" thickBot="1">
      <c r="B53" s="822" t="s">
        <v>1037</v>
      </c>
      <c r="C53" s="823"/>
      <c r="D53" s="823"/>
      <c r="E53" s="823"/>
      <c r="F53" s="823"/>
      <c r="G53" s="823"/>
      <c r="H53" s="823"/>
      <c r="I53" s="823"/>
      <c r="J53" s="823"/>
      <c r="K53" s="823"/>
      <c r="L53" s="823"/>
      <c r="M53" s="824"/>
      <c r="N53" s="402">
        <f>SUM(N48:N52)</f>
        <v>9261.5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8" t="s">
        <v>1045</v>
      </c>
      <c r="M57" s="887"/>
      <c r="N57" s="82" t="s">
        <v>1035</v>
      </c>
    </row>
    <row r="58" spans="1:14">
      <c r="A58" t="s">
        <v>1401</v>
      </c>
      <c r="B58" s="52" t="str">
        <f>VLOOKUP(A58,TRANSPORTE!A5:D117,3,FALSE)</f>
        <v>Transporte de agregados pétreos</v>
      </c>
      <c r="C58" s="325"/>
      <c r="D58" s="325"/>
      <c r="E58" s="325"/>
      <c r="F58" s="325"/>
      <c r="G58" s="325"/>
      <c r="H58" s="319" t="s">
        <v>1552</v>
      </c>
      <c r="I58" s="287">
        <v>2.9000000000000001E-2</v>
      </c>
      <c r="J58" s="294">
        <v>1</v>
      </c>
      <c r="K58" s="287">
        <f>I58*J58</f>
        <v>2.9000000000000001E-2</v>
      </c>
      <c r="L58" s="909">
        <f>VLOOKUP(A58,TRANSPORTE!A5:D117,4,FALSE)</f>
        <v>1226.6666666666667</v>
      </c>
      <c r="M58" s="910"/>
      <c r="N58" s="295">
        <f>K58*L58</f>
        <v>35.573333333333338</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900"/>
      <c r="M63" s="901"/>
      <c r="N63" s="133"/>
    </row>
    <row r="64" spans="1:14" ht="15.75" thickBot="1">
      <c r="B64" s="911" t="s">
        <v>1037</v>
      </c>
      <c r="C64" s="865"/>
      <c r="D64" s="865"/>
      <c r="E64" s="865"/>
      <c r="F64" s="865"/>
      <c r="G64" s="865"/>
      <c r="H64" s="865"/>
      <c r="I64" s="865"/>
      <c r="J64" s="865"/>
      <c r="K64" s="865"/>
      <c r="L64" s="865"/>
      <c r="M64" s="866"/>
      <c r="N64" s="110">
        <f>N58+N59+N60+N61+N62</f>
        <v>35.573333333333338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1" t="s">
        <v>1047</v>
      </c>
      <c r="C68" s="862"/>
      <c r="D68" s="862"/>
      <c r="E68" s="862"/>
      <c r="F68" s="862"/>
      <c r="G68" s="862"/>
      <c r="H68" s="862"/>
      <c r="I68" s="79" t="s">
        <v>1048</v>
      </c>
      <c r="J68" s="81" t="s">
        <v>1494</v>
      </c>
      <c r="K68" s="80" t="s">
        <v>1050</v>
      </c>
      <c r="L68" s="863" t="s">
        <v>1034</v>
      </c>
      <c r="M68" s="864"/>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2200</v>
      </c>
      <c r="N69" s="403">
        <f>K69/M69</f>
        <v>92.849464011090902</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2200</v>
      </c>
      <c r="N70" s="403">
        <f>K70/M70</f>
        <v>46.424732005545451</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911" t="s">
        <v>1037</v>
      </c>
      <c r="C76" s="865"/>
      <c r="D76" s="865"/>
      <c r="E76" s="865"/>
      <c r="F76" s="865"/>
      <c r="G76" s="865"/>
      <c r="H76" s="865"/>
      <c r="I76" s="865"/>
      <c r="J76" s="865"/>
      <c r="K76" s="865"/>
      <c r="L76" s="865"/>
      <c r="M76" s="866"/>
      <c r="N76" s="309">
        <f>SUM(N69:N75)</f>
        <v>139.27419601663635</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N43+N53+N64+N76</f>
        <v>11010.164513734378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2202.0329027468756</v>
      </c>
      <c r="M83" s="858"/>
      <c r="N83" s="57"/>
    </row>
    <row r="84" spans="1:14">
      <c r="B84" s="95" t="s">
        <v>1057</v>
      </c>
      <c r="C84" s="96"/>
      <c r="D84" s="96"/>
      <c r="E84" s="96"/>
      <c r="F84" s="96"/>
      <c r="G84" s="96"/>
      <c r="H84" s="96"/>
      <c r="I84" s="93"/>
      <c r="J84" s="94"/>
      <c r="K84" s="312">
        <v>0.05</v>
      </c>
      <c r="L84" s="857">
        <f>N78*K84</f>
        <v>550.5082256867189</v>
      </c>
      <c r="M84" s="858"/>
      <c r="N84" s="57"/>
    </row>
    <row r="85" spans="1:14" ht="15.75" thickBot="1">
      <c r="B85" s="97" t="s">
        <v>1058</v>
      </c>
      <c r="C85" s="98"/>
      <c r="D85" s="98"/>
      <c r="E85" s="98"/>
      <c r="F85" s="98"/>
      <c r="G85" s="98"/>
      <c r="H85" s="98"/>
      <c r="I85" s="99"/>
      <c r="J85" s="100"/>
      <c r="K85" s="313">
        <v>0.05</v>
      </c>
      <c r="L85" s="859">
        <f>N78*K85</f>
        <v>550.5082256867189</v>
      </c>
      <c r="M85" s="860"/>
      <c r="N85" s="57"/>
    </row>
    <row r="86" spans="1:14" ht="15.75" thickBot="1">
      <c r="B86" s="822" t="s">
        <v>1037</v>
      </c>
      <c r="C86" s="823"/>
      <c r="D86" s="823"/>
      <c r="E86" s="823"/>
      <c r="F86" s="823"/>
      <c r="G86" s="823"/>
      <c r="H86" s="823"/>
      <c r="I86" s="823"/>
      <c r="J86" s="823"/>
      <c r="K86" s="823"/>
      <c r="L86" s="823"/>
      <c r="M86" s="824"/>
      <c r="N86" s="58">
        <f>L83+L84+L85</f>
        <v>3303.0493541203136</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14313.213867854693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1134</v>
      </c>
      <c r="C31" s="87" t="s">
        <v>1655</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154</v>
      </c>
      <c r="B36" s="871" t="str">
        <f>VLOOKUP(A36,EQUIPOS!A6:D154,3,FALSE)</f>
        <v>Carrotanque Irrigador de asfalto, 1000 GALONES DE CAPACIDAD</v>
      </c>
      <c r="C36" s="872"/>
      <c r="D36" s="872"/>
      <c r="E36" s="872"/>
      <c r="F36" s="872"/>
      <c r="G36" s="872"/>
      <c r="H36" s="873"/>
      <c r="I36" s="275"/>
      <c r="J36" s="276"/>
      <c r="K36" s="277">
        <f>VLOOKUP(A36,EQUIPOS!A6:D163,4,FALSE)</f>
        <v>114583.33333333333</v>
      </c>
      <c r="L36" s="278"/>
      <c r="M36" s="279">
        <v>418</v>
      </c>
      <c r="N36" s="280">
        <f>K36/M36</f>
        <v>274.12280701754383</v>
      </c>
    </row>
    <row r="37" spans="1:14">
      <c r="A37" s="119" t="s">
        <v>173</v>
      </c>
      <c r="B37" s="871" t="str">
        <f>VLOOKUP(A37,EQUIPOS!A7:D154,3,FALSE)</f>
        <v>Compactador neumático de Potencia 70 HP, peso de 13 ton</v>
      </c>
      <c r="C37" s="872"/>
      <c r="D37" s="872"/>
      <c r="E37" s="872"/>
      <c r="F37" s="872"/>
      <c r="G37" s="872"/>
      <c r="H37" s="873"/>
      <c r="I37" s="275"/>
      <c r="J37" s="276"/>
      <c r="K37" s="277">
        <f>VLOOKUP(A37,EQUIPOS!A7:D164,4,FALSE)</f>
        <v>148766.66666666666</v>
      </c>
      <c r="L37" s="278"/>
      <c r="M37" s="279">
        <v>418</v>
      </c>
      <c r="N37" s="280">
        <f>K37/M37</f>
        <v>355.90111642743221</v>
      </c>
    </row>
    <row r="38" spans="1:14">
      <c r="A38" t="s">
        <v>225</v>
      </c>
      <c r="B38" s="871" t="str">
        <f>VLOOKUP(A38,EQUIPOS!A8:D154,3,FALSE)</f>
        <v>Esparcidor de gravilla, Ancho de esparcimiento 3100mm, Velocidad de trabajo 10—20km2/h</v>
      </c>
      <c r="C38" s="872"/>
      <c r="D38" s="872"/>
      <c r="E38" s="872"/>
      <c r="F38" s="872"/>
      <c r="G38" s="872"/>
      <c r="H38" s="873"/>
      <c r="I38" s="275"/>
      <c r="J38" s="276"/>
      <c r="K38" s="277">
        <f>VLOOKUP(A38,EQUIPOS!A8:D165,4,FALSE)</f>
        <v>97600</v>
      </c>
      <c r="L38" s="278"/>
      <c r="M38" s="279">
        <v>418</v>
      </c>
      <c r="N38" s="280">
        <f>K38/M38</f>
        <v>233.49282296650719</v>
      </c>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t="s">
        <v>1036</v>
      </c>
      <c r="C41" s="880"/>
      <c r="D41" s="880"/>
      <c r="E41" s="44"/>
      <c r="F41" s="45"/>
      <c r="G41" s="45"/>
      <c r="H41" s="46"/>
      <c r="I41" s="42"/>
      <c r="J41" s="43"/>
      <c r="K41" s="287"/>
      <c r="L41" s="284"/>
      <c r="M41" s="409">
        <v>0.01</v>
      </c>
      <c r="N41" s="352">
        <f>N76*M41</f>
        <v>0.91627760537260772</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864.43302401685582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867</v>
      </c>
      <c r="B48" s="49" t="str">
        <f>VLOOKUP(A48,MATERIALES!A5:D373,3,FALSE)</f>
        <v>Arena de trituración (sellos de arena-afalto)</v>
      </c>
      <c r="C48" s="289"/>
      <c r="D48" s="289"/>
      <c r="E48" s="289"/>
      <c r="F48" s="289"/>
      <c r="G48" s="289"/>
      <c r="H48" s="289"/>
      <c r="I48" s="276"/>
      <c r="J48" s="232" t="str">
        <f>VLOOKUP(A48,MATERIALES!A4:D640,2,FALSE)</f>
        <v>m3</v>
      </c>
      <c r="K48" s="290">
        <v>0.01</v>
      </c>
      <c r="L48" s="275"/>
      <c r="M48" s="410">
        <f>VLOOKUP(A48,MATERIALES!A5:D396,4,FALSE)</f>
        <v>38400</v>
      </c>
      <c r="N48" s="280">
        <f>K48*M48</f>
        <v>384</v>
      </c>
    </row>
    <row r="49" spans="1:14">
      <c r="A49" s="114" t="s">
        <v>934</v>
      </c>
      <c r="B49" s="49" t="str">
        <f>VLOOKUP(A49,MATERIALES!A6:D373,3,FALSE)</f>
        <v>Emulsión CRR-2</v>
      </c>
      <c r="C49" s="289"/>
      <c r="D49" s="289"/>
      <c r="E49" s="289"/>
      <c r="F49" s="289"/>
      <c r="G49" s="289"/>
      <c r="H49" s="289"/>
      <c r="I49" s="276"/>
      <c r="J49" s="232" t="str">
        <f>VLOOKUP(A49,MATERIALES!A5:D641,2,FALSE)</f>
        <v>lt</v>
      </c>
      <c r="K49" s="290">
        <v>1.25</v>
      </c>
      <c r="L49" s="275"/>
      <c r="M49" s="410">
        <f>VLOOKUP(A49,MATERIALES!A6:D397,4,FALSE)</f>
        <v>2105</v>
      </c>
      <c r="N49" s="280">
        <f>K49*M49</f>
        <v>2631.25</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904"/>
      <c r="C52" s="905"/>
      <c r="D52" s="905"/>
      <c r="E52" s="905"/>
      <c r="F52" s="905"/>
      <c r="G52" s="905"/>
      <c r="H52" s="905"/>
      <c r="I52" s="875"/>
      <c r="J52" s="48"/>
      <c r="K52" s="50"/>
      <c r="L52" s="906"/>
      <c r="M52" s="907"/>
      <c r="N52" s="51"/>
    </row>
    <row r="53" spans="1:14" ht="15.75" thickBot="1">
      <c r="B53" s="822" t="s">
        <v>1037</v>
      </c>
      <c r="C53" s="823"/>
      <c r="D53" s="823"/>
      <c r="E53" s="823"/>
      <c r="F53" s="823"/>
      <c r="G53" s="823"/>
      <c r="H53" s="823"/>
      <c r="I53" s="823"/>
      <c r="J53" s="823"/>
      <c r="K53" s="823"/>
      <c r="L53" s="823"/>
      <c r="M53" s="824"/>
      <c r="N53" s="402">
        <f>SUM(N48:N52)</f>
        <v>3015.25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8" t="s">
        <v>1045</v>
      </c>
      <c r="M57" s="887"/>
      <c r="N57" s="82" t="s">
        <v>1035</v>
      </c>
    </row>
    <row r="58" spans="1:14">
      <c r="A58" t="s">
        <v>1311</v>
      </c>
      <c r="B58" s="52" t="str">
        <f>VLOOKUP(A58,TRANSPORTE!A5:D117,3,FALSE)</f>
        <v>Transporte de Arena</v>
      </c>
      <c r="C58" s="325"/>
      <c r="D58" s="325"/>
      <c r="E58" s="325"/>
      <c r="F58" s="325"/>
      <c r="G58" s="325"/>
      <c r="H58" s="319" t="s">
        <v>1552</v>
      </c>
      <c r="I58" s="287">
        <v>0.01</v>
      </c>
      <c r="J58" s="294">
        <v>1</v>
      </c>
      <c r="K58" s="287">
        <f>I58*J58</f>
        <v>0.01</v>
      </c>
      <c r="L58" s="909">
        <f>VLOOKUP(A58,TRANSPORTE!A5:D117,4,FALSE)</f>
        <v>1226.6666666666667</v>
      </c>
      <c r="M58" s="910"/>
      <c r="N58" s="295">
        <f>K58*L58</f>
        <v>12.266666666666667</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900"/>
      <c r="M63" s="901"/>
      <c r="N63" s="133"/>
    </row>
    <row r="64" spans="1:14" ht="15.75" thickBot="1">
      <c r="B64" s="911" t="s">
        <v>1037</v>
      </c>
      <c r="C64" s="865"/>
      <c r="D64" s="865"/>
      <c r="E64" s="865"/>
      <c r="F64" s="865"/>
      <c r="G64" s="865"/>
      <c r="H64" s="865"/>
      <c r="I64" s="865"/>
      <c r="J64" s="865"/>
      <c r="K64" s="865"/>
      <c r="L64" s="865"/>
      <c r="M64" s="866"/>
      <c r="N64" s="110">
        <f>N58+N59+N60+N61+N62</f>
        <v>12.266666666666667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1" t="s">
        <v>1047</v>
      </c>
      <c r="C68" s="862"/>
      <c r="D68" s="862"/>
      <c r="E68" s="862"/>
      <c r="F68" s="862"/>
      <c r="G68" s="862"/>
      <c r="H68" s="862"/>
      <c r="I68" s="79" t="s">
        <v>1048</v>
      </c>
      <c r="J68" s="81" t="s">
        <v>1494</v>
      </c>
      <c r="K68" s="80" t="s">
        <v>1050</v>
      </c>
      <c r="L68" s="863" t="s">
        <v>1034</v>
      </c>
      <c r="M68" s="864"/>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3344</v>
      </c>
      <c r="N69" s="403">
        <f>K69/M69</f>
        <v>61.08517369150718</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3344</v>
      </c>
      <c r="N70" s="403">
        <f>K70/M70</f>
        <v>30.54258684575359</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911" t="s">
        <v>1037</v>
      </c>
      <c r="C76" s="865"/>
      <c r="D76" s="865"/>
      <c r="E76" s="865"/>
      <c r="F76" s="865"/>
      <c r="G76" s="865"/>
      <c r="H76" s="865"/>
      <c r="I76" s="865"/>
      <c r="J76" s="865"/>
      <c r="K76" s="865"/>
      <c r="L76" s="865"/>
      <c r="M76" s="866"/>
      <c r="N76" s="309">
        <f>SUM(N69:N75)</f>
        <v>91.62776053726077</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N43+N53+N64+N76</f>
        <v>3983.5774512207831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796.71549024415663</v>
      </c>
      <c r="M83" s="858"/>
      <c r="N83" s="57"/>
    </row>
    <row r="84" spans="1:14">
      <c r="B84" s="95" t="s">
        <v>1057</v>
      </c>
      <c r="C84" s="96"/>
      <c r="D84" s="96"/>
      <c r="E84" s="96"/>
      <c r="F84" s="96"/>
      <c r="G84" s="96"/>
      <c r="H84" s="96"/>
      <c r="I84" s="93"/>
      <c r="J84" s="94"/>
      <c r="K84" s="312">
        <v>0.05</v>
      </c>
      <c r="L84" s="857">
        <f>N78*K84</f>
        <v>199.17887256103916</v>
      </c>
      <c r="M84" s="858"/>
      <c r="N84" s="57"/>
    </row>
    <row r="85" spans="1:14" ht="15.75" thickBot="1">
      <c r="B85" s="97" t="s">
        <v>1058</v>
      </c>
      <c r="C85" s="98"/>
      <c r="D85" s="98"/>
      <c r="E85" s="98"/>
      <c r="F85" s="98"/>
      <c r="G85" s="98"/>
      <c r="H85" s="98"/>
      <c r="I85" s="99"/>
      <c r="J85" s="100"/>
      <c r="K85" s="313">
        <v>0.05</v>
      </c>
      <c r="L85" s="859">
        <f>N78*K85</f>
        <v>199.17887256103916</v>
      </c>
      <c r="M85" s="860"/>
      <c r="N85" s="57"/>
    </row>
    <row r="86" spans="1:14" ht="15.75" thickBot="1">
      <c r="B86" s="822" t="s">
        <v>1037</v>
      </c>
      <c r="C86" s="823"/>
      <c r="D86" s="823"/>
      <c r="E86" s="823"/>
      <c r="F86" s="823"/>
      <c r="G86" s="823"/>
      <c r="H86" s="823"/>
      <c r="I86" s="823"/>
      <c r="J86" s="823"/>
      <c r="K86" s="823"/>
      <c r="L86" s="823"/>
      <c r="M86" s="824"/>
      <c r="N86" s="58">
        <f>L83+L84+L85</f>
        <v>1195.0732353662349</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5178.6506865870178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1135</v>
      </c>
      <c r="C31" s="87" t="s">
        <v>1656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154</v>
      </c>
      <c r="B36" s="871" t="str">
        <f>VLOOKUP(A36,EQUIPOS!A6:D154,3,FALSE)</f>
        <v>Carrotanque Irrigador de asfalto, 1000 GALONES DE CAPACIDAD</v>
      </c>
      <c r="C36" s="872"/>
      <c r="D36" s="872"/>
      <c r="E36" s="872"/>
      <c r="F36" s="872"/>
      <c r="G36" s="872"/>
      <c r="H36" s="873"/>
      <c r="I36" s="275"/>
      <c r="J36" s="276"/>
      <c r="K36" s="277">
        <f>VLOOKUP(A36,EQUIPOS!A6:D163,4,FALSE)</f>
        <v>114583.33333333333</v>
      </c>
      <c r="L36" s="278"/>
      <c r="M36" s="279">
        <v>418</v>
      </c>
      <c r="N36" s="280">
        <f>K36/M36</f>
        <v>274.12280701754383</v>
      </c>
    </row>
    <row r="37" spans="1:14">
      <c r="A37" s="119" t="s">
        <v>173</v>
      </c>
      <c r="B37" s="871" t="str">
        <f>VLOOKUP(A37,EQUIPOS!A7:D154,3,FALSE)</f>
        <v>Compactador neumático de Potencia 70 HP, peso de 13 ton</v>
      </c>
      <c r="C37" s="872"/>
      <c r="D37" s="872"/>
      <c r="E37" s="872"/>
      <c r="F37" s="872"/>
      <c r="G37" s="872"/>
      <c r="H37" s="873"/>
      <c r="I37" s="275"/>
      <c r="J37" s="276"/>
      <c r="K37" s="277">
        <f>VLOOKUP(A37,EQUIPOS!A7:D164,4,FALSE)</f>
        <v>148766.66666666666</v>
      </c>
      <c r="L37" s="278"/>
      <c r="M37" s="279">
        <v>418</v>
      </c>
      <c r="N37" s="280">
        <f>K37/M37</f>
        <v>355.90111642743221</v>
      </c>
    </row>
    <row r="38" spans="1:14">
      <c r="A38" t="s">
        <v>225</v>
      </c>
      <c r="B38" s="871" t="str">
        <f>VLOOKUP(A38,EQUIPOS!A8:D154,3,FALSE)</f>
        <v>Esparcidor de gravilla, Ancho de esparcimiento 3100mm, Velocidad de trabajo 10—20km2/h</v>
      </c>
      <c r="C38" s="872"/>
      <c r="D38" s="872"/>
      <c r="E38" s="872"/>
      <c r="F38" s="872"/>
      <c r="G38" s="872"/>
      <c r="H38" s="873"/>
      <c r="I38" s="275"/>
      <c r="J38" s="276"/>
      <c r="K38" s="277">
        <f>VLOOKUP(A38,EQUIPOS!A8:D165,4,FALSE)</f>
        <v>97600</v>
      </c>
      <c r="L38" s="278"/>
      <c r="M38" s="279">
        <v>418</v>
      </c>
      <c r="N38" s="280">
        <f>K38/M38</f>
        <v>233.49282296650719</v>
      </c>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t="s">
        <v>1036</v>
      </c>
      <c r="C41" s="880"/>
      <c r="D41" s="880"/>
      <c r="E41" s="44"/>
      <c r="F41" s="45"/>
      <c r="G41" s="45"/>
      <c r="H41" s="46"/>
      <c r="I41" s="42"/>
      <c r="J41" s="43"/>
      <c r="K41" s="287"/>
      <c r="L41" s="284"/>
      <c r="M41" s="409">
        <v>0.01</v>
      </c>
      <c r="N41" s="352">
        <f>N76*M41</f>
        <v>0.91627760537260772</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864.43302401685582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867</v>
      </c>
      <c r="B48" s="49" t="str">
        <f>VLOOKUP(A48,MATERIALES!A5:D373,3,FALSE)</f>
        <v>Arena de trituración (sellos de arena-afalto)</v>
      </c>
      <c r="C48" s="289"/>
      <c r="D48" s="289"/>
      <c r="E48" s="289"/>
      <c r="F48" s="289"/>
      <c r="G48" s="289"/>
      <c r="H48" s="289"/>
      <c r="I48" s="276"/>
      <c r="J48" s="232" t="str">
        <f>VLOOKUP(A48,MATERIALES!A4:D640,2,FALSE)</f>
        <v>m3</v>
      </c>
      <c r="K48" s="290">
        <v>0.01</v>
      </c>
      <c r="L48" s="275"/>
      <c r="M48" s="410">
        <f>VLOOKUP(A48,MATERIALES!A5:D396,4,FALSE)</f>
        <v>38400</v>
      </c>
      <c r="N48" s="280">
        <f>K48*M48</f>
        <v>384</v>
      </c>
    </row>
    <row r="49" spans="1:72">
      <c r="A49" s="114" t="s">
        <v>932</v>
      </c>
      <c r="B49" s="49" t="str">
        <f>VLOOKUP(A49,MATERIALES!A6:D373,3,FALSE)</f>
        <v>Emulsión CRR-1</v>
      </c>
      <c r="C49" s="289"/>
      <c r="D49" s="289"/>
      <c r="E49" s="289"/>
      <c r="F49" s="289"/>
      <c r="G49" s="289"/>
      <c r="H49" s="289"/>
      <c r="I49" s="276"/>
      <c r="J49" s="276" t="s">
        <v>1064</v>
      </c>
      <c r="K49" s="290">
        <v>1.25</v>
      </c>
      <c r="L49" s="275"/>
      <c r="M49" s="410">
        <f>VLOOKUP(A49,MATERIALES!A6:D397,4,FALSE)</f>
        <v>1812.6666666666667</v>
      </c>
      <c r="N49" s="280">
        <f>K49*M49</f>
        <v>2265.8333333333335</v>
      </c>
      <c r="BT49">
        <v>1111</v>
      </c>
    </row>
    <row r="50" spans="1:72">
      <c r="B50" s="49"/>
      <c r="C50" s="289"/>
      <c r="D50" s="289"/>
      <c r="E50" s="289"/>
      <c r="F50" s="289"/>
      <c r="G50" s="289"/>
      <c r="H50" s="289"/>
      <c r="I50" s="276"/>
      <c r="J50" s="232"/>
      <c r="K50" s="290"/>
      <c r="L50" s="275"/>
      <c r="M50" s="291"/>
      <c r="N50" s="292"/>
    </row>
    <row r="51" spans="1:72">
      <c r="B51" s="49"/>
      <c r="C51" s="289"/>
      <c r="D51" s="289"/>
      <c r="E51" s="289"/>
      <c r="F51" s="289"/>
      <c r="G51" s="289"/>
      <c r="H51" s="289"/>
      <c r="I51" s="276"/>
      <c r="J51" s="232"/>
      <c r="K51" s="290"/>
      <c r="L51" s="275"/>
      <c r="M51" s="291"/>
      <c r="N51" s="292"/>
    </row>
    <row r="52" spans="1:72" ht="15.75" thickBot="1">
      <c r="B52" s="904"/>
      <c r="C52" s="905"/>
      <c r="D52" s="905"/>
      <c r="E52" s="905"/>
      <c r="F52" s="905"/>
      <c r="G52" s="905"/>
      <c r="H52" s="905"/>
      <c r="I52" s="875"/>
      <c r="J52" s="48"/>
      <c r="K52" s="50"/>
      <c r="L52" s="906"/>
      <c r="M52" s="907"/>
      <c r="N52" s="51"/>
    </row>
    <row r="53" spans="1:72" ht="15.75" thickBot="1">
      <c r="B53" s="822" t="s">
        <v>1037</v>
      </c>
      <c r="C53" s="823"/>
      <c r="D53" s="823"/>
      <c r="E53" s="823"/>
      <c r="F53" s="823"/>
      <c r="G53" s="823"/>
      <c r="H53" s="823"/>
      <c r="I53" s="823"/>
      <c r="J53" s="823"/>
      <c r="K53" s="823"/>
      <c r="L53" s="823"/>
      <c r="M53" s="824"/>
      <c r="N53" s="402">
        <f>SUM(N48:N52)</f>
        <v>2649.8333333333335</v>
      </c>
    </row>
    <row r="54" spans="1:72">
      <c r="B54" s="39"/>
      <c r="C54" s="40"/>
      <c r="D54" s="40"/>
      <c r="E54" s="40"/>
      <c r="F54" s="40"/>
      <c r="G54" s="40"/>
      <c r="H54" s="40"/>
      <c r="I54" s="40"/>
      <c r="J54" s="40"/>
      <c r="K54" s="40"/>
      <c r="L54" s="40"/>
      <c r="M54" s="40"/>
      <c r="N54" s="41"/>
    </row>
    <row r="55" spans="1:72">
      <c r="B55" s="70" t="s">
        <v>1040</v>
      </c>
      <c r="C55" s="71"/>
      <c r="D55" s="71"/>
      <c r="E55" s="71"/>
      <c r="F55" s="71"/>
      <c r="G55" s="71"/>
      <c r="H55" s="71"/>
      <c r="I55" s="71"/>
      <c r="J55" s="71"/>
      <c r="K55" s="71"/>
      <c r="L55" s="71"/>
      <c r="M55" s="71"/>
      <c r="N55" s="72"/>
    </row>
    <row r="56" spans="1:72" ht="15.75" thickBot="1">
      <c r="B56" s="74"/>
      <c r="C56" s="67"/>
      <c r="D56" s="67"/>
      <c r="E56" s="67"/>
      <c r="F56" s="67"/>
      <c r="G56" s="67"/>
      <c r="H56" s="67"/>
      <c r="I56" s="67"/>
      <c r="J56" s="67"/>
      <c r="K56" s="67"/>
      <c r="L56" s="67"/>
      <c r="M56" s="67"/>
      <c r="N56" s="69"/>
    </row>
    <row r="57" spans="1:72" ht="25.5">
      <c r="B57" s="321" t="s">
        <v>1041</v>
      </c>
      <c r="C57" s="322"/>
      <c r="D57" s="322"/>
      <c r="E57" s="322"/>
      <c r="F57" s="322"/>
      <c r="G57" s="322"/>
      <c r="H57" s="79" t="s">
        <v>1029</v>
      </c>
      <c r="I57" s="80" t="s">
        <v>1042</v>
      </c>
      <c r="J57" s="81" t="s">
        <v>1043</v>
      </c>
      <c r="K57" s="79" t="s">
        <v>1044</v>
      </c>
      <c r="L57" s="908" t="s">
        <v>1045</v>
      </c>
      <c r="M57" s="887"/>
      <c r="N57" s="82" t="s">
        <v>1035</v>
      </c>
    </row>
    <row r="58" spans="1:72">
      <c r="A58" t="s">
        <v>1311</v>
      </c>
      <c r="B58" s="52" t="str">
        <f>VLOOKUP(A58,TRANSPORTE!A5:D117,3,FALSE)</f>
        <v>Transporte de Arena</v>
      </c>
      <c r="C58" s="325"/>
      <c r="D58" s="325"/>
      <c r="E58" s="325"/>
      <c r="F58" s="325"/>
      <c r="G58" s="325"/>
      <c r="H58" s="319" t="s">
        <v>1552</v>
      </c>
      <c r="I58" s="287">
        <v>0.01</v>
      </c>
      <c r="J58" s="294">
        <v>1</v>
      </c>
      <c r="K58" s="287">
        <f>I58*J58</f>
        <v>0.01</v>
      </c>
      <c r="L58" s="909">
        <f>VLOOKUP(A58,TRANSPORTE!A5:D117,4,FALSE)</f>
        <v>1226.6666666666667</v>
      </c>
      <c r="M58" s="910"/>
      <c r="N58" s="295">
        <f>K58*L58</f>
        <v>12.266666666666667</v>
      </c>
    </row>
    <row r="59" spans="1:72">
      <c r="B59" s="52"/>
      <c r="C59" s="53"/>
      <c r="D59" s="53"/>
      <c r="E59" s="53"/>
      <c r="F59" s="53"/>
      <c r="G59" s="53"/>
      <c r="H59" s="296"/>
      <c r="I59" s="287"/>
      <c r="J59" s="287"/>
      <c r="K59" s="287"/>
      <c r="L59" s="297"/>
      <c r="M59" s="298"/>
      <c r="N59" s="299"/>
    </row>
    <row r="60" spans="1:72">
      <c r="B60" s="52"/>
      <c r="C60" s="53"/>
      <c r="D60" s="53"/>
      <c r="E60" s="53"/>
      <c r="F60" s="53"/>
      <c r="G60" s="53"/>
      <c r="H60" s="296"/>
      <c r="I60" s="287"/>
      <c r="J60" s="287"/>
      <c r="K60" s="287"/>
      <c r="L60" s="297"/>
      <c r="M60" s="298"/>
      <c r="N60" s="299"/>
    </row>
    <row r="61" spans="1:72">
      <c r="B61" s="52"/>
      <c r="C61" s="53"/>
      <c r="D61" s="53"/>
      <c r="E61" s="53"/>
      <c r="F61" s="53"/>
      <c r="G61" s="53"/>
      <c r="H61" s="296"/>
      <c r="I61" s="287"/>
      <c r="J61" s="287"/>
      <c r="K61" s="287"/>
      <c r="L61" s="297"/>
      <c r="M61" s="298"/>
      <c r="N61" s="299"/>
    </row>
    <row r="62" spans="1:72">
      <c r="B62" s="52"/>
      <c r="C62" s="53"/>
      <c r="D62" s="53"/>
      <c r="E62" s="53"/>
      <c r="F62" s="53"/>
      <c r="G62" s="53"/>
      <c r="H62" s="296"/>
      <c r="I62" s="287"/>
      <c r="J62" s="287"/>
      <c r="K62" s="287"/>
      <c r="L62" s="297"/>
      <c r="M62" s="298"/>
      <c r="N62" s="299"/>
    </row>
    <row r="63" spans="1:72" ht="15.75" thickBot="1">
      <c r="B63" s="455"/>
      <c r="C63" s="456"/>
      <c r="D63" s="456"/>
      <c r="E63" s="456"/>
      <c r="F63" s="456"/>
      <c r="G63" s="456"/>
      <c r="H63" s="54"/>
      <c r="I63" s="132"/>
      <c r="J63" s="132"/>
      <c r="K63" s="132"/>
      <c r="L63" s="900"/>
      <c r="M63" s="901"/>
      <c r="N63" s="133"/>
    </row>
    <row r="64" spans="1:72" ht="15.75" thickBot="1">
      <c r="B64" s="911" t="s">
        <v>1037</v>
      </c>
      <c r="C64" s="865"/>
      <c r="D64" s="865"/>
      <c r="E64" s="865"/>
      <c r="F64" s="865"/>
      <c r="G64" s="865"/>
      <c r="H64" s="865"/>
      <c r="I64" s="865"/>
      <c r="J64" s="865"/>
      <c r="K64" s="865"/>
      <c r="L64" s="865"/>
      <c r="M64" s="866"/>
      <c r="N64" s="110">
        <f>N58+N59+N60+N61+N62</f>
        <v>12.266666666666667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1" t="s">
        <v>1047</v>
      </c>
      <c r="C68" s="862"/>
      <c r="D68" s="862"/>
      <c r="E68" s="862"/>
      <c r="F68" s="862"/>
      <c r="G68" s="862"/>
      <c r="H68" s="862"/>
      <c r="I68" s="79" t="s">
        <v>1048</v>
      </c>
      <c r="J68" s="81" t="s">
        <v>1494</v>
      </c>
      <c r="K68" s="80" t="s">
        <v>1050</v>
      </c>
      <c r="L68" s="863" t="s">
        <v>1034</v>
      </c>
      <c r="M68" s="864"/>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3344</v>
      </c>
      <c r="N69" s="403">
        <f>K69/M69</f>
        <v>61.08517369150718</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3344</v>
      </c>
      <c r="N70" s="403">
        <f>K70/M70</f>
        <v>30.54258684575359</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911" t="s">
        <v>1037</v>
      </c>
      <c r="C76" s="865"/>
      <c r="D76" s="865"/>
      <c r="E76" s="865"/>
      <c r="F76" s="865"/>
      <c r="G76" s="865"/>
      <c r="H76" s="865"/>
      <c r="I76" s="865"/>
      <c r="J76" s="865"/>
      <c r="K76" s="865"/>
      <c r="L76" s="865"/>
      <c r="M76" s="866"/>
      <c r="N76" s="309">
        <f>SUM(N69:N75)</f>
        <v>91.62776053726077</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N43+N53+N64+N76</f>
        <v>3618.1607845541171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723.63215691082348</v>
      </c>
      <c r="M83" s="858"/>
      <c r="N83" s="57"/>
    </row>
    <row r="84" spans="1:14">
      <c r="B84" s="95" t="s">
        <v>1057</v>
      </c>
      <c r="C84" s="96"/>
      <c r="D84" s="96"/>
      <c r="E84" s="96"/>
      <c r="F84" s="96"/>
      <c r="G84" s="96"/>
      <c r="H84" s="96"/>
      <c r="I84" s="93"/>
      <c r="J84" s="94"/>
      <c r="K84" s="312">
        <v>0.05</v>
      </c>
      <c r="L84" s="857">
        <f>N78*K84</f>
        <v>180.90803922770587</v>
      </c>
      <c r="M84" s="858"/>
      <c r="N84" s="57"/>
    </row>
    <row r="85" spans="1:14" ht="15.75" thickBot="1">
      <c r="B85" s="97" t="s">
        <v>1058</v>
      </c>
      <c r="C85" s="98"/>
      <c r="D85" s="98"/>
      <c r="E85" s="98"/>
      <c r="F85" s="98"/>
      <c r="G85" s="98"/>
      <c r="H85" s="98"/>
      <c r="I85" s="99"/>
      <c r="J85" s="100"/>
      <c r="K85" s="313">
        <v>0.05</v>
      </c>
      <c r="L85" s="859">
        <f>N78*K85</f>
        <v>180.90803922770587</v>
      </c>
      <c r="M85" s="860"/>
      <c r="N85" s="57"/>
    </row>
    <row r="86" spans="1:14" ht="15.75" thickBot="1">
      <c r="B86" s="822" t="s">
        <v>1037</v>
      </c>
      <c r="C86" s="823"/>
      <c r="D86" s="823"/>
      <c r="E86" s="823"/>
      <c r="F86" s="823"/>
      <c r="G86" s="823"/>
      <c r="H86" s="823"/>
      <c r="I86" s="823"/>
      <c r="J86" s="823"/>
      <c r="K86" s="823"/>
      <c r="L86" s="823"/>
      <c r="M86" s="824"/>
      <c r="N86" s="58">
        <f>L83+L84+L85</f>
        <v>1085.4482353662352</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4703.6090199203518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1136</v>
      </c>
      <c r="C31" s="87" t="s">
        <v>1613</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136</v>
      </c>
      <c r="B36" s="871" t="str">
        <f>VLOOKUP(A36,EQUIPOS!A6:D154,3,FALSE)</f>
        <v>Camión de Slurry</v>
      </c>
      <c r="C36" s="872"/>
      <c r="D36" s="872"/>
      <c r="E36" s="872"/>
      <c r="F36" s="872"/>
      <c r="G36" s="872"/>
      <c r="H36" s="873"/>
      <c r="I36" s="275"/>
      <c r="J36" s="276"/>
      <c r="K36" s="277">
        <f>VLOOKUP(A36,EQUIPOS!A6:D163,4,FALSE)</f>
        <v>166240</v>
      </c>
      <c r="L36" s="278"/>
      <c r="M36" s="279">
        <v>600</v>
      </c>
      <c r="N36" s="280">
        <f>K36/M36</f>
        <v>277.06666666666666</v>
      </c>
    </row>
    <row r="37" spans="1:14">
      <c r="A37" s="119" t="s">
        <v>176</v>
      </c>
      <c r="B37" s="871" t="str">
        <f>VLOOKUP(A37,EQUIPOS!A7:D154,3,FALSE)</f>
        <v xml:space="preserve">Compresor (barrido y soplado)
</v>
      </c>
      <c r="C37" s="872"/>
      <c r="D37" s="872"/>
      <c r="E37" s="872"/>
      <c r="F37" s="872"/>
      <c r="G37" s="872"/>
      <c r="H37" s="873"/>
      <c r="I37" s="275"/>
      <c r="J37" s="276"/>
      <c r="K37" s="277">
        <f>VLOOKUP(A37,EQUIPOS!A7:D164,4,FALSE)</f>
        <v>71466.666666666672</v>
      </c>
      <c r="L37" s="278"/>
      <c r="M37" s="279">
        <v>600</v>
      </c>
      <c r="N37" s="280">
        <f>K37/M37</f>
        <v>119.11111111111111</v>
      </c>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t="s">
        <v>1036</v>
      </c>
      <c r="C41" s="880"/>
      <c r="D41" s="880"/>
      <c r="E41" s="44"/>
      <c r="F41" s="45"/>
      <c r="G41" s="45"/>
      <c r="H41" s="46"/>
      <c r="I41" s="42"/>
      <c r="J41" s="43"/>
      <c r="K41" s="287"/>
      <c r="L41" s="284"/>
      <c r="M41" s="409">
        <v>0.01</v>
      </c>
      <c r="N41" s="352">
        <f>N76*M41</f>
        <v>0.63834006507624996</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396.81611784285406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837</v>
      </c>
      <c r="B48" s="49" t="str">
        <f>VLOOKUP(A48,MATERIALES!A5:D373,3,FALSE)</f>
        <v>Agregado tipo LA 13 (lechadas)</v>
      </c>
      <c r="C48" s="289"/>
      <c r="D48" s="289"/>
      <c r="E48" s="289"/>
      <c r="F48" s="289"/>
      <c r="G48" s="289"/>
      <c r="H48" s="289"/>
      <c r="I48" s="276"/>
      <c r="J48" s="232" t="str">
        <f>VLOOKUP(A48,MATERIALES!A4:D640,2,FALSE)</f>
        <v>m3</v>
      </c>
      <c r="K48" s="415">
        <v>1.2500000000000001E-2</v>
      </c>
      <c r="L48" s="275"/>
      <c r="M48" s="410">
        <f>VLOOKUP(A48,MATERIALES!A5:D396,4,FALSE)</f>
        <v>63923.333333333336</v>
      </c>
      <c r="N48" s="280">
        <f>K48*M48</f>
        <v>799.04166666666674</v>
      </c>
    </row>
    <row r="49" spans="1:14">
      <c r="A49" s="114" t="s">
        <v>924</v>
      </c>
      <c r="B49" s="49" t="str">
        <f>VLOOKUP(A49,MATERIALES!A6:D373,3,FALSE)</f>
        <v>Emulsión CRL-1h</v>
      </c>
      <c r="C49" s="289"/>
      <c r="D49" s="289"/>
      <c r="E49" s="289"/>
      <c r="F49" s="289"/>
      <c r="G49" s="289"/>
      <c r="H49" s="289"/>
      <c r="I49" s="276"/>
      <c r="J49" s="232" t="str">
        <f>VLOOKUP(A49,MATERIALES!A5:D641,2,FALSE)</f>
        <v>lt</v>
      </c>
      <c r="K49" s="415">
        <v>1.4625000000000001</v>
      </c>
      <c r="L49" s="275"/>
      <c r="M49" s="410">
        <f>VLOOKUP(A49,MATERIALES!A6:D397,4,FALSE)</f>
        <v>1940</v>
      </c>
      <c r="N49" s="280">
        <f>K49*M49</f>
        <v>2837.2500000000005</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904"/>
      <c r="C52" s="905"/>
      <c r="D52" s="905"/>
      <c r="E52" s="905"/>
      <c r="F52" s="905"/>
      <c r="G52" s="905"/>
      <c r="H52" s="905"/>
      <c r="I52" s="875"/>
      <c r="J52" s="48"/>
      <c r="K52" s="50"/>
      <c r="L52" s="906"/>
      <c r="M52" s="907"/>
      <c r="N52" s="51"/>
    </row>
    <row r="53" spans="1:14" ht="15.75" thickBot="1">
      <c r="B53" s="822" t="s">
        <v>1037</v>
      </c>
      <c r="C53" s="823"/>
      <c r="D53" s="823"/>
      <c r="E53" s="823"/>
      <c r="F53" s="823"/>
      <c r="G53" s="823"/>
      <c r="H53" s="823"/>
      <c r="I53" s="823"/>
      <c r="J53" s="823"/>
      <c r="K53" s="823"/>
      <c r="L53" s="823"/>
      <c r="M53" s="824"/>
      <c r="N53" s="402">
        <f>SUM(N48:N52)</f>
        <v>3636.291666666667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8" t="s">
        <v>1045</v>
      </c>
      <c r="M57" s="887"/>
      <c r="N57" s="82" t="s">
        <v>1035</v>
      </c>
    </row>
    <row r="58" spans="1:14">
      <c r="A58" t="s">
        <v>1413</v>
      </c>
      <c r="B58" s="52" t="str">
        <f>VLOOKUP(A58,TRANSPORTE!A5:D117,3,FALSE)</f>
        <v>Transporte de agregado tipo LA-1</v>
      </c>
      <c r="C58" s="325"/>
      <c r="D58" s="325"/>
      <c r="E58" s="325"/>
      <c r="F58" s="325"/>
      <c r="G58" s="325"/>
      <c r="H58" s="319" t="s">
        <v>1552</v>
      </c>
      <c r="I58" s="416">
        <v>1.2500000000000001E-2</v>
      </c>
      <c r="J58" s="294">
        <v>1</v>
      </c>
      <c r="K58" s="416">
        <f>I58*J58</f>
        <v>1.2500000000000001E-2</v>
      </c>
      <c r="L58" s="909">
        <f>VLOOKUP(A58,TRANSPORTE!A5:D117,4,FALSE)</f>
        <v>1226.6666666666667</v>
      </c>
      <c r="M58" s="910"/>
      <c r="N58" s="295">
        <f>K58*L58</f>
        <v>15.333333333333336</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900"/>
      <c r="M63" s="901"/>
      <c r="N63" s="133"/>
    </row>
    <row r="64" spans="1:14" ht="15.75" thickBot="1">
      <c r="B64" s="911" t="s">
        <v>1037</v>
      </c>
      <c r="C64" s="865"/>
      <c r="D64" s="865"/>
      <c r="E64" s="865"/>
      <c r="F64" s="865"/>
      <c r="G64" s="865"/>
      <c r="H64" s="865"/>
      <c r="I64" s="865"/>
      <c r="J64" s="865"/>
      <c r="K64" s="865"/>
      <c r="L64" s="865"/>
      <c r="M64" s="866"/>
      <c r="N64" s="110">
        <f>N58+N59+N60+N61+N62</f>
        <v>15.333333333333336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1" t="s">
        <v>1047</v>
      </c>
      <c r="C68" s="862"/>
      <c r="D68" s="862"/>
      <c r="E68" s="862"/>
      <c r="F68" s="862"/>
      <c r="G68" s="862"/>
      <c r="H68" s="862"/>
      <c r="I68" s="79" t="s">
        <v>1048</v>
      </c>
      <c r="J68" s="81" t="s">
        <v>1494</v>
      </c>
      <c r="K68" s="80" t="s">
        <v>1050</v>
      </c>
      <c r="L68" s="863" t="s">
        <v>1034</v>
      </c>
      <c r="M68" s="864"/>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911" t="s">
        <v>1037</v>
      </c>
      <c r="C76" s="865"/>
      <c r="D76" s="865"/>
      <c r="E76" s="865"/>
      <c r="F76" s="865"/>
      <c r="G76" s="865"/>
      <c r="H76" s="865"/>
      <c r="I76" s="865"/>
      <c r="J76" s="865"/>
      <c r="K76" s="865"/>
      <c r="L76" s="865"/>
      <c r="M76" s="866"/>
      <c r="N76" s="309">
        <f>SUM(N69:N75)</f>
        <v>63.834006507624991</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N43+N53+N64+N76</f>
        <v>4112.2751243504799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822.45502487009605</v>
      </c>
      <c r="M83" s="858"/>
      <c r="N83" s="57"/>
    </row>
    <row r="84" spans="1:14">
      <c r="B84" s="95" t="s">
        <v>1057</v>
      </c>
      <c r="C84" s="96"/>
      <c r="D84" s="96"/>
      <c r="E84" s="96"/>
      <c r="F84" s="96"/>
      <c r="G84" s="96"/>
      <c r="H84" s="96"/>
      <c r="I84" s="93"/>
      <c r="J84" s="94"/>
      <c r="K84" s="312">
        <v>0.05</v>
      </c>
      <c r="L84" s="857">
        <f>N78*K84</f>
        <v>205.61375621752401</v>
      </c>
      <c r="M84" s="858"/>
      <c r="N84" s="57"/>
    </row>
    <row r="85" spans="1:14" ht="15.75" thickBot="1">
      <c r="B85" s="97" t="s">
        <v>1058</v>
      </c>
      <c r="C85" s="98"/>
      <c r="D85" s="98"/>
      <c r="E85" s="98"/>
      <c r="F85" s="98"/>
      <c r="G85" s="98"/>
      <c r="H85" s="98"/>
      <c r="I85" s="99"/>
      <c r="J85" s="100"/>
      <c r="K85" s="313">
        <v>0.05</v>
      </c>
      <c r="L85" s="859">
        <f>N78*K85</f>
        <v>205.61375621752401</v>
      </c>
      <c r="M85" s="860"/>
      <c r="N85" s="57"/>
    </row>
    <row r="86" spans="1:14" ht="15.75" thickBot="1">
      <c r="B86" s="822" t="s">
        <v>1037</v>
      </c>
      <c r="C86" s="823"/>
      <c r="D86" s="823"/>
      <c r="E86" s="823"/>
      <c r="F86" s="823"/>
      <c r="G86" s="823"/>
      <c r="H86" s="823"/>
      <c r="I86" s="823"/>
      <c r="J86" s="823"/>
      <c r="K86" s="823"/>
      <c r="L86" s="823"/>
      <c r="M86" s="824"/>
      <c r="N86" s="58">
        <f>L83+L84+L85</f>
        <v>1233.682537305144</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5345.9576616556242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1137</v>
      </c>
      <c r="C31" s="87" t="s">
        <v>2166</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136</v>
      </c>
      <c r="B36" s="871" t="str">
        <f>VLOOKUP(A36,EQUIPOS!A6:D154,3,FALSE)</f>
        <v>Camión de Slurry</v>
      </c>
      <c r="C36" s="872"/>
      <c r="D36" s="872"/>
      <c r="E36" s="872"/>
      <c r="F36" s="872"/>
      <c r="G36" s="872"/>
      <c r="H36" s="873"/>
      <c r="I36" s="275"/>
      <c r="J36" s="276"/>
      <c r="K36" s="277">
        <f>VLOOKUP(A36,EQUIPOS!A6:D163,4,FALSE)</f>
        <v>166240</v>
      </c>
      <c r="L36" s="278"/>
      <c r="M36" s="279">
        <v>600</v>
      </c>
      <c r="N36" s="280">
        <f>K36/M36</f>
        <v>277.06666666666666</v>
      </c>
    </row>
    <row r="37" spans="1:14">
      <c r="A37" s="119" t="s">
        <v>176</v>
      </c>
      <c r="B37" s="871" t="str">
        <f>VLOOKUP(A37,EQUIPOS!A7:D154,3,FALSE)</f>
        <v xml:space="preserve">Compresor (barrido y soplado)
</v>
      </c>
      <c r="C37" s="872"/>
      <c r="D37" s="872"/>
      <c r="E37" s="872"/>
      <c r="F37" s="872"/>
      <c r="G37" s="872"/>
      <c r="H37" s="873"/>
      <c r="I37" s="275"/>
      <c r="J37" s="276"/>
      <c r="K37" s="277">
        <f>VLOOKUP(A37,EQUIPOS!A7:D164,4,FALSE)</f>
        <v>71466.666666666672</v>
      </c>
      <c r="L37" s="278"/>
      <c r="M37" s="279">
        <v>600</v>
      </c>
      <c r="N37" s="280">
        <f>K37/M37</f>
        <v>119.11111111111111</v>
      </c>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t="s">
        <v>1036</v>
      </c>
      <c r="C41" s="880"/>
      <c r="D41" s="880"/>
      <c r="E41" s="44"/>
      <c r="F41" s="45"/>
      <c r="G41" s="45"/>
      <c r="H41" s="46"/>
      <c r="I41" s="42"/>
      <c r="J41" s="43"/>
      <c r="K41" s="287"/>
      <c r="L41" s="284"/>
      <c r="M41" s="409">
        <v>0.01</v>
      </c>
      <c r="N41" s="352">
        <f>N76*M41</f>
        <v>0.63834006507624996</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396.81611784285406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838</v>
      </c>
      <c r="B48" s="49" t="str">
        <f>VLOOKUP(A48,MATERIALES!A5:D373,3,FALSE)</f>
        <v>Agregado tipo LA 10 (lechadas)</v>
      </c>
      <c r="C48" s="289"/>
      <c r="D48" s="289"/>
      <c r="E48" s="289"/>
      <c r="F48" s="289"/>
      <c r="G48" s="289"/>
      <c r="H48" s="289"/>
      <c r="I48" s="276"/>
      <c r="J48" s="232" t="str">
        <f>VLOOKUP(A48,MATERIALES!A4:D640,2,FALSE)</f>
        <v>m3</v>
      </c>
      <c r="K48" s="415">
        <v>9.4999999999999998E-3</v>
      </c>
      <c r="L48" s="275"/>
      <c r="M48" s="410">
        <f>VLOOKUP(A48,MATERIALES!A5:D396,4,FALSE)</f>
        <v>63893.333333333336</v>
      </c>
      <c r="N48" s="280">
        <f>K48*M48</f>
        <v>606.98666666666668</v>
      </c>
    </row>
    <row r="49" spans="1:14">
      <c r="A49" s="114" t="s">
        <v>924</v>
      </c>
      <c r="B49" s="49" t="str">
        <f>VLOOKUP(A49,MATERIALES!A6:D373,3,FALSE)</f>
        <v>Emulsión CRL-1h</v>
      </c>
      <c r="C49" s="289"/>
      <c r="D49" s="289"/>
      <c r="E49" s="289"/>
      <c r="F49" s="289"/>
      <c r="G49" s="289"/>
      <c r="H49" s="289"/>
      <c r="I49" s="276"/>
      <c r="J49" s="232" t="str">
        <f>VLOOKUP(A49,MATERIALES!A5:D641,2,FALSE)</f>
        <v>lt</v>
      </c>
      <c r="K49" s="417">
        <v>1.4107499999999999</v>
      </c>
      <c r="L49" s="275"/>
      <c r="M49" s="410">
        <f>VLOOKUP(A49,MATERIALES!A6:D397,4,FALSE)</f>
        <v>1940</v>
      </c>
      <c r="N49" s="280">
        <f>K49*M49</f>
        <v>2736.855</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904"/>
      <c r="C52" s="905"/>
      <c r="D52" s="905"/>
      <c r="E52" s="905"/>
      <c r="F52" s="905"/>
      <c r="G52" s="905"/>
      <c r="H52" s="905"/>
      <c r="I52" s="875"/>
      <c r="J52" s="48"/>
      <c r="K52" s="50"/>
      <c r="L52" s="906"/>
      <c r="M52" s="907"/>
      <c r="N52" s="51"/>
    </row>
    <row r="53" spans="1:14" ht="15.75" thickBot="1">
      <c r="B53" s="822" t="s">
        <v>1037</v>
      </c>
      <c r="C53" s="823"/>
      <c r="D53" s="823"/>
      <c r="E53" s="823"/>
      <c r="F53" s="823"/>
      <c r="G53" s="823"/>
      <c r="H53" s="823"/>
      <c r="I53" s="823"/>
      <c r="J53" s="823"/>
      <c r="K53" s="823"/>
      <c r="L53" s="823"/>
      <c r="M53" s="824"/>
      <c r="N53" s="402">
        <f>SUM(N48:N52)</f>
        <v>3343.8416666666667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8" t="s">
        <v>1045</v>
      </c>
      <c r="M57" s="887"/>
      <c r="N57" s="82" t="s">
        <v>1035</v>
      </c>
    </row>
    <row r="58" spans="1:14">
      <c r="A58" t="s">
        <v>1415</v>
      </c>
      <c r="B58" s="52" t="str">
        <f>VLOOKUP(A58,TRANSPORTE!A5:D117,3,FALSE)</f>
        <v>Transporte de agregado tipo LA-2</v>
      </c>
      <c r="C58" s="325"/>
      <c r="D58" s="325"/>
      <c r="E58" s="325"/>
      <c r="F58" s="325"/>
      <c r="G58" s="325"/>
      <c r="H58" s="319" t="s">
        <v>1552</v>
      </c>
      <c r="I58" s="416">
        <v>9.4999999999999998E-3</v>
      </c>
      <c r="J58" s="294">
        <v>1</v>
      </c>
      <c r="K58" s="416">
        <f>I58*J58</f>
        <v>9.4999999999999998E-3</v>
      </c>
      <c r="L58" s="909">
        <f>VLOOKUP(A58,TRANSPORTE!A5:D117,4,FALSE)</f>
        <v>1226.6666666666667</v>
      </c>
      <c r="M58" s="910"/>
      <c r="N58" s="295">
        <f>K58*L58</f>
        <v>11.653333333333334</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900"/>
      <c r="M63" s="901"/>
      <c r="N63" s="133"/>
    </row>
    <row r="64" spans="1:14" ht="15.75" thickBot="1">
      <c r="B64" s="911" t="s">
        <v>1037</v>
      </c>
      <c r="C64" s="865"/>
      <c r="D64" s="865"/>
      <c r="E64" s="865"/>
      <c r="F64" s="865"/>
      <c r="G64" s="865"/>
      <c r="H64" s="865"/>
      <c r="I64" s="865"/>
      <c r="J64" s="865"/>
      <c r="K64" s="865"/>
      <c r="L64" s="865"/>
      <c r="M64" s="866"/>
      <c r="N64" s="110">
        <f>N58+N59+N60+N61+N62</f>
        <v>11.653333333333334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1" t="s">
        <v>1047</v>
      </c>
      <c r="C68" s="862"/>
      <c r="D68" s="862"/>
      <c r="E68" s="862"/>
      <c r="F68" s="862"/>
      <c r="G68" s="862"/>
      <c r="H68" s="862"/>
      <c r="I68" s="79" t="s">
        <v>1048</v>
      </c>
      <c r="J68" s="81" t="s">
        <v>1494</v>
      </c>
      <c r="K68" s="80" t="s">
        <v>1050</v>
      </c>
      <c r="L68" s="863" t="s">
        <v>1034</v>
      </c>
      <c r="M68" s="864"/>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911" t="s">
        <v>1037</v>
      </c>
      <c r="C76" s="865"/>
      <c r="D76" s="865"/>
      <c r="E76" s="865"/>
      <c r="F76" s="865"/>
      <c r="G76" s="865"/>
      <c r="H76" s="865"/>
      <c r="I76" s="865"/>
      <c r="J76" s="865"/>
      <c r="K76" s="865"/>
      <c r="L76" s="865"/>
      <c r="M76" s="866"/>
      <c r="N76" s="309">
        <f>SUM(N69:N75)</f>
        <v>63.834006507624991</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N43+N53+N64+N76</f>
        <v>3816.1451243504789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763.22902487009583</v>
      </c>
      <c r="M83" s="858"/>
      <c r="N83" s="57"/>
    </row>
    <row r="84" spans="1:14">
      <c r="B84" s="95" t="s">
        <v>1057</v>
      </c>
      <c r="C84" s="96"/>
      <c r="D84" s="96"/>
      <c r="E84" s="96"/>
      <c r="F84" s="96"/>
      <c r="G84" s="96"/>
      <c r="H84" s="96"/>
      <c r="I84" s="93"/>
      <c r="J84" s="94"/>
      <c r="K84" s="312">
        <v>0.05</v>
      </c>
      <c r="L84" s="857">
        <f>N78*K84</f>
        <v>190.80725621752396</v>
      </c>
      <c r="M84" s="858"/>
      <c r="N84" s="57"/>
    </row>
    <row r="85" spans="1:14" ht="15.75" thickBot="1">
      <c r="B85" s="97" t="s">
        <v>1058</v>
      </c>
      <c r="C85" s="98"/>
      <c r="D85" s="98"/>
      <c r="E85" s="98"/>
      <c r="F85" s="98"/>
      <c r="G85" s="98"/>
      <c r="H85" s="98"/>
      <c r="I85" s="99"/>
      <c r="J85" s="100"/>
      <c r="K85" s="313">
        <v>0.05</v>
      </c>
      <c r="L85" s="859">
        <f>N78*K85</f>
        <v>190.80725621752396</v>
      </c>
      <c r="M85" s="860"/>
      <c r="N85" s="57"/>
    </row>
    <row r="86" spans="1:14" ht="15.75" thickBot="1">
      <c r="B86" s="822" t="s">
        <v>1037</v>
      </c>
      <c r="C86" s="823"/>
      <c r="D86" s="823"/>
      <c r="E86" s="823"/>
      <c r="F86" s="823"/>
      <c r="G86" s="823"/>
      <c r="H86" s="823"/>
      <c r="I86" s="823"/>
      <c r="J86" s="823"/>
      <c r="K86" s="823"/>
      <c r="L86" s="823"/>
      <c r="M86" s="824"/>
      <c r="N86" s="58">
        <f>L83+L84+L85</f>
        <v>1144.8435373051436</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4960.9886616556223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1138</v>
      </c>
      <c r="C31" s="87" t="s">
        <v>2167</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136</v>
      </c>
      <c r="B36" s="871" t="str">
        <f>VLOOKUP(A36,EQUIPOS!A6:D154,3,FALSE)</f>
        <v>Camión de Slurry</v>
      </c>
      <c r="C36" s="872"/>
      <c r="D36" s="872"/>
      <c r="E36" s="872"/>
      <c r="F36" s="872"/>
      <c r="G36" s="872"/>
      <c r="H36" s="873"/>
      <c r="I36" s="275"/>
      <c r="J36" s="276"/>
      <c r="K36" s="277">
        <f>VLOOKUP(A36,EQUIPOS!A6:D163,4,FALSE)</f>
        <v>166240</v>
      </c>
      <c r="L36" s="278"/>
      <c r="M36" s="279">
        <v>600</v>
      </c>
      <c r="N36" s="280">
        <f>K36/M36</f>
        <v>277.06666666666666</v>
      </c>
    </row>
    <row r="37" spans="1:14">
      <c r="A37" s="119" t="s">
        <v>176</v>
      </c>
      <c r="B37" s="871" t="str">
        <f>VLOOKUP(A37,EQUIPOS!A7:D154,3,FALSE)</f>
        <v xml:space="preserve">Compresor (barrido y soplado)
</v>
      </c>
      <c r="C37" s="872"/>
      <c r="D37" s="872"/>
      <c r="E37" s="872"/>
      <c r="F37" s="872"/>
      <c r="G37" s="872"/>
      <c r="H37" s="873"/>
      <c r="I37" s="275"/>
      <c r="J37" s="276"/>
      <c r="K37" s="277">
        <f>VLOOKUP(A37,EQUIPOS!A7:D164,4,FALSE)</f>
        <v>71466.666666666672</v>
      </c>
      <c r="L37" s="278"/>
      <c r="M37" s="279">
        <v>600</v>
      </c>
      <c r="N37" s="280">
        <f>K37/M37</f>
        <v>119.11111111111111</v>
      </c>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t="s">
        <v>1036</v>
      </c>
      <c r="C41" s="880"/>
      <c r="D41" s="880"/>
      <c r="E41" s="44"/>
      <c r="F41" s="45"/>
      <c r="G41" s="45"/>
      <c r="H41" s="46"/>
      <c r="I41" s="42"/>
      <c r="J41" s="43"/>
      <c r="K41" s="287"/>
      <c r="L41" s="284"/>
      <c r="M41" s="409">
        <v>0.01</v>
      </c>
      <c r="N41" s="352">
        <f>N76*M41</f>
        <v>0.63834006507624996</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396.81611784285406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839</v>
      </c>
      <c r="B48" s="49" t="str">
        <f>VLOOKUP(A48,MATERIALES!A5:D373,3,FALSE)</f>
        <v>Agregado tipo LA 5 (lechadas)</v>
      </c>
      <c r="C48" s="289"/>
      <c r="D48" s="289"/>
      <c r="E48" s="289"/>
      <c r="F48" s="289"/>
      <c r="G48" s="289"/>
      <c r="H48" s="289"/>
      <c r="I48" s="276"/>
      <c r="J48" s="232" t="str">
        <f>VLOOKUP(A48,MATERIALES!A4:D640,2,FALSE)</f>
        <v>m3</v>
      </c>
      <c r="K48" s="415">
        <v>9.4999999999999998E-3</v>
      </c>
      <c r="L48" s="275"/>
      <c r="M48" s="410">
        <f>VLOOKUP(A48,MATERIALES!A5:D396,4,FALSE)</f>
        <v>65778.333333333328</v>
      </c>
      <c r="N48" s="280">
        <f>K48*M48</f>
        <v>624.89416666666659</v>
      </c>
    </row>
    <row r="49" spans="1:14">
      <c r="A49" s="114" t="s">
        <v>924</v>
      </c>
      <c r="B49" s="49" t="str">
        <f>VLOOKUP(A49,MATERIALES!A6:D373,3,FALSE)</f>
        <v>Emulsión CRL-1h</v>
      </c>
      <c r="C49" s="289"/>
      <c r="D49" s="289"/>
      <c r="E49" s="289"/>
      <c r="F49" s="289"/>
      <c r="G49" s="289"/>
      <c r="H49" s="289"/>
      <c r="I49" s="276"/>
      <c r="J49" s="232" t="str">
        <f>VLOOKUP(A49,MATERIALES!A5:D641,2,FALSE)</f>
        <v>lt</v>
      </c>
      <c r="K49" s="290">
        <v>1.71</v>
      </c>
      <c r="L49" s="275"/>
      <c r="M49" s="410">
        <f>VLOOKUP(A49,MATERIALES!A6:D397,4,FALSE)</f>
        <v>1940</v>
      </c>
      <c r="N49" s="280">
        <f>K49*M49</f>
        <v>3317.4</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SUM(N48:N53)</f>
        <v>3942.2941666666666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A59" t="s">
        <v>1417</v>
      </c>
      <c r="B59" s="52" t="str">
        <f>VLOOKUP(A59,TRANSPORTE!A5:D117,3,FALSE)</f>
        <v>Transporte de agregado tipo LA-3</v>
      </c>
      <c r="C59" s="325"/>
      <c r="D59" s="325"/>
      <c r="E59" s="325"/>
      <c r="F59" s="325"/>
      <c r="G59" s="325"/>
      <c r="H59" s="319" t="s">
        <v>1552</v>
      </c>
      <c r="I59" s="416">
        <v>9.4999999999999998E-3</v>
      </c>
      <c r="J59" s="294">
        <v>1</v>
      </c>
      <c r="K59" s="416">
        <f>I59*J59</f>
        <v>9.4999999999999998E-3</v>
      </c>
      <c r="L59" s="909">
        <f>VLOOKUP(A59,TRANSPORTE!A5:D117,4,FALSE)</f>
        <v>1226.6666666666667</v>
      </c>
      <c r="M59" s="910"/>
      <c r="N59" s="295">
        <f>K59*L59</f>
        <v>11.653333333333334</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f>N59+N60+N61+N62+N63</f>
        <v>11.653333333333334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303">
        <v>4800</v>
      </c>
      <c r="N70" s="403">
        <f>K70/M70</f>
        <v>42.556004338416663</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4800</v>
      </c>
      <c r="N71" s="403">
        <f>K71/M71</f>
        <v>21.278002169208332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911" t="s">
        <v>1037</v>
      </c>
      <c r="C76" s="865"/>
      <c r="D76" s="865"/>
      <c r="E76" s="865"/>
      <c r="F76" s="865"/>
      <c r="G76" s="865"/>
      <c r="H76" s="865"/>
      <c r="I76" s="865"/>
      <c r="J76" s="865"/>
      <c r="K76" s="865"/>
      <c r="L76" s="865"/>
      <c r="M76" s="866"/>
      <c r="N76" s="309">
        <f>SUM(N70:N75)</f>
        <v>63.834006507624991</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4414.5976243504801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882.9195248700961</v>
      </c>
      <c r="M83" s="858"/>
      <c r="N83" s="57"/>
    </row>
    <row r="84" spans="1:14">
      <c r="B84" s="95" t="s">
        <v>1057</v>
      </c>
      <c r="C84" s="96"/>
      <c r="D84" s="96"/>
      <c r="E84" s="96"/>
      <c r="F84" s="96"/>
      <c r="G84" s="96"/>
      <c r="H84" s="96"/>
      <c r="I84" s="93"/>
      <c r="J84" s="94"/>
      <c r="K84" s="312">
        <v>0.05</v>
      </c>
      <c r="L84" s="857">
        <f>N78*K84</f>
        <v>220.72988121752402</v>
      </c>
      <c r="M84" s="858"/>
      <c r="N84" s="57"/>
    </row>
    <row r="85" spans="1:14" ht="15.75" thickBot="1">
      <c r="B85" s="97" t="s">
        <v>1058</v>
      </c>
      <c r="C85" s="98"/>
      <c r="D85" s="98"/>
      <c r="E85" s="98"/>
      <c r="F85" s="98"/>
      <c r="G85" s="98"/>
      <c r="H85" s="98"/>
      <c r="I85" s="99"/>
      <c r="J85" s="100"/>
      <c r="K85" s="313">
        <v>0.05</v>
      </c>
      <c r="L85" s="859">
        <f>N78*K85</f>
        <v>220.72988121752402</v>
      </c>
      <c r="M85" s="860"/>
      <c r="N85" s="57"/>
    </row>
    <row r="86" spans="1:14" ht="15.75" thickBot="1">
      <c r="B86" s="822" t="s">
        <v>1037</v>
      </c>
      <c r="C86" s="823"/>
      <c r="D86" s="823"/>
      <c r="E86" s="823"/>
      <c r="F86" s="823"/>
      <c r="G86" s="823"/>
      <c r="H86" s="823"/>
      <c r="I86" s="823"/>
      <c r="J86" s="823"/>
      <c r="K86" s="823"/>
      <c r="L86" s="823"/>
      <c r="M86" s="824"/>
      <c r="N86" s="58">
        <f>L83+L84+L85</f>
        <v>1324.3792873051441</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5738.9769116556245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1139</v>
      </c>
      <c r="C31" s="87" t="s">
        <v>2168</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136</v>
      </c>
      <c r="B36" s="871" t="str">
        <f>VLOOKUP(A36,EQUIPOS!A6:D154,3,FALSE)</f>
        <v>Camión de Slurry</v>
      </c>
      <c r="C36" s="872"/>
      <c r="D36" s="872"/>
      <c r="E36" s="872"/>
      <c r="F36" s="872"/>
      <c r="G36" s="872"/>
      <c r="H36" s="873"/>
      <c r="I36" s="275"/>
      <c r="J36" s="276"/>
      <c r="K36" s="277">
        <f>VLOOKUP(A36,EQUIPOS!A6:D163,4,FALSE)</f>
        <v>166240</v>
      </c>
      <c r="L36" s="278"/>
      <c r="M36" s="279">
        <v>600</v>
      </c>
      <c r="N36" s="280">
        <f>K36/M36</f>
        <v>277.06666666666666</v>
      </c>
    </row>
    <row r="37" spans="1:14">
      <c r="A37" s="119" t="s">
        <v>176</v>
      </c>
      <c r="B37" s="871" t="str">
        <f>VLOOKUP(A37,EQUIPOS!A7:D154,3,FALSE)</f>
        <v xml:space="preserve">Compresor (barrido y soplado)
</v>
      </c>
      <c r="C37" s="872"/>
      <c r="D37" s="872"/>
      <c r="E37" s="872"/>
      <c r="F37" s="872"/>
      <c r="G37" s="872"/>
      <c r="H37" s="873"/>
      <c r="I37" s="275"/>
      <c r="J37" s="276"/>
      <c r="K37" s="277">
        <f>VLOOKUP(A37,EQUIPOS!A7:D164,4,FALSE)</f>
        <v>71466.666666666672</v>
      </c>
      <c r="L37" s="278"/>
      <c r="M37" s="279">
        <v>600</v>
      </c>
      <c r="N37" s="280">
        <f>K37/M37</f>
        <v>119.11111111111111</v>
      </c>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t="s">
        <v>1036</v>
      </c>
      <c r="C41" s="880"/>
      <c r="D41" s="880"/>
      <c r="E41" s="44"/>
      <c r="F41" s="45"/>
      <c r="G41" s="45"/>
      <c r="H41" s="46"/>
      <c r="I41" s="42"/>
      <c r="J41" s="43"/>
      <c r="K41" s="287"/>
      <c r="L41" s="284"/>
      <c r="M41" s="409">
        <v>0.01</v>
      </c>
      <c r="N41" s="352">
        <f>N76*M41</f>
        <v>0.63834006507624996</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396.81611784285406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840</v>
      </c>
      <c r="B48" s="49" t="str">
        <f>VLOOKUP(A48,MATERIALES!A5:D373,3,FALSE)</f>
        <v>Agregado tipo LA 4 (lechadas)</v>
      </c>
      <c r="C48" s="289"/>
      <c r="D48" s="289"/>
      <c r="E48" s="289"/>
      <c r="F48" s="289"/>
      <c r="G48" s="289"/>
      <c r="H48" s="289"/>
      <c r="I48" s="276"/>
      <c r="J48" s="232" t="str">
        <f>VLOOKUP(A48,MATERIALES!A4:D640,2,FALSE)</f>
        <v>m3</v>
      </c>
      <c r="K48" s="417">
        <v>4.7499999999999999E-3</v>
      </c>
      <c r="L48" s="275"/>
      <c r="M48" s="410">
        <f>VLOOKUP(A48,MATERIALES!A5:D396,4,FALSE)</f>
        <v>65780</v>
      </c>
      <c r="N48" s="280">
        <f>K48*M48</f>
        <v>312.45499999999998</v>
      </c>
    </row>
    <row r="49" spans="1:14">
      <c r="A49" s="114" t="s">
        <v>924</v>
      </c>
      <c r="B49" s="49" t="str">
        <f>VLOOKUP(A49,MATERIALES!A6:D373,3,FALSE)</f>
        <v>Emulsión CRL-1h</v>
      </c>
      <c r="C49" s="289"/>
      <c r="D49" s="289"/>
      <c r="E49" s="289"/>
      <c r="F49" s="289"/>
      <c r="G49" s="289"/>
      <c r="H49" s="289"/>
      <c r="I49" s="276"/>
      <c r="J49" s="232" t="str">
        <f>VLOOKUP(A49,MATERIALES!A5:D641,2,FALSE)</f>
        <v>lt</v>
      </c>
      <c r="K49" s="417">
        <v>1.0687499999999999</v>
      </c>
      <c r="L49" s="275"/>
      <c r="M49" s="410">
        <f>VLOOKUP(A49,MATERIALES!A6:D397,4,FALSE)</f>
        <v>1940</v>
      </c>
      <c r="N49" s="280">
        <f>K49*M49</f>
        <v>2073.3749999999995</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904"/>
      <c r="C52" s="905"/>
      <c r="D52" s="905"/>
      <c r="E52" s="905"/>
      <c r="F52" s="905"/>
      <c r="G52" s="905"/>
      <c r="H52" s="905"/>
      <c r="I52" s="875"/>
      <c r="J52" s="48"/>
      <c r="K52" s="50"/>
      <c r="L52" s="906"/>
      <c r="M52" s="907"/>
      <c r="N52" s="51"/>
    </row>
    <row r="53" spans="1:14" ht="15.75" thickBot="1">
      <c r="B53" s="822" t="s">
        <v>1037</v>
      </c>
      <c r="C53" s="823"/>
      <c r="D53" s="823"/>
      <c r="E53" s="823"/>
      <c r="F53" s="823"/>
      <c r="G53" s="823"/>
      <c r="H53" s="823"/>
      <c r="I53" s="823"/>
      <c r="J53" s="823"/>
      <c r="K53" s="823"/>
      <c r="L53" s="823"/>
      <c r="M53" s="824"/>
      <c r="N53" s="402">
        <f>SUM(N48:N52)</f>
        <v>2385.8299999999995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8" t="s">
        <v>1045</v>
      </c>
      <c r="M57" s="887"/>
      <c r="N57" s="82" t="s">
        <v>1035</v>
      </c>
    </row>
    <row r="58" spans="1:14">
      <c r="A58" t="s">
        <v>1419</v>
      </c>
      <c r="B58" s="52" t="str">
        <f>VLOOKUP(A58,TRANSPORTE!A5:D117,3,FALSE)</f>
        <v>Transporte de agregado tipo LA-4</v>
      </c>
      <c r="C58" s="325"/>
      <c r="D58" s="325"/>
      <c r="E58" s="325"/>
      <c r="F58" s="325"/>
      <c r="G58" s="325"/>
      <c r="H58" s="319" t="s">
        <v>1552</v>
      </c>
      <c r="I58" s="418">
        <v>4.7499999999999999E-3</v>
      </c>
      <c r="J58" s="294">
        <v>1</v>
      </c>
      <c r="K58" s="418">
        <f>I58*J58</f>
        <v>4.7499999999999999E-3</v>
      </c>
      <c r="L58" s="909">
        <f>VLOOKUP(A58,TRANSPORTE!A5:D117,4,FALSE)</f>
        <v>1226.6666666666667</v>
      </c>
      <c r="M58" s="910"/>
      <c r="N58" s="295">
        <f>K58*L58</f>
        <v>5.8266666666666671</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900"/>
      <c r="M63" s="901"/>
      <c r="N63" s="133"/>
    </row>
    <row r="64" spans="1:14" ht="15.75" thickBot="1">
      <c r="B64" s="911" t="s">
        <v>1037</v>
      </c>
      <c r="C64" s="865"/>
      <c r="D64" s="865"/>
      <c r="E64" s="865"/>
      <c r="F64" s="865"/>
      <c r="G64" s="865"/>
      <c r="H64" s="865"/>
      <c r="I64" s="865"/>
      <c r="J64" s="865"/>
      <c r="K64" s="865"/>
      <c r="L64" s="865"/>
      <c r="M64" s="866"/>
      <c r="N64" s="110">
        <f>N58+N59+N60+N61+N62</f>
        <v>5.8266666666666671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1" t="s">
        <v>1047</v>
      </c>
      <c r="C68" s="862"/>
      <c r="D68" s="862"/>
      <c r="E68" s="862"/>
      <c r="F68" s="862"/>
      <c r="G68" s="862"/>
      <c r="H68" s="862"/>
      <c r="I68" s="79" t="s">
        <v>1048</v>
      </c>
      <c r="J68" s="81" t="s">
        <v>1494</v>
      </c>
      <c r="K68" s="80" t="s">
        <v>1050</v>
      </c>
      <c r="L68" s="863" t="s">
        <v>1034</v>
      </c>
      <c r="M68" s="864"/>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911" t="s">
        <v>1037</v>
      </c>
      <c r="C76" s="865"/>
      <c r="D76" s="865"/>
      <c r="E76" s="865"/>
      <c r="F76" s="865"/>
      <c r="G76" s="865"/>
      <c r="H76" s="865"/>
      <c r="I76" s="865"/>
      <c r="J76" s="865"/>
      <c r="K76" s="865"/>
      <c r="L76" s="865"/>
      <c r="M76" s="866"/>
      <c r="N76" s="309">
        <f>SUM(N69:N75)</f>
        <v>63.834006507624991</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N43+N53+N64+N76</f>
        <v>2852.3067910171453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570.46135820342909</v>
      </c>
      <c r="M83" s="858"/>
      <c r="N83" s="57"/>
    </row>
    <row r="84" spans="1:14">
      <c r="B84" s="95" t="s">
        <v>1057</v>
      </c>
      <c r="C84" s="96"/>
      <c r="D84" s="96"/>
      <c r="E84" s="96"/>
      <c r="F84" s="96"/>
      <c r="G84" s="96"/>
      <c r="H84" s="96"/>
      <c r="I84" s="93"/>
      <c r="J84" s="94"/>
      <c r="K84" s="312">
        <v>0.05</v>
      </c>
      <c r="L84" s="857">
        <f>N78*K84</f>
        <v>142.61533955085727</v>
      </c>
      <c r="M84" s="858"/>
      <c r="N84" s="57"/>
    </row>
    <row r="85" spans="1:14" ht="15.75" thickBot="1">
      <c r="B85" s="97" t="s">
        <v>1058</v>
      </c>
      <c r="C85" s="98"/>
      <c r="D85" s="98"/>
      <c r="E85" s="98"/>
      <c r="F85" s="98"/>
      <c r="G85" s="98"/>
      <c r="H85" s="98"/>
      <c r="I85" s="99"/>
      <c r="J85" s="100"/>
      <c r="K85" s="313">
        <v>0.05</v>
      </c>
      <c r="L85" s="859">
        <f>N78*K85</f>
        <v>142.61533955085727</v>
      </c>
      <c r="M85" s="860"/>
      <c r="N85" s="57"/>
    </row>
    <row r="86" spans="1:14" ht="15.75" thickBot="1">
      <c r="B86" s="822" t="s">
        <v>1037</v>
      </c>
      <c r="C86" s="823"/>
      <c r="D86" s="823"/>
      <c r="E86" s="823"/>
      <c r="F86" s="823"/>
      <c r="G86" s="823"/>
      <c r="H86" s="823"/>
      <c r="I86" s="823"/>
      <c r="J86" s="823"/>
      <c r="K86" s="823"/>
      <c r="L86" s="823"/>
      <c r="M86" s="824"/>
      <c r="N86" s="58">
        <f>L83+L84+L85</f>
        <v>855.69203730514357</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3707.9988283222888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1140</v>
      </c>
      <c r="C31" s="87" t="s">
        <v>2169</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136</v>
      </c>
      <c r="B36" s="871" t="str">
        <f>VLOOKUP(A36,EQUIPOS!A6:D154,3,FALSE)</f>
        <v>Camión de Slurry</v>
      </c>
      <c r="C36" s="872"/>
      <c r="D36" s="872"/>
      <c r="E36" s="872"/>
      <c r="F36" s="872"/>
      <c r="G36" s="872"/>
      <c r="H36" s="873"/>
      <c r="I36" s="275"/>
      <c r="J36" s="276"/>
      <c r="K36" s="277">
        <f>VLOOKUP(A36,EQUIPOS!A6:D163,4,FALSE)</f>
        <v>166240</v>
      </c>
      <c r="L36" s="278"/>
      <c r="M36" s="279">
        <v>600</v>
      </c>
      <c r="N36" s="280">
        <f>K36/M36</f>
        <v>277.06666666666666</v>
      </c>
    </row>
    <row r="37" spans="1:14">
      <c r="A37" s="119" t="s">
        <v>176</v>
      </c>
      <c r="B37" s="871" t="str">
        <f>VLOOKUP(A37,EQUIPOS!A7:D154,3,FALSE)</f>
        <v xml:space="preserve">Compresor (barrido y soplado)
</v>
      </c>
      <c r="C37" s="872"/>
      <c r="D37" s="872"/>
      <c r="E37" s="872"/>
      <c r="F37" s="872"/>
      <c r="G37" s="872"/>
      <c r="H37" s="873"/>
      <c r="I37" s="275"/>
      <c r="J37" s="276"/>
      <c r="K37" s="277">
        <f>VLOOKUP(A37,EQUIPOS!A7:D164,4,FALSE)</f>
        <v>71466.666666666672</v>
      </c>
      <c r="L37" s="278"/>
      <c r="M37" s="279">
        <v>600</v>
      </c>
      <c r="N37" s="280">
        <f>K37/M37</f>
        <v>119.11111111111111</v>
      </c>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t="s">
        <v>1036</v>
      </c>
      <c r="C41" s="880"/>
      <c r="D41" s="880"/>
      <c r="E41" s="44"/>
      <c r="F41" s="45"/>
      <c r="G41" s="45"/>
      <c r="H41" s="46"/>
      <c r="I41" s="42"/>
      <c r="J41" s="43"/>
      <c r="K41" s="287"/>
      <c r="L41" s="284"/>
      <c r="M41" s="409">
        <v>0.01</v>
      </c>
      <c r="N41" s="352">
        <f>N76*M41</f>
        <v>0.63834006507624996</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396.81611784285406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837</v>
      </c>
      <c r="B48" s="49" t="str">
        <f>VLOOKUP(A48,MATERIALES!A5:D373,3,FALSE)</f>
        <v>Agregado tipo LA 13 (lechadas)</v>
      </c>
      <c r="C48" s="289"/>
      <c r="D48" s="289"/>
      <c r="E48" s="289"/>
      <c r="F48" s="289"/>
      <c r="G48" s="289"/>
      <c r="H48" s="289"/>
      <c r="I48" s="276"/>
      <c r="J48" s="232" t="str">
        <f>VLOOKUP(A48,MATERIALES!A4:D640,2,FALSE)</f>
        <v>m3</v>
      </c>
      <c r="K48" s="415">
        <v>1.2500000000000001E-2</v>
      </c>
      <c r="L48" s="275"/>
      <c r="M48" s="410">
        <f>VLOOKUP(A48,MATERIALES!A5:D396,4,FALSE)</f>
        <v>63923.333333333336</v>
      </c>
      <c r="N48" s="280">
        <f>K48*M48</f>
        <v>799.04166666666674</v>
      </c>
    </row>
    <row r="49" spans="1:14">
      <c r="A49" s="114" t="s">
        <v>926</v>
      </c>
      <c r="B49" s="49" t="str">
        <f>VLOOKUP(A49,MATERIALES!A6:D373,3,FALSE)</f>
        <v>Emulsión CRL-1hm</v>
      </c>
      <c r="C49" s="289"/>
      <c r="D49" s="289"/>
      <c r="E49" s="289"/>
      <c r="F49" s="289"/>
      <c r="G49" s="289"/>
      <c r="H49" s="289"/>
      <c r="I49" s="276"/>
      <c r="J49" s="232" t="str">
        <f>VLOOKUP(A49,MATERIALES!A5:D641,2,FALSE)</f>
        <v>lt</v>
      </c>
      <c r="K49" s="415">
        <v>1.4625000000000001</v>
      </c>
      <c r="L49" s="275"/>
      <c r="M49" s="410">
        <f>VLOOKUP(A49,MATERIALES!A6:D397,4,FALSE)</f>
        <v>2610</v>
      </c>
      <c r="N49" s="280">
        <f>K49*M49</f>
        <v>3817.1250000000005</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904"/>
      <c r="C52" s="905"/>
      <c r="D52" s="905"/>
      <c r="E52" s="905"/>
      <c r="F52" s="905"/>
      <c r="G52" s="905"/>
      <c r="H52" s="905"/>
      <c r="I52" s="875"/>
      <c r="J52" s="48"/>
      <c r="K52" s="50"/>
      <c r="L52" s="906"/>
      <c r="M52" s="907"/>
      <c r="N52" s="51"/>
    </row>
    <row r="53" spans="1:14" ht="15.75" thickBot="1">
      <c r="B53" s="822" t="s">
        <v>1037</v>
      </c>
      <c r="C53" s="823"/>
      <c r="D53" s="823"/>
      <c r="E53" s="823"/>
      <c r="F53" s="823"/>
      <c r="G53" s="823"/>
      <c r="H53" s="823"/>
      <c r="I53" s="823"/>
      <c r="J53" s="823"/>
      <c r="K53" s="823"/>
      <c r="L53" s="823"/>
      <c r="M53" s="824"/>
      <c r="N53" s="402">
        <f>SUM(N48:N52)</f>
        <v>4616.166666666667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8" t="s">
        <v>1045</v>
      </c>
      <c r="M57" s="887"/>
      <c r="N57" s="82" t="s">
        <v>1035</v>
      </c>
    </row>
    <row r="58" spans="1:14">
      <c r="A58" t="s">
        <v>1413</v>
      </c>
      <c r="B58" s="52" t="str">
        <f>VLOOKUP(A58,TRANSPORTE!A5:D117,3,FALSE)</f>
        <v>Transporte de agregado tipo LA-1</v>
      </c>
      <c r="C58" s="325"/>
      <c r="D58" s="325"/>
      <c r="E58" s="325"/>
      <c r="F58" s="325"/>
      <c r="G58" s="325"/>
      <c r="H58" s="319" t="s">
        <v>1552</v>
      </c>
      <c r="I58" s="416">
        <v>1.2500000000000001E-2</v>
      </c>
      <c r="J58" s="294">
        <v>1</v>
      </c>
      <c r="K58" s="416">
        <f>I58*J58</f>
        <v>1.2500000000000001E-2</v>
      </c>
      <c r="L58" s="909">
        <f>VLOOKUP(A58,TRANSPORTE!A5:D117,4,FALSE)</f>
        <v>1226.6666666666667</v>
      </c>
      <c r="M58" s="910"/>
      <c r="N58" s="295">
        <f>K58*L58</f>
        <v>15.333333333333336</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317"/>
      <c r="C63" s="318"/>
      <c r="D63" s="318"/>
      <c r="E63" s="318"/>
      <c r="F63" s="318"/>
      <c r="G63" s="318"/>
      <c r="H63" s="54"/>
      <c r="I63" s="132"/>
      <c r="J63" s="132"/>
      <c r="K63" s="132"/>
      <c r="L63" s="900"/>
      <c r="M63" s="901"/>
      <c r="N63" s="133"/>
    </row>
    <row r="64" spans="1:14" ht="15.75" thickBot="1">
      <c r="B64" s="911" t="s">
        <v>1037</v>
      </c>
      <c r="C64" s="865"/>
      <c r="D64" s="865"/>
      <c r="E64" s="865"/>
      <c r="F64" s="865"/>
      <c r="G64" s="865"/>
      <c r="H64" s="865"/>
      <c r="I64" s="865"/>
      <c r="J64" s="865"/>
      <c r="K64" s="865"/>
      <c r="L64" s="865"/>
      <c r="M64" s="866"/>
      <c r="N64" s="110">
        <f>N58+N59+N60+N61+N62</f>
        <v>15.333333333333336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1" t="s">
        <v>1047</v>
      </c>
      <c r="C68" s="862"/>
      <c r="D68" s="862"/>
      <c r="E68" s="862"/>
      <c r="F68" s="862"/>
      <c r="G68" s="862"/>
      <c r="H68" s="862"/>
      <c r="I68" s="79" t="s">
        <v>1048</v>
      </c>
      <c r="J68" s="81" t="s">
        <v>1494</v>
      </c>
      <c r="K68" s="80" t="s">
        <v>1050</v>
      </c>
      <c r="L68" s="863" t="s">
        <v>1034</v>
      </c>
      <c r="M68" s="864"/>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133"/>
    </row>
    <row r="76" spans="1:15" ht="15.75" thickBot="1">
      <c r="B76" s="911" t="s">
        <v>1037</v>
      </c>
      <c r="C76" s="865"/>
      <c r="D76" s="865"/>
      <c r="E76" s="865"/>
      <c r="F76" s="865"/>
      <c r="G76" s="865"/>
      <c r="H76" s="865"/>
      <c r="I76" s="865"/>
      <c r="J76" s="865"/>
      <c r="K76" s="865"/>
      <c r="L76" s="865"/>
      <c r="M76" s="866"/>
      <c r="N76" s="468">
        <f>SUM(N69:N75)</f>
        <v>63.834006507624991</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N43+N53+N64+N76</f>
        <v>5092.150124350479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1018.4300248700958</v>
      </c>
      <c r="M83" s="858"/>
      <c r="N83" s="57"/>
    </row>
    <row r="84" spans="1:14">
      <c r="B84" s="95" t="s">
        <v>1057</v>
      </c>
      <c r="C84" s="96"/>
      <c r="D84" s="96"/>
      <c r="E84" s="96"/>
      <c r="F84" s="96"/>
      <c r="G84" s="96"/>
      <c r="H84" s="96"/>
      <c r="I84" s="93"/>
      <c r="J84" s="94"/>
      <c r="K84" s="312">
        <v>0.05</v>
      </c>
      <c r="L84" s="857">
        <f>N78*K84</f>
        <v>254.60750621752396</v>
      </c>
      <c r="M84" s="858"/>
      <c r="N84" s="57"/>
    </row>
    <row r="85" spans="1:14" ht="15.75" thickBot="1">
      <c r="B85" s="97" t="s">
        <v>1058</v>
      </c>
      <c r="C85" s="98"/>
      <c r="D85" s="98"/>
      <c r="E85" s="98"/>
      <c r="F85" s="98"/>
      <c r="G85" s="98"/>
      <c r="H85" s="98"/>
      <c r="I85" s="99"/>
      <c r="J85" s="100"/>
      <c r="K85" s="313">
        <v>0.05</v>
      </c>
      <c r="L85" s="859">
        <f>N78*K85</f>
        <v>254.60750621752396</v>
      </c>
      <c r="M85" s="860"/>
      <c r="N85" s="57"/>
    </row>
    <row r="86" spans="1:14" ht="15.75" thickBot="1">
      <c r="B86" s="822" t="s">
        <v>1037</v>
      </c>
      <c r="C86" s="823"/>
      <c r="D86" s="823"/>
      <c r="E86" s="823"/>
      <c r="F86" s="823"/>
      <c r="G86" s="823"/>
      <c r="H86" s="823"/>
      <c r="I86" s="823"/>
      <c r="J86" s="823"/>
      <c r="K86" s="823"/>
      <c r="L86" s="823"/>
      <c r="M86" s="824"/>
      <c r="N86" s="58">
        <f>L83+L84+L85</f>
        <v>1527.6450373051437</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6619.7951616556229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1141</v>
      </c>
      <c r="C31" s="87" t="s">
        <v>2170</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136</v>
      </c>
      <c r="B36" s="871" t="str">
        <f>VLOOKUP(A36,EQUIPOS!A6:D154,3,FALSE)</f>
        <v>Camión de Slurry</v>
      </c>
      <c r="C36" s="872"/>
      <c r="D36" s="872"/>
      <c r="E36" s="872"/>
      <c r="F36" s="872"/>
      <c r="G36" s="872"/>
      <c r="H36" s="873"/>
      <c r="I36" s="275"/>
      <c r="J36" s="276"/>
      <c r="K36" s="277">
        <f>VLOOKUP(A36,EQUIPOS!A6:D163,4,FALSE)</f>
        <v>166240</v>
      </c>
      <c r="L36" s="278"/>
      <c r="M36" s="279">
        <v>600</v>
      </c>
      <c r="N36" s="280">
        <f>K36/M36</f>
        <v>277.06666666666666</v>
      </c>
    </row>
    <row r="37" spans="1:14">
      <c r="A37" s="119" t="s">
        <v>176</v>
      </c>
      <c r="B37" s="871" t="str">
        <f>VLOOKUP(A37,EQUIPOS!A7:D154,3,FALSE)</f>
        <v xml:space="preserve">Compresor (barrido y soplado)
</v>
      </c>
      <c r="C37" s="872"/>
      <c r="D37" s="872"/>
      <c r="E37" s="872"/>
      <c r="F37" s="872"/>
      <c r="G37" s="872"/>
      <c r="H37" s="873"/>
      <c r="I37" s="275"/>
      <c r="J37" s="276"/>
      <c r="K37" s="277">
        <f>VLOOKUP(A37,EQUIPOS!A7:D164,4,FALSE)</f>
        <v>71466.666666666672</v>
      </c>
      <c r="L37" s="278"/>
      <c r="M37" s="279">
        <v>600</v>
      </c>
      <c r="N37" s="280">
        <f>K37/M37</f>
        <v>119.11111111111111</v>
      </c>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t="s">
        <v>1036</v>
      </c>
      <c r="C41" s="880"/>
      <c r="D41" s="880"/>
      <c r="E41" s="44"/>
      <c r="F41" s="45"/>
      <c r="G41" s="45"/>
      <c r="H41" s="46"/>
      <c r="I41" s="42"/>
      <c r="J41" s="43"/>
      <c r="K41" s="287"/>
      <c r="L41" s="284"/>
      <c r="M41" s="409">
        <v>0.01</v>
      </c>
      <c r="N41" s="352">
        <f>N76*M41</f>
        <v>0.63834006507624996</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396.81611784285406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838</v>
      </c>
      <c r="B48" s="49" t="str">
        <f>VLOOKUP(A48,MATERIALES!A5:D373,3,FALSE)</f>
        <v>Agregado tipo LA 10 (lechadas)</v>
      </c>
      <c r="C48" s="289"/>
      <c r="D48" s="289"/>
      <c r="E48" s="289"/>
      <c r="F48" s="289"/>
      <c r="G48" s="289"/>
      <c r="H48" s="289"/>
      <c r="I48" s="276"/>
      <c r="J48" s="232" t="str">
        <f>VLOOKUP(A48,MATERIALES!A4:D640,2,FALSE)</f>
        <v>m3</v>
      </c>
      <c r="K48" s="415">
        <v>9.4999999999999998E-3</v>
      </c>
      <c r="L48" s="275"/>
      <c r="M48" s="410">
        <f>VLOOKUP(A48,MATERIALES!A5:D396,4,FALSE)</f>
        <v>63893.333333333336</v>
      </c>
      <c r="N48" s="280">
        <f>K48*M48</f>
        <v>606.98666666666668</v>
      </c>
    </row>
    <row r="49" spans="1:14">
      <c r="A49" s="114" t="s">
        <v>926</v>
      </c>
      <c r="B49" s="49" t="str">
        <f>VLOOKUP(A49,MATERIALES!A6:D373,3,FALSE)</f>
        <v>Emulsión CRL-1hm</v>
      </c>
      <c r="C49" s="289"/>
      <c r="D49" s="289"/>
      <c r="E49" s="289"/>
      <c r="F49" s="289"/>
      <c r="G49" s="289"/>
      <c r="H49" s="289"/>
      <c r="I49" s="276"/>
      <c r="J49" s="232" t="str">
        <f>VLOOKUP(A49,MATERIALES!A5:D641,2,FALSE)</f>
        <v>lt</v>
      </c>
      <c r="K49" s="417">
        <v>1.4107499999999999</v>
      </c>
      <c r="L49" s="275"/>
      <c r="M49" s="410">
        <f>VLOOKUP(A49,MATERIALES!A6:D397,4,FALSE)</f>
        <v>2610</v>
      </c>
      <c r="N49" s="280">
        <f>K49*M49</f>
        <v>3682.0574999999999</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904"/>
      <c r="C52" s="905"/>
      <c r="D52" s="905"/>
      <c r="E52" s="905"/>
      <c r="F52" s="905"/>
      <c r="G52" s="905"/>
      <c r="H52" s="905"/>
      <c r="I52" s="875"/>
      <c r="J52" s="48"/>
      <c r="K52" s="50"/>
      <c r="L52" s="906"/>
      <c r="M52" s="907"/>
      <c r="N52" s="51"/>
    </row>
    <row r="53" spans="1:14" ht="15.75" thickBot="1">
      <c r="B53" s="822" t="s">
        <v>1037</v>
      </c>
      <c r="C53" s="823"/>
      <c r="D53" s="823"/>
      <c r="E53" s="823"/>
      <c r="F53" s="823"/>
      <c r="G53" s="823"/>
      <c r="H53" s="823"/>
      <c r="I53" s="823"/>
      <c r="J53" s="823"/>
      <c r="K53" s="823"/>
      <c r="L53" s="823"/>
      <c r="M53" s="824"/>
      <c r="N53" s="402">
        <f>SUM(N48:N52)</f>
        <v>4289.0441666666666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8" t="s">
        <v>1045</v>
      </c>
      <c r="M57" s="887"/>
      <c r="N57" s="82" t="s">
        <v>1035</v>
      </c>
    </row>
    <row r="58" spans="1:14">
      <c r="A58" t="s">
        <v>1415</v>
      </c>
      <c r="B58" s="52" t="str">
        <f>VLOOKUP(A58,TRANSPORTE!A5:D117,3,FALSE)</f>
        <v>Transporte de agregado tipo LA-2</v>
      </c>
      <c r="C58" s="325"/>
      <c r="D58" s="325"/>
      <c r="E58" s="325"/>
      <c r="F58" s="325"/>
      <c r="G58" s="325"/>
      <c r="H58" s="319" t="s">
        <v>1552</v>
      </c>
      <c r="I58" s="416">
        <v>9.4999999999999998E-3</v>
      </c>
      <c r="J58" s="294">
        <v>1</v>
      </c>
      <c r="K58" s="416">
        <f>I58*J58</f>
        <v>9.4999999999999998E-3</v>
      </c>
      <c r="L58" s="909">
        <f>VLOOKUP(A58,TRANSPORTE!A5:D117,4,FALSE)</f>
        <v>1226.6666666666667</v>
      </c>
      <c r="M58" s="910"/>
      <c r="N58" s="295">
        <f>K58*L58</f>
        <v>11.653333333333334</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900"/>
      <c r="M63" s="901"/>
      <c r="N63" s="133"/>
    </row>
    <row r="64" spans="1:14" ht="15.75" thickBot="1">
      <c r="B64" s="911" t="s">
        <v>1037</v>
      </c>
      <c r="C64" s="865"/>
      <c r="D64" s="865"/>
      <c r="E64" s="865"/>
      <c r="F64" s="865"/>
      <c r="G64" s="865"/>
      <c r="H64" s="865"/>
      <c r="I64" s="865"/>
      <c r="J64" s="865"/>
      <c r="K64" s="865"/>
      <c r="L64" s="865"/>
      <c r="M64" s="866"/>
      <c r="N64" s="110">
        <f>N58+N59+N60+N61+N62</f>
        <v>11.653333333333334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1" t="s">
        <v>1047</v>
      </c>
      <c r="C68" s="862"/>
      <c r="D68" s="862"/>
      <c r="E68" s="862"/>
      <c r="F68" s="862"/>
      <c r="G68" s="862"/>
      <c r="H68" s="862"/>
      <c r="I68" s="79" t="s">
        <v>1048</v>
      </c>
      <c r="J68" s="81" t="s">
        <v>1494</v>
      </c>
      <c r="K68" s="80" t="s">
        <v>1050</v>
      </c>
      <c r="L68" s="863" t="s">
        <v>1034</v>
      </c>
      <c r="M68" s="864"/>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911" t="s">
        <v>1037</v>
      </c>
      <c r="C76" s="865"/>
      <c r="D76" s="865"/>
      <c r="E76" s="865"/>
      <c r="F76" s="865"/>
      <c r="G76" s="865"/>
      <c r="H76" s="865"/>
      <c r="I76" s="865"/>
      <c r="J76" s="865"/>
      <c r="K76" s="865"/>
      <c r="L76" s="865"/>
      <c r="M76" s="866"/>
      <c r="N76" s="309">
        <f>SUM(N69:N75)</f>
        <v>63.834006507624991</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N43+N53+N64+N76</f>
        <v>4761.3476243504801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952.26952487009612</v>
      </c>
      <c r="M83" s="858"/>
      <c r="N83" s="57"/>
    </row>
    <row r="84" spans="1:14">
      <c r="B84" s="95" t="s">
        <v>1057</v>
      </c>
      <c r="C84" s="96"/>
      <c r="D84" s="96"/>
      <c r="E84" s="96"/>
      <c r="F84" s="96"/>
      <c r="G84" s="96"/>
      <c r="H84" s="96"/>
      <c r="I84" s="93"/>
      <c r="J84" s="94"/>
      <c r="K84" s="312">
        <v>0.05</v>
      </c>
      <c r="L84" s="857">
        <f>N78*K84</f>
        <v>238.06738121752403</v>
      </c>
      <c r="M84" s="858"/>
      <c r="N84" s="57"/>
    </row>
    <row r="85" spans="1:14" ht="15.75" thickBot="1">
      <c r="B85" s="97" t="s">
        <v>1058</v>
      </c>
      <c r="C85" s="98"/>
      <c r="D85" s="98"/>
      <c r="E85" s="98"/>
      <c r="F85" s="98"/>
      <c r="G85" s="98"/>
      <c r="H85" s="98"/>
      <c r="I85" s="99"/>
      <c r="J85" s="100"/>
      <c r="K85" s="313">
        <v>0.05</v>
      </c>
      <c r="L85" s="859">
        <f>N78*K85</f>
        <v>238.06738121752403</v>
      </c>
      <c r="M85" s="860"/>
      <c r="N85" s="57"/>
    </row>
    <row r="86" spans="1:14" ht="15.75" thickBot="1">
      <c r="B86" s="822" t="s">
        <v>1037</v>
      </c>
      <c r="C86" s="823"/>
      <c r="D86" s="823"/>
      <c r="E86" s="823"/>
      <c r="F86" s="823"/>
      <c r="G86" s="823"/>
      <c r="H86" s="823"/>
      <c r="I86" s="823"/>
      <c r="J86" s="823"/>
      <c r="K86" s="823"/>
      <c r="L86" s="823"/>
      <c r="M86" s="824"/>
      <c r="N86" s="58">
        <f>L83+L84+L85</f>
        <v>1428.4042873051444</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6189.751911655625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1142</v>
      </c>
      <c r="C31" s="87" t="s">
        <v>2171</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136</v>
      </c>
      <c r="B36" s="871" t="str">
        <f>VLOOKUP(A36,EQUIPOS!A6:D154,3,FALSE)</f>
        <v>Camión de Slurry</v>
      </c>
      <c r="C36" s="872"/>
      <c r="D36" s="872"/>
      <c r="E36" s="872"/>
      <c r="F36" s="872"/>
      <c r="G36" s="872"/>
      <c r="H36" s="873"/>
      <c r="I36" s="275"/>
      <c r="J36" s="276"/>
      <c r="K36" s="277">
        <f>VLOOKUP(A36,EQUIPOS!A6:D163,4,FALSE)</f>
        <v>166240</v>
      </c>
      <c r="L36" s="278"/>
      <c r="M36" s="279">
        <v>600</v>
      </c>
      <c r="N36" s="280">
        <f>K36/M36</f>
        <v>277.06666666666666</v>
      </c>
    </row>
    <row r="37" spans="1:14">
      <c r="A37" s="119" t="s">
        <v>176</v>
      </c>
      <c r="B37" s="871" t="str">
        <f>VLOOKUP(A37,EQUIPOS!A7:D154,3,FALSE)</f>
        <v xml:space="preserve">Compresor (barrido y soplado)
</v>
      </c>
      <c r="C37" s="872"/>
      <c r="D37" s="872"/>
      <c r="E37" s="872"/>
      <c r="F37" s="872"/>
      <c r="G37" s="872"/>
      <c r="H37" s="873"/>
      <c r="I37" s="275"/>
      <c r="J37" s="276"/>
      <c r="K37" s="277">
        <f>VLOOKUP(A37,EQUIPOS!A7:D164,4,FALSE)</f>
        <v>71466.666666666672</v>
      </c>
      <c r="L37" s="278"/>
      <c r="M37" s="279">
        <v>600</v>
      </c>
      <c r="N37" s="280">
        <f>K37/M37</f>
        <v>119.11111111111111</v>
      </c>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t="s">
        <v>1036</v>
      </c>
      <c r="C41" s="880"/>
      <c r="D41" s="880"/>
      <c r="E41" s="44"/>
      <c r="F41" s="45"/>
      <c r="G41" s="45"/>
      <c r="H41" s="46"/>
      <c r="I41" s="42"/>
      <c r="J41" s="43"/>
      <c r="K41" s="287"/>
      <c r="L41" s="284"/>
      <c r="M41" s="409">
        <v>0.01</v>
      </c>
      <c r="N41" s="352">
        <f>N76*M41</f>
        <v>0.63834006507624996</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396.81611784285406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839</v>
      </c>
      <c r="B48" s="49" t="str">
        <f>VLOOKUP(A48,MATERIALES!A5:D373,3,FALSE)</f>
        <v>Agregado tipo LA 5 (lechadas)</v>
      </c>
      <c r="C48" s="289"/>
      <c r="D48" s="289"/>
      <c r="E48" s="289"/>
      <c r="F48" s="289"/>
      <c r="G48" s="289"/>
      <c r="H48" s="289"/>
      <c r="I48" s="276"/>
      <c r="J48" s="232" t="str">
        <f>VLOOKUP(A48,MATERIALES!A4:D640,2,FALSE)</f>
        <v>m3</v>
      </c>
      <c r="K48" s="415">
        <v>9.4999999999999998E-3</v>
      </c>
      <c r="L48" s="275"/>
      <c r="M48" s="410">
        <f>VLOOKUP(A48,MATERIALES!A5:D396,4,FALSE)</f>
        <v>65778.333333333328</v>
      </c>
      <c r="N48" s="280">
        <f>K48*M48</f>
        <v>624.89416666666659</v>
      </c>
    </row>
    <row r="49" spans="1:14">
      <c r="A49" s="114" t="s">
        <v>926</v>
      </c>
      <c r="B49" s="49" t="str">
        <f>VLOOKUP(A49,MATERIALES!A6:D373,3,FALSE)</f>
        <v>Emulsión CRL-1hm</v>
      </c>
      <c r="C49" s="289"/>
      <c r="D49" s="289"/>
      <c r="E49" s="289"/>
      <c r="F49" s="289"/>
      <c r="G49" s="289"/>
      <c r="H49" s="289"/>
      <c r="I49" s="276"/>
      <c r="J49" s="232" t="str">
        <f>VLOOKUP(A49,MATERIALES!A5:D641,2,FALSE)</f>
        <v>lt</v>
      </c>
      <c r="K49" s="290">
        <v>1.71</v>
      </c>
      <c r="L49" s="275"/>
      <c r="M49" s="410">
        <f>VLOOKUP(A49,MATERIALES!A6:D397,4,FALSE)</f>
        <v>2610</v>
      </c>
      <c r="N49" s="280">
        <f>K49*M49</f>
        <v>4463.0999999999995</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904"/>
      <c r="C52" s="905"/>
      <c r="D52" s="905"/>
      <c r="E52" s="905"/>
      <c r="F52" s="905"/>
      <c r="G52" s="905"/>
      <c r="H52" s="905"/>
      <c r="I52" s="875"/>
      <c r="J52" s="48"/>
      <c r="K52" s="50"/>
      <c r="L52" s="906"/>
      <c r="M52" s="907"/>
      <c r="N52" s="51"/>
    </row>
    <row r="53" spans="1:14" ht="15.75" thickBot="1">
      <c r="B53" s="822" t="s">
        <v>1037</v>
      </c>
      <c r="C53" s="823"/>
      <c r="D53" s="823"/>
      <c r="E53" s="823"/>
      <c r="F53" s="823"/>
      <c r="G53" s="823"/>
      <c r="H53" s="823"/>
      <c r="I53" s="823"/>
      <c r="J53" s="823"/>
      <c r="K53" s="823"/>
      <c r="L53" s="823"/>
      <c r="M53" s="824"/>
      <c r="N53" s="402">
        <f>SUM(N48:N52)</f>
        <v>5087.9941666666664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8" t="s">
        <v>1045</v>
      </c>
      <c r="M57" s="887"/>
      <c r="N57" s="82" t="s">
        <v>1035</v>
      </c>
    </row>
    <row r="58" spans="1:14">
      <c r="A58" t="s">
        <v>1417</v>
      </c>
      <c r="B58" s="52" t="str">
        <f>VLOOKUP(A58,TRANSPORTE!A5:D117,3,FALSE)</f>
        <v>Transporte de agregado tipo LA-3</v>
      </c>
      <c r="C58" s="325"/>
      <c r="D58" s="325"/>
      <c r="E58" s="325"/>
      <c r="F58" s="325"/>
      <c r="G58" s="325"/>
      <c r="H58" s="319" t="s">
        <v>1552</v>
      </c>
      <c r="I58" s="416">
        <v>9.4999999999999998E-3</v>
      </c>
      <c r="J58" s="294">
        <v>1</v>
      </c>
      <c r="K58" s="416">
        <f>I58*J58</f>
        <v>9.4999999999999998E-3</v>
      </c>
      <c r="L58" s="909">
        <f>VLOOKUP(A58,TRANSPORTE!A5:D117,4,FALSE)</f>
        <v>1226.6666666666667</v>
      </c>
      <c r="M58" s="910"/>
      <c r="N58" s="295">
        <f>K58*L58</f>
        <v>11.653333333333334</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900"/>
      <c r="M63" s="901"/>
      <c r="N63" s="133"/>
    </row>
    <row r="64" spans="1:14" ht="15.75" thickBot="1">
      <c r="B64" s="911" t="s">
        <v>1037</v>
      </c>
      <c r="C64" s="865"/>
      <c r="D64" s="865"/>
      <c r="E64" s="865"/>
      <c r="F64" s="865"/>
      <c r="G64" s="865"/>
      <c r="H64" s="865"/>
      <c r="I64" s="865"/>
      <c r="J64" s="865"/>
      <c r="K64" s="865"/>
      <c r="L64" s="865"/>
      <c r="M64" s="866"/>
      <c r="N64" s="110">
        <f>N58+N59+N60+N61+N62</f>
        <v>11.653333333333334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1" t="s">
        <v>1047</v>
      </c>
      <c r="C68" s="862"/>
      <c r="D68" s="862"/>
      <c r="E68" s="862"/>
      <c r="F68" s="862"/>
      <c r="G68" s="862"/>
      <c r="H68" s="862"/>
      <c r="I68" s="79" t="s">
        <v>1048</v>
      </c>
      <c r="J68" s="81" t="s">
        <v>1494</v>
      </c>
      <c r="K68" s="80" t="s">
        <v>1050</v>
      </c>
      <c r="L68" s="863" t="s">
        <v>1034</v>
      </c>
      <c r="M68" s="864"/>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822" t="s">
        <v>1037</v>
      </c>
      <c r="C76" s="823"/>
      <c r="D76" s="823"/>
      <c r="E76" s="823"/>
      <c r="F76" s="823"/>
      <c r="G76" s="823"/>
      <c r="H76" s="823"/>
      <c r="I76" s="865"/>
      <c r="J76" s="865"/>
      <c r="K76" s="865"/>
      <c r="L76" s="865"/>
      <c r="M76" s="866"/>
      <c r="N76" s="309">
        <f>SUM(N69:N75)</f>
        <v>63.834006507624991</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N43+N53+N64+N76</f>
        <v>5560.2976243504791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1112.0595248700959</v>
      </c>
      <c r="M83" s="858"/>
      <c r="N83" s="57"/>
    </row>
    <row r="84" spans="1:14">
      <c r="B84" s="95" t="s">
        <v>1057</v>
      </c>
      <c r="C84" s="96"/>
      <c r="D84" s="96"/>
      <c r="E84" s="96"/>
      <c r="F84" s="96"/>
      <c r="G84" s="96"/>
      <c r="H84" s="96"/>
      <c r="I84" s="93"/>
      <c r="J84" s="94"/>
      <c r="K84" s="312">
        <v>0.05</v>
      </c>
      <c r="L84" s="857">
        <f>N78*K84</f>
        <v>278.01488121752396</v>
      </c>
      <c r="M84" s="858"/>
      <c r="N84" s="57"/>
    </row>
    <row r="85" spans="1:14" ht="15.75" thickBot="1">
      <c r="B85" s="97" t="s">
        <v>1058</v>
      </c>
      <c r="C85" s="98"/>
      <c r="D85" s="98"/>
      <c r="E85" s="98"/>
      <c r="F85" s="98"/>
      <c r="G85" s="98"/>
      <c r="H85" s="98"/>
      <c r="I85" s="99"/>
      <c r="J85" s="100"/>
      <c r="K85" s="313">
        <v>0.05</v>
      </c>
      <c r="L85" s="859">
        <f>N78*K85</f>
        <v>278.01488121752396</v>
      </c>
      <c r="M85" s="860"/>
      <c r="N85" s="57"/>
    </row>
    <row r="86" spans="1:14" ht="15.75" thickBot="1">
      <c r="B86" s="822" t="s">
        <v>1037</v>
      </c>
      <c r="C86" s="823"/>
      <c r="D86" s="823"/>
      <c r="E86" s="823"/>
      <c r="F86" s="823"/>
      <c r="G86" s="823"/>
      <c r="H86" s="823"/>
      <c r="I86" s="823"/>
      <c r="J86" s="823"/>
      <c r="K86" s="823"/>
      <c r="L86" s="823"/>
      <c r="M86" s="824"/>
      <c r="N86" s="58">
        <f>L83+L84+L85</f>
        <v>1668.0892873051437</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7228.3869116556225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1143</v>
      </c>
      <c r="C31" s="87" t="s">
        <v>2172</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136</v>
      </c>
      <c r="B36" s="871" t="str">
        <f>VLOOKUP(A36,EQUIPOS!A6:D154,3,FALSE)</f>
        <v>Camión de Slurry</v>
      </c>
      <c r="C36" s="872"/>
      <c r="D36" s="872"/>
      <c r="E36" s="872"/>
      <c r="F36" s="872"/>
      <c r="G36" s="872"/>
      <c r="H36" s="873"/>
      <c r="I36" s="275"/>
      <c r="J36" s="276"/>
      <c r="K36" s="277">
        <f>VLOOKUP(A36,EQUIPOS!A6:D163,4,FALSE)</f>
        <v>166240</v>
      </c>
      <c r="L36" s="278"/>
      <c r="M36" s="279">
        <v>600</v>
      </c>
      <c r="N36" s="280">
        <f>K36/M36</f>
        <v>277.06666666666666</v>
      </c>
    </row>
    <row r="37" spans="1:14">
      <c r="A37" s="119" t="s">
        <v>176</v>
      </c>
      <c r="B37" s="871" t="str">
        <f>VLOOKUP(A37,EQUIPOS!A7:D154,3,FALSE)</f>
        <v xml:space="preserve">Compresor (barrido y soplado)
</v>
      </c>
      <c r="C37" s="872"/>
      <c r="D37" s="872"/>
      <c r="E37" s="872"/>
      <c r="F37" s="872"/>
      <c r="G37" s="872"/>
      <c r="H37" s="873"/>
      <c r="I37" s="275"/>
      <c r="J37" s="276"/>
      <c r="K37" s="277">
        <f>VLOOKUP(A37,EQUIPOS!A7:D164,4,FALSE)</f>
        <v>71466.666666666672</v>
      </c>
      <c r="L37" s="278"/>
      <c r="M37" s="279">
        <v>600</v>
      </c>
      <c r="N37" s="280">
        <f>K37/M37</f>
        <v>119.11111111111111</v>
      </c>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t="s">
        <v>1036</v>
      </c>
      <c r="C41" s="880"/>
      <c r="D41" s="880"/>
      <c r="E41" s="44"/>
      <c r="F41" s="45"/>
      <c r="G41" s="45"/>
      <c r="H41" s="46"/>
      <c r="I41" s="42"/>
      <c r="J41" s="43"/>
      <c r="K41" s="287"/>
      <c r="L41" s="284"/>
      <c r="M41" s="409">
        <v>0.01</v>
      </c>
      <c r="N41" s="352">
        <f>N76*M41</f>
        <v>0.63834006507624996</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396.81611784285406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840</v>
      </c>
      <c r="B48" s="49" t="str">
        <f>VLOOKUP(A48,MATERIALES!A5:D373,3,FALSE)</f>
        <v>Agregado tipo LA 4 (lechadas)</v>
      </c>
      <c r="C48" s="289"/>
      <c r="D48" s="289"/>
      <c r="E48" s="289"/>
      <c r="F48" s="289"/>
      <c r="G48" s="289"/>
      <c r="H48" s="289"/>
      <c r="I48" s="276"/>
      <c r="J48" s="232" t="str">
        <f>VLOOKUP(A48,MATERIALES!A4:D640,2,FALSE)</f>
        <v>m3</v>
      </c>
      <c r="K48" s="417">
        <v>4.7499999999999999E-3</v>
      </c>
      <c r="L48" s="275"/>
      <c r="M48" s="410">
        <f>VLOOKUP(A48,MATERIALES!A5:D396,4,FALSE)</f>
        <v>65780</v>
      </c>
      <c r="N48" s="280">
        <f>K48*M48</f>
        <v>312.45499999999998</v>
      </c>
    </row>
    <row r="49" spans="1:14">
      <c r="A49" s="114" t="s">
        <v>926</v>
      </c>
      <c r="B49" s="49" t="str">
        <f>VLOOKUP(A49,MATERIALES!A6:D373,3,FALSE)</f>
        <v>Emulsión CRL-1hm</v>
      </c>
      <c r="C49" s="289"/>
      <c r="D49" s="289"/>
      <c r="E49" s="289"/>
      <c r="F49" s="289"/>
      <c r="G49" s="289"/>
      <c r="H49" s="289"/>
      <c r="I49" s="276"/>
      <c r="J49" s="232" t="str">
        <f>VLOOKUP(A49,MATERIALES!A5:D641,2,FALSE)</f>
        <v>lt</v>
      </c>
      <c r="K49" s="417">
        <v>1.0687499999999999</v>
      </c>
      <c r="L49" s="275"/>
      <c r="M49" s="410">
        <f>VLOOKUP(A49,MATERIALES!A6:D397,4,FALSE)</f>
        <v>2610</v>
      </c>
      <c r="N49" s="280">
        <f>K49*M49</f>
        <v>2789.4374999999995</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904"/>
      <c r="C52" s="905"/>
      <c r="D52" s="905"/>
      <c r="E52" s="905"/>
      <c r="F52" s="905"/>
      <c r="G52" s="905"/>
      <c r="H52" s="905"/>
      <c r="I52" s="875"/>
      <c r="J52" s="48"/>
      <c r="K52" s="50"/>
      <c r="L52" s="906"/>
      <c r="M52" s="907"/>
      <c r="N52" s="51"/>
    </row>
    <row r="53" spans="1:14" ht="15.75" thickBot="1">
      <c r="B53" s="822" t="s">
        <v>1037</v>
      </c>
      <c r="C53" s="823"/>
      <c r="D53" s="823"/>
      <c r="E53" s="823"/>
      <c r="F53" s="823"/>
      <c r="G53" s="823"/>
      <c r="H53" s="823"/>
      <c r="I53" s="823"/>
      <c r="J53" s="823"/>
      <c r="K53" s="823"/>
      <c r="L53" s="823"/>
      <c r="M53" s="824"/>
      <c r="N53" s="402">
        <f>SUM(N48:N52)</f>
        <v>3101.8924999999995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8" t="s">
        <v>1045</v>
      </c>
      <c r="M57" s="887"/>
      <c r="N57" s="82" t="s">
        <v>1035</v>
      </c>
    </row>
    <row r="58" spans="1:14">
      <c r="A58" t="s">
        <v>1419</v>
      </c>
      <c r="B58" s="52" t="str">
        <f>VLOOKUP(A58,TRANSPORTE!A5:D117,3,FALSE)</f>
        <v>Transporte de agregado tipo LA-4</v>
      </c>
      <c r="C58" s="325"/>
      <c r="D58" s="325"/>
      <c r="E58" s="325"/>
      <c r="F58" s="325"/>
      <c r="G58" s="325"/>
      <c r="H58" s="319" t="s">
        <v>1552</v>
      </c>
      <c r="I58" s="418">
        <v>4.7499999999999999E-3</v>
      </c>
      <c r="J58" s="294">
        <v>1</v>
      </c>
      <c r="K58" s="418">
        <f>I58*J58</f>
        <v>4.7499999999999999E-3</v>
      </c>
      <c r="L58" s="909">
        <f>VLOOKUP(A58,TRANSPORTE!A5:D117,4,FALSE)</f>
        <v>1226.6666666666667</v>
      </c>
      <c r="M58" s="910"/>
      <c r="N58" s="295">
        <f>K58*L58</f>
        <v>5.8266666666666671</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900"/>
      <c r="M63" s="901"/>
      <c r="N63" s="133"/>
    </row>
    <row r="64" spans="1:14" ht="15.75" thickBot="1">
      <c r="B64" s="911" t="s">
        <v>1037</v>
      </c>
      <c r="C64" s="865"/>
      <c r="D64" s="865"/>
      <c r="E64" s="865"/>
      <c r="F64" s="865"/>
      <c r="G64" s="865"/>
      <c r="H64" s="865"/>
      <c r="I64" s="865"/>
      <c r="J64" s="865"/>
      <c r="K64" s="865"/>
      <c r="L64" s="865"/>
      <c r="M64" s="866"/>
      <c r="N64" s="110">
        <f>N58+N59+N60+N61+N62</f>
        <v>5.8266666666666671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1" t="s">
        <v>1047</v>
      </c>
      <c r="C68" s="862"/>
      <c r="D68" s="862"/>
      <c r="E68" s="862"/>
      <c r="F68" s="862"/>
      <c r="G68" s="862"/>
      <c r="H68" s="862"/>
      <c r="I68" s="79" t="s">
        <v>1048</v>
      </c>
      <c r="J68" s="81" t="s">
        <v>1494</v>
      </c>
      <c r="K68" s="80" t="s">
        <v>1050</v>
      </c>
      <c r="L68" s="863" t="s">
        <v>1034</v>
      </c>
      <c r="M68" s="864"/>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4800</v>
      </c>
      <c r="N69" s="403">
        <f>K69/M69</f>
        <v>42.556004338416663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4800</v>
      </c>
      <c r="N70" s="403">
        <f>K70/M70</f>
        <v>21.278002169208332</v>
      </c>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911" t="s">
        <v>1037</v>
      </c>
      <c r="C76" s="865"/>
      <c r="D76" s="865"/>
      <c r="E76" s="865"/>
      <c r="F76" s="865"/>
      <c r="G76" s="865"/>
      <c r="H76" s="865"/>
      <c r="I76" s="865"/>
      <c r="J76" s="865"/>
      <c r="K76" s="865"/>
      <c r="L76" s="865"/>
      <c r="M76" s="866"/>
      <c r="N76" s="309">
        <f>SUM(N69:N75)</f>
        <v>63.834006507624991</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N43+N53+N64+N76</f>
        <v>3568.3692910171453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713.67385820342906</v>
      </c>
      <c r="M83" s="858"/>
      <c r="N83" s="57"/>
    </row>
    <row r="84" spans="1:14">
      <c r="B84" s="95" t="s">
        <v>1057</v>
      </c>
      <c r="C84" s="96"/>
      <c r="D84" s="96"/>
      <c r="E84" s="96"/>
      <c r="F84" s="96"/>
      <c r="G84" s="96"/>
      <c r="H84" s="96"/>
      <c r="I84" s="93"/>
      <c r="J84" s="94"/>
      <c r="K84" s="312">
        <v>0.05</v>
      </c>
      <c r="L84" s="857">
        <f>N78*K84</f>
        <v>178.41846455085727</v>
      </c>
      <c r="M84" s="858"/>
      <c r="N84" s="57"/>
    </row>
    <row r="85" spans="1:14" ht="15.75" thickBot="1">
      <c r="B85" s="97" t="s">
        <v>1058</v>
      </c>
      <c r="C85" s="98"/>
      <c r="D85" s="98"/>
      <c r="E85" s="98"/>
      <c r="F85" s="98"/>
      <c r="G85" s="98"/>
      <c r="H85" s="98"/>
      <c r="I85" s="99"/>
      <c r="J85" s="100"/>
      <c r="K85" s="313">
        <v>0.05</v>
      </c>
      <c r="L85" s="859">
        <f>N78*K85</f>
        <v>178.41846455085727</v>
      </c>
      <c r="M85" s="860"/>
      <c r="N85" s="57"/>
    </row>
    <row r="86" spans="1:14" ht="15.75" thickBot="1">
      <c r="B86" s="822" t="s">
        <v>1037</v>
      </c>
      <c r="C86" s="823"/>
      <c r="D86" s="823"/>
      <c r="E86" s="823"/>
      <c r="F86" s="823"/>
      <c r="G86" s="823"/>
      <c r="H86" s="823"/>
      <c r="I86" s="823"/>
      <c r="J86" s="823"/>
      <c r="K86" s="823"/>
      <c r="L86" s="823"/>
      <c r="M86" s="824"/>
      <c r="N86" s="58">
        <f>L83+L84+L85</f>
        <v>1070.5107873051436</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4638.8800783222887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1144</v>
      </c>
      <c r="C31" s="87" t="s">
        <v>1657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150</v>
      </c>
      <c r="B36" s="871" t="str">
        <f>VLOOKUP(A36,EQUIPOS!A6:D154,3,FALSE)</f>
        <v>Cargador : Potencia en el volante 125 hp, Clasificación de RPM del motor 2300.</v>
      </c>
      <c r="C36" s="872"/>
      <c r="D36" s="872"/>
      <c r="E36" s="872"/>
      <c r="F36" s="872"/>
      <c r="G36" s="872"/>
      <c r="H36" s="873"/>
      <c r="I36" s="275"/>
      <c r="J36" s="276"/>
      <c r="K36" s="277">
        <f>VLOOKUP(A36,EQUIPOS!A6:D163,4,FALSE)</f>
        <v>172220</v>
      </c>
      <c r="L36" s="278"/>
      <c r="M36" s="279">
        <v>30</v>
      </c>
      <c r="N36" s="280">
        <f>K36/M36</f>
        <v>5740.666666666667</v>
      </c>
    </row>
    <row r="37" spans="1:14">
      <c r="A37" s="119" t="s">
        <v>290</v>
      </c>
      <c r="B37" s="871" t="str">
        <f>VLOOKUP(A37,EQUIPOS!A7:D154,3,FALSE)</f>
        <v>Planta trituradora</v>
      </c>
      <c r="C37" s="872"/>
      <c r="D37" s="872"/>
      <c r="E37" s="872"/>
      <c r="F37" s="872"/>
      <c r="G37" s="872"/>
      <c r="H37" s="873"/>
      <c r="I37" s="275"/>
      <c r="J37" s="276"/>
      <c r="K37" s="277">
        <f>VLOOKUP(A37,EQUIPOS!A7:D164,4,FALSE)</f>
        <v>498950</v>
      </c>
      <c r="L37" s="278"/>
      <c r="M37" s="279">
        <v>30</v>
      </c>
      <c r="N37" s="280">
        <f t="shared" ref="N37:N43" si="0">K37/M37</f>
        <v>16631.666666666668</v>
      </c>
    </row>
    <row r="38" spans="1:14">
      <c r="A38" t="s">
        <v>168</v>
      </c>
      <c r="B38" s="871" t="str">
        <f>VLOOKUP(A38,EQUIPOS!A8:D154,3,FALSE)</f>
        <v>Compactador tipo  POTENCIA: 105 HP, PESO: 6 ton</v>
      </c>
      <c r="C38" s="872"/>
      <c r="D38" s="872"/>
      <c r="E38" s="872"/>
      <c r="F38" s="872"/>
      <c r="G38" s="872"/>
      <c r="H38" s="873"/>
      <c r="I38" s="275"/>
      <c r="J38" s="276"/>
      <c r="K38" s="277">
        <f>VLOOKUP(A38,EQUIPOS!A8:D165,4,FALSE)</f>
        <v>95050</v>
      </c>
      <c r="L38" s="278"/>
      <c r="M38" s="279">
        <v>9</v>
      </c>
      <c r="N38" s="280">
        <f t="shared" si="0"/>
        <v>10561.111111111111</v>
      </c>
    </row>
    <row r="39" spans="1:14">
      <c r="A39" t="s">
        <v>173</v>
      </c>
      <c r="B39" s="871" t="str">
        <f>VLOOKUP(A39,EQUIPOS!A9:D154,3,FALSE)</f>
        <v>Compactador neumático de Potencia 70 HP, peso de 13 ton</v>
      </c>
      <c r="C39" s="872"/>
      <c r="D39" s="872"/>
      <c r="E39" s="872"/>
      <c r="F39" s="872"/>
      <c r="G39" s="872"/>
      <c r="H39" s="873"/>
      <c r="I39" s="275"/>
      <c r="J39" s="276"/>
      <c r="K39" s="277">
        <f>VLOOKUP(A39,EQUIPOS!A9:D166,4,FALSE)</f>
        <v>148766.66666666666</v>
      </c>
      <c r="L39" s="278"/>
      <c r="M39" s="279">
        <v>9</v>
      </c>
      <c r="N39" s="280">
        <f t="shared" si="0"/>
        <v>16529.629629629628</v>
      </c>
    </row>
    <row r="40" spans="1:14">
      <c r="A40" t="s">
        <v>286</v>
      </c>
      <c r="B40" s="871" t="str">
        <f>VLOOKUP(A40,EQUIPOS!A10:D154,3,FALSE)</f>
        <v>Planta de asfalto en frio</v>
      </c>
      <c r="C40" s="872"/>
      <c r="D40" s="872"/>
      <c r="E40" s="872"/>
      <c r="F40" s="872"/>
      <c r="G40" s="872"/>
      <c r="H40" s="873"/>
      <c r="I40" s="275"/>
      <c r="J40" s="276"/>
      <c r="K40" s="277">
        <f>VLOOKUP(A40,EQUIPOS!A10:D167,4,FALSE)</f>
        <v>245600</v>
      </c>
      <c r="L40" s="278"/>
      <c r="M40" s="279">
        <v>9</v>
      </c>
      <c r="N40" s="280">
        <f t="shared" si="0"/>
        <v>27288.888888888891</v>
      </c>
    </row>
    <row r="41" spans="1:14">
      <c r="A41" t="s">
        <v>314</v>
      </c>
      <c r="B41" s="871" t="str">
        <f>VLOOKUP(A41,EQUIPOS!A11:D155,3,FALSE)</f>
        <v xml:space="preserve">Retroexcavadora E-200 sobre orugas
</v>
      </c>
      <c r="C41" s="872"/>
      <c r="D41" s="872"/>
      <c r="E41" s="872"/>
      <c r="F41" s="872"/>
      <c r="G41" s="872"/>
      <c r="H41" s="873"/>
      <c r="I41" s="275"/>
      <c r="J41" s="276"/>
      <c r="K41" s="277">
        <f>VLOOKUP(A41,EQUIPOS!A11:D168,4,FALSE)</f>
        <v>184950</v>
      </c>
      <c r="L41" s="278"/>
      <c r="M41" s="279">
        <v>30</v>
      </c>
      <c r="N41" s="280">
        <f t="shared" si="0"/>
        <v>6165</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75"/>
      <c r="J42" s="276"/>
      <c r="K42" s="277">
        <f>VLOOKUP(A42,EQUIPOS!A12:D169,4,FALSE)</f>
        <v>459750</v>
      </c>
      <c r="L42" s="278"/>
      <c r="M42" s="279">
        <v>9</v>
      </c>
      <c r="N42" s="280">
        <f t="shared" si="0"/>
        <v>51083.333333333336</v>
      </c>
    </row>
    <row r="43" spans="1:14">
      <c r="A43" t="s">
        <v>373</v>
      </c>
      <c r="B43" s="871" t="str">
        <f>VLOOKUP(A43,EQUIPOS!A13:D157,3,FALSE)</f>
        <v>Volqueta 6 m3</v>
      </c>
      <c r="C43" s="872"/>
      <c r="D43" s="872"/>
      <c r="E43" s="872"/>
      <c r="F43" s="872"/>
      <c r="G43" s="872"/>
      <c r="H43" s="873"/>
      <c r="I43" s="275"/>
      <c r="J43" s="276"/>
      <c r="K43" s="277">
        <f>VLOOKUP(A43,EQUIPOS!A13:D170,4,FALSE)</f>
        <v>70333.333333333328</v>
      </c>
      <c r="L43" s="278"/>
      <c r="M43" s="279">
        <v>9</v>
      </c>
      <c r="N43" s="280">
        <f t="shared" si="0"/>
        <v>7814.8148148148139</v>
      </c>
    </row>
    <row r="44" spans="1:14">
      <c r="B44" s="871"/>
      <c r="C44" s="872"/>
      <c r="D44" s="872"/>
      <c r="E44" s="872"/>
      <c r="F44" s="872"/>
      <c r="G44" s="872"/>
      <c r="H44" s="873"/>
      <c r="I44" s="874"/>
      <c r="J44" s="875"/>
      <c r="K44" s="277"/>
      <c r="L44" s="876"/>
      <c r="M44" s="877"/>
      <c r="N44" s="280"/>
    </row>
    <row r="45" spans="1:14">
      <c r="B45" s="871"/>
      <c r="C45" s="872"/>
      <c r="D45" s="872"/>
      <c r="E45" s="878"/>
      <c r="F45" s="872"/>
      <c r="G45" s="872"/>
      <c r="H45" s="873"/>
      <c r="I45" s="42"/>
      <c r="J45" s="43"/>
      <c r="K45" s="282"/>
      <c r="L45" s="284"/>
      <c r="M45" s="285"/>
      <c r="N45" s="286"/>
    </row>
    <row r="46" spans="1:14">
      <c r="B46" s="879" t="s">
        <v>1036</v>
      </c>
      <c r="C46" s="880"/>
      <c r="D46" s="880"/>
      <c r="E46" s="44"/>
      <c r="F46" s="45"/>
      <c r="G46" s="45"/>
      <c r="H46" s="46"/>
      <c r="I46" s="42"/>
      <c r="J46" s="43"/>
      <c r="K46" s="287"/>
      <c r="L46" s="284"/>
      <c r="M46" s="409">
        <v>0.1</v>
      </c>
      <c r="N46" s="352">
        <f>N77*M46</f>
        <v>922.04676066569448</v>
      </c>
    </row>
    <row r="47" spans="1:14" ht="15.75" thickBot="1">
      <c r="B47" s="871"/>
      <c r="C47" s="872"/>
      <c r="D47" s="872"/>
      <c r="E47" s="872"/>
      <c r="F47" s="872"/>
      <c r="G47" s="872"/>
      <c r="H47" s="873"/>
      <c r="I47" s="881"/>
      <c r="J47" s="882"/>
      <c r="K47" s="47"/>
      <c r="L47" s="883"/>
      <c r="M47" s="884"/>
      <c r="N47" s="111"/>
    </row>
    <row r="48" spans="1:14" ht="15.75" thickBot="1">
      <c r="B48" s="822" t="s">
        <v>1037</v>
      </c>
      <c r="C48" s="823"/>
      <c r="D48" s="823"/>
      <c r="E48" s="823"/>
      <c r="F48" s="823"/>
      <c r="G48" s="823"/>
      <c r="H48" s="823"/>
      <c r="I48" s="823"/>
      <c r="J48" s="823"/>
      <c r="K48" s="823"/>
      <c r="L48" s="823"/>
      <c r="M48" s="824"/>
      <c r="N48" s="402">
        <f>SUM(N36:N47)</f>
        <v>142737.15787177678</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7" t="s">
        <v>1028</v>
      </c>
      <c r="C52" s="868"/>
      <c r="D52" s="868"/>
      <c r="E52" s="868"/>
      <c r="F52" s="868"/>
      <c r="G52" s="868"/>
      <c r="H52" s="868"/>
      <c r="I52" s="902"/>
      <c r="J52" s="323" t="s">
        <v>1029</v>
      </c>
      <c r="K52" s="91" t="s">
        <v>1030</v>
      </c>
      <c r="L52" s="903" t="s">
        <v>1039</v>
      </c>
      <c r="M52" s="902"/>
      <c r="N52" s="92" t="s">
        <v>1035</v>
      </c>
    </row>
    <row r="53" spans="1:14">
      <c r="A53" t="s">
        <v>843</v>
      </c>
      <c r="B53" s="49" t="str">
        <f>VLOOKUP(A53,MATERIALES!A5:D373,3,FALSE)</f>
        <v>Agregado Petreo para Triturar (Crudo)</v>
      </c>
      <c r="C53" s="289"/>
      <c r="D53" s="289"/>
      <c r="E53" s="289"/>
      <c r="F53" s="289"/>
      <c r="G53" s="289"/>
      <c r="H53" s="289"/>
      <c r="I53" s="276"/>
      <c r="J53" s="232" t="str">
        <f>VLOOKUP(A53,MATERIALES!A4:D640,2,FALSE)</f>
        <v>m3</v>
      </c>
      <c r="K53" s="290">
        <v>1.4</v>
      </c>
      <c r="L53" s="275"/>
      <c r="M53" s="410">
        <f>VLOOKUP(A53,MATERIALES!A5:D396,4,FALSE)</f>
        <v>18066.666666666668</v>
      </c>
      <c r="N53" s="280">
        <f>K53*M53</f>
        <v>25293.333333333332</v>
      </c>
    </row>
    <row r="54" spans="1:14">
      <c r="A54" s="114" t="s">
        <v>845</v>
      </c>
      <c r="B54" s="49" t="str">
        <f>VLOOKUP(A54,MATERIALES!A6:D373,3,FALSE)</f>
        <v>Agua</v>
      </c>
      <c r="C54" s="289"/>
      <c r="D54" s="289"/>
      <c r="E54" s="289"/>
      <c r="F54" s="289"/>
      <c r="G54" s="289"/>
      <c r="H54" s="289"/>
      <c r="I54" s="276"/>
      <c r="J54" s="232" t="str">
        <f>VLOOKUP(A54,MATERIALES!A5:D641,2,FALSE)</f>
        <v>lt</v>
      </c>
      <c r="K54" s="290">
        <v>25</v>
      </c>
      <c r="L54" s="275"/>
      <c r="M54" s="410">
        <f>VLOOKUP(A54,MATERIALES!A6:D397,4,FALSE)</f>
        <v>52.333333333333336</v>
      </c>
      <c r="N54" s="280">
        <f>K54*M54</f>
        <v>1308.3333333333335</v>
      </c>
    </row>
    <row r="55" spans="1:14" ht="15.75" thickBot="1">
      <c r="B55" s="49"/>
      <c r="C55" s="289"/>
      <c r="D55" s="289"/>
      <c r="E55" s="289"/>
      <c r="F55" s="289"/>
      <c r="G55" s="289"/>
      <c r="H55" s="289"/>
      <c r="I55" s="276"/>
      <c r="J55" s="232"/>
      <c r="K55" s="290"/>
      <c r="L55" s="275"/>
      <c r="M55" s="291"/>
      <c r="N55" s="292"/>
    </row>
    <row r="56" spans="1:14" ht="15.75" thickBot="1">
      <c r="B56" s="822" t="s">
        <v>1037</v>
      </c>
      <c r="C56" s="823"/>
      <c r="D56" s="823"/>
      <c r="E56" s="823"/>
      <c r="F56" s="823"/>
      <c r="G56" s="823"/>
      <c r="H56" s="823"/>
      <c r="I56" s="823"/>
      <c r="J56" s="823"/>
      <c r="K56" s="823"/>
      <c r="L56" s="823"/>
      <c r="M56" s="824"/>
      <c r="N56" s="402">
        <f>SUM(N53:N55)</f>
        <v>26601.666666666664</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908" t="s">
        <v>1045</v>
      </c>
      <c r="M60" s="887"/>
      <c r="N60" s="82" t="s">
        <v>1035</v>
      </c>
    </row>
    <row r="61" spans="1:14">
      <c r="A61" t="s">
        <v>1431</v>
      </c>
      <c r="B61" s="52" t="str">
        <f>VLOOKUP(A61,TRANSPORTE!A5:D117,3,FALSE)</f>
        <v>Transporte de Mezcla en Frio MDF-38</v>
      </c>
      <c r="C61" s="325"/>
      <c r="D61" s="325"/>
      <c r="E61" s="325"/>
      <c r="F61" s="325"/>
      <c r="G61" s="325"/>
      <c r="H61" s="319" t="s">
        <v>1552</v>
      </c>
      <c r="I61" s="287">
        <v>1.25</v>
      </c>
      <c r="J61" s="294">
        <v>1</v>
      </c>
      <c r="K61" s="287">
        <f>I61*J61</f>
        <v>1.25</v>
      </c>
      <c r="L61" s="909">
        <f>VLOOKUP(A61,TRANSPORTE!A5:D117,4,FALSE)</f>
        <v>1226.6666666666667</v>
      </c>
      <c r="M61" s="910"/>
      <c r="N61" s="295">
        <f>K61*L61</f>
        <v>1533.3333333333335</v>
      </c>
    </row>
    <row r="62" spans="1:14">
      <c r="A62" t="s">
        <v>1353</v>
      </c>
      <c r="B62" s="52" t="str">
        <f>VLOOKUP(A62,TRANSPORTE!A6:D117,3,FALSE)</f>
        <v>Transporte de Material Crudo de Rio</v>
      </c>
      <c r="C62" s="53"/>
      <c r="D62" s="53"/>
      <c r="E62" s="53"/>
      <c r="F62" s="53"/>
      <c r="G62" s="53"/>
      <c r="H62" s="319" t="s">
        <v>1552</v>
      </c>
      <c r="I62" s="287">
        <v>1.4</v>
      </c>
      <c r="J62" s="294">
        <v>1</v>
      </c>
      <c r="K62" s="287">
        <f>I62*J62</f>
        <v>1.4</v>
      </c>
      <c r="L62" s="909">
        <f>VLOOKUP(A62,TRANSPORTE!A6:D117,4,FALSE)</f>
        <v>1226.6666666666667</v>
      </c>
      <c r="M62" s="910"/>
      <c r="N62" s="295">
        <f>K62*L62</f>
        <v>1717.3333333333333</v>
      </c>
    </row>
    <row r="63" spans="1:14">
      <c r="B63" s="52"/>
      <c r="C63" s="53"/>
      <c r="D63" s="53"/>
      <c r="E63" s="53"/>
      <c r="F63" s="53"/>
      <c r="G63" s="53"/>
      <c r="H63" s="296"/>
      <c r="I63" s="287"/>
      <c r="J63" s="287"/>
      <c r="K63" s="287"/>
      <c r="L63" s="297"/>
      <c r="M63" s="298"/>
      <c r="N63" s="299"/>
    </row>
    <row r="64" spans="1:14">
      <c r="B64" s="52"/>
      <c r="C64" s="53"/>
      <c r="D64" s="53"/>
      <c r="E64" s="53"/>
      <c r="F64" s="53"/>
      <c r="G64" s="53"/>
      <c r="H64" s="296"/>
      <c r="I64" s="287"/>
      <c r="J64" s="287"/>
      <c r="K64" s="287"/>
      <c r="L64" s="297"/>
      <c r="M64" s="298"/>
      <c r="N64" s="299"/>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900"/>
      <c r="M66" s="901"/>
      <c r="N66" s="133"/>
    </row>
    <row r="67" spans="1:15" ht="15.75" thickBot="1">
      <c r="B67" s="911" t="s">
        <v>1037</v>
      </c>
      <c r="C67" s="865"/>
      <c r="D67" s="865"/>
      <c r="E67" s="865"/>
      <c r="F67" s="865"/>
      <c r="G67" s="865"/>
      <c r="H67" s="865"/>
      <c r="I67" s="865"/>
      <c r="J67" s="865"/>
      <c r="K67" s="865"/>
      <c r="L67" s="865"/>
      <c r="M67" s="866"/>
      <c r="N67" s="110">
        <f>N61+N62+N63+N64+N65</f>
        <v>3250.666666666667</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61" t="s">
        <v>1047</v>
      </c>
      <c r="C71" s="862"/>
      <c r="D71" s="862"/>
      <c r="E71" s="862"/>
      <c r="F71" s="862"/>
      <c r="G71" s="862"/>
      <c r="H71" s="862"/>
      <c r="I71" s="79" t="s">
        <v>1048</v>
      </c>
      <c r="J71" s="81" t="s">
        <v>1494</v>
      </c>
      <c r="K71" s="80" t="s">
        <v>1050</v>
      </c>
      <c r="L71" s="863" t="s">
        <v>1034</v>
      </c>
      <c r="M71" s="864"/>
      <c r="N71" s="104" t="s">
        <v>1035</v>
      </c>
    </row>
    <row r="72" spans="1:15">
      <c r="A72" t="s">
        <v>19</v>
      </c>
      <c r="B72" s="55" t="str">
        <f>VLOOKUP(A72,'MANO DE OBRA'!A8:D68,3,FALSE)</f>
        <v>Obrero (8)</v>
      </c>
      <c r="C72" s="53"/>
      <c r="D72" s="53"/>
      <c r="E72" s="53"/>
      <c r="F72" s="53"/>
      <c r="G72" s="53"/>
      <c r="H72" s="53"/>
      <c r="I72" s="300">
        <f>K72/J72*100</f>
        <v>220831.15764799999</v>
      </c>
      <c r="J72" s="301">
        <v>185</v>
      </c>
      <c r="K72" s="302">
        <f>VLOOKUP(A72,'MANO DE OBRA'!A8:D99,4,FALSE)</f>
        <v>408537.6416488</v>
      </c>
      <c r="L72" s="56"/>
      <c r="M72" s="303">
        <f>M38*8</f>
        <v>72</v>
      </c>
      <c r="N72" s="403">
        <f>K72/M72</f>
        <v>5674.1339117888892</v>
      </c>
      <c r="O72" s="112"/>
    </row>
    <row r="73" spans="1:15">
      <c r="A73"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307">
        <f>M72</f>
        <v>72</v>
      </c>
      <c r="N73" s="403">
        <f>K73/M73</f>
        <v>1418.5334779472223</v>
      </c>
    </row>
    <row r="74" spans="1:15">
      <c r="A74" t="s">
        <v>54</v>
      </c>
      <c r="B74" s="55" t="str">
        <f>VLOOKUP(A74,'MANO DE OBRA'!A9:D70,3,FALSE)</f>
        <v>Rastrilleros (2)</v>
      </c>
      <c r="C74" s="53"/>
      <c r="D74" s="53"/>
      <c r="E74" s="53"/>
      <c r="F74" s="53"/>
      <c r="G74" s="53"/>
      <c r="H74" s="53"/>
      <c r="I74" s="300">
        <f>K74/J74*100</f>
        <v>82811.68411799999</v>
      </c>
      <c r="J74" s="301">
        <v>185</v>
      </c>
      <c r="K74" s="302">
        <f>VLOOKUP(A74,'MANO DE OBRA'!A9:D101,4,FALSE)</f>
        <v>153201.61561829998</v>
      </c>
      <c r="L74" s="56"/>
      <c r="M74" s="308">
        <f>M73</f>
        <v>72</v>
      </c>
      <c r="N74" s="403">
        <f>K74/M74</f>
        <v>2127.800216920833</v>
      </c>
    </row>
    <row r="75" spans="1:15">
      <c r="B75" s="55"/>
      <c r="C75" s="53"/>
      <c r="D75" s="53"/>
      <c r="E75" s="53"/>
      <c r="F75" s="53"/>
      <c r="G75" s="53"/>
      <c r="H75" s="53"/>
      <c r="I75" s="287"/>
      <c r="J75" s="305"/>
      <c r="K75" s="306"/>
      <c r="L75" s="326"/>
      <c r="M75" s="308"/>
      <c r="N75" s="304"/>
    </row>
    <row r="76" spans="1:15" ht="15.75" thickBot="1">
      <c r="B76" s="898"/>
      <c r="C76" s="899"/>
      <c r="D76" s="899"/>
      <c r="E76" s="899"/>
      <c r="F76" s="899"/>
      <c r="G76" s="899"/>
      <c r="H76" s="899"/>
      <c r="I76" s="132"/>
      <c r="J76" s="132"/>
      <c r="K76" s="132"/>
      <c r="L76" s="912"/>
      <c r="M76" s="912"/>
      <c r="N76" s="51"/>
    </row>
    <row r="77" spans="1:15" ht="15.75" thickBot="1">
      <c r="B77" s="911" t="s">
        <v>1037</v>
      </c>
      <c r="C77" s="865"/>
      <c r="D77" s="865"/>
      <c r="E77" s="865"/>
      <c r="F77" s="865"/>
      <c r="G77" s="865"/>
      <c r="H77" s="865"/>
      <c r="I77" s="865"/>
      <c r="J77" s="865"/>
      <c r="K77" s="865"/>
      <c r="L77" s="865"/>
      <c r="M77" s="866"/>
      <c r="N77" s="309">
        <f>SUM(N72:N76)</f>
        <v>9220.4676066569446</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N48+N56+N67+N77</f>
        <v>181809.95881176705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36361.991762353413</v>
      </c>
      <c r="M84" s="858"/>
      <c r="N84" s="57"/>
    </row>
    <row r="85" spans="1:14">
      <c r="B85" s="95" t="s">
        <v>1057</v>
      </c>
      <c r="C85" s="96"/>
      <c r="D85" s="96"/>
      <c r="E85" s="96"/>
      <c r="F85" s="96"/>
      <c r="G85" s="96"/>
      <c r="H85" s="96"/>
      <c r="I85" s="93"/>
      <c r="J85" s="94"/>
      <c r="K85" s="312">
        <v>0.05</v>
      </c>
      <c r="L85" s="857">
        <f>N79*K85</f>
        <v>9090.4979405883532</v>
      </c>
      <c r="M85" s="858"/>
      <c r="N85" s="57"/>
    </row>
    <row r="86" spans="1:14" ht="15.75" thickBot="1">
      <c r="B86" s="97" t="s">
        <v>1058</v>
      </c>
      <c r="C86" s="98"/>
      <c r="D86" s="98"/>
      <c r="E86" s="98"/>
      <c r="F86" s="98"/>
      <c r="G86" s="98"/>
      <c r="H86" s="98"/>
      <c r="I86" s="99"/>
      <c r="J86" s="100"/>
      <c r="K86" s="313">
        <v>0.05</v>
      </c>
      <c r="L86" s="859">
        <f>N79*K86</f>
        <v>9090.4979405883532</v>
      </c>
      <c r="M86" s="860"/>
      <c r="N86" s="57"/>
    </row>
    <row r="87" spans="1:14" ht="15.75" thickBot="1">
      <c r="B87" s="822" t="s">
        <v>1037</v>
      </c>
      <c r="C87" s="823"/>
      <c r="D87" s="823"/>
      <c r="E87" s="823"/>
      <c r="F87" s="823"/>
      <c r="G87" s="823"/>
      <c r="H87" s="823"/>
      <c r="I87" s="823"/>
      <c r="J87" s="823"/>
      <c r="K87" s="823"/>
      <c r="L87" s="823"/>
      <c r="M87" s="824"/>
      <c r="N87" s="58">
        <f>L84+L85+L86</f>
        <v>54542.987643530112</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236352.94645529718</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75" thickBot="1">
      <c r="B98" s="22"/>
      <c r="C98" s="18"/>
      <c r="D98" s="18"/>
      <c r="E98" s="18"/>
      <c r="F98" s="18" t="s">
        <v>1064</v>
      </c>
      <c r="G98" s="18"/>
      <c r="H98" s="18"/>
      <c r="I98" s="18"/>
      <c r="J98" s="18"/>
      <c r="K98" s="18"/>
      <c r="L98" s="18"/>
      <c r="M98" s="18"/>
      <c r="N98" s="23"/>
    </row>
    <row r="99" spans="2:14">
      <c r="B99" s="235" t="s">
        <v>2322</v>
      </c>
      <c r="C99" s="236"/>
      <c r="D99" s="236"/>
      <c r="E99" s="236"/>
      <c r="F99" s="236"/>
      <c r="G99" s="236"/>
      <c r="H99" s="236"/>
      <c r="I99" s="236"/>
      <c r="J99" s="236"/>
      <c r="K99" s="236"/>
      <c r="L99" s="236"/>
      <c r="M99" s="236"/>
      <c r="N99" s="237"/>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c r="B102" s="238"/>
      <c r="C102" s="239"/>
      <c r="D102" s="239"/>
      <c r="E102" s="239"/>
      <c r="F102" s="239"/>
      <c r="G102" s="239"/>
      <c r="H102" s="239"/>
      <c r="I102" s="239"/>
      <c r="J102" s="239"/>
      <c r="K102" s="239"/>
      <c r="L102" s="239"/>
      <c r="M102" s="239"/>
      <c r="N102" s="240"/>
    </row>
    <row r="103" spans="2:14" ht="15.75" thickBot="1">
      <c r="B103" s="241"/>
      <c r="C103" s="242"/>
      <c r="D103" s="242"/>
      <c r="E103" s="242"/>
      <c r="F103" s="242"/>
      <c r="G103" s="242"/>
      <c r="H103" s="242"/>
      <c r="I103" s="242"/>
      <c r="J103" s="242"/>
      <c r="K103" s="242"/>
      <c r="L103" s="242"/>
      <c r="M103" s="242"/>
      <c r="N103" s="243"/>
    </row>
    <row r="104" spans="2:14">
      <c r="B104" s="244"/>
      <c r="C104" s="245"/>
      <c r="D104" s="245"/>
      <c r="E104" s="245"/>
      <c r="F104" s="245"/>
      <c r="G104" s="245"/>
      <c r="H104" s="245"/>
      <c r="I104" s="245"/>
      <c r="J104" s="245"/>
      <c r="K104" s="245"/>
      <c r="L104" s="245"/>
      <c r="M104" s="245"/>
      <c r="N104" s="246"/>
    </row>
    <row r="105" spans="2:14">
      <c r="B105" s="230" t="s">
        <v>2323</v>
      </c>
      <c r="C105" s="37"/>
      <c r="D105" s="37"/>
      <c r="E105" s="37"/>
      <c r="F105" s="37"/>
      <c r="G105" s="37"/>
      <c r="H105" s="37"/>
      <c r="I105" s="37"/>
      <c r="J105" s="37"/>
      <c r="K105" s="37"/>
      <c r="L105" s="37"/>
      <c r="M105" s="37"/>
      <c r="N105" s="38"/>
    </row>
    <row r="106" spans="2:14" ht="15" customHeight="1">
      <c r="B106" s="825" t="s">
        <v>2324</v>
      </c>
      <c r="C106" s="826"/>
      <c r="D106" s="826"/>
      <c r="E106" s="826"/>
      <c r="F106" s="826"/>
      <c r="G106" s="826"/>
      <c r="H106" s="826"/>
      <c r="I106" s="826"/>
      <c r="J106" s="826"/>
      <c r="K106" s="826"/>
      <c r="L106" s="826"/>
      <c r="M106" s="826"/>
      <c r="N106" s="827"/>
    </row>
    <row r="107" spans="2:14" ht="15" customHeight="1">
      <c r="B107" s="825"/>
      <c r="C107" s="826"/>
      <c r="D107" s="826"/>
      <c r="E107" s="826"/>
      <c r="F107" s="826"/>
      <c r="G107" s="826"/>
      <c r="H107" s="826"/>
      <c r="I107" s="826"/>
      <c r="J107" s="826"/>
      <c r="K107" s="826"/>
      <c r="L107" s="826"/>
      <c r="M107" s="826"/>
      <c r="N107" s="827"/>
    </row>
    <row r="108" spans="2:14" ht="30" customHeight="1">
      <c r="B108" s="828" t="s">
        <v>2325</v>
      </c>
      <c r="C108" s="829"/>
      <c r="D108" s="829"/>
      <c r="E108" s="829"/>
      <c r="F108" s="829"/>
      <c r="G108" s="829"/>
      <c r="H108" s="829"/>
      <c r="I108" s="829"/>
      <c r="J108" s="829"/>
      <c r="K108" s="829"/>
      <c r="L108" s="829"/>
      <c r="M108" s="829"/>
      <c r="N108" s="830"/>
    </row>
    <row r="109" spans="2:14">
      <c r="B109" s="828"/>
      <c r="C109" s="829"/>
      <c r="D109" s="829"/>
      <c r="E109" s="829"/>
      <c r="F109" s="829"/>
      <c r="G109" s="829"/>
      <c r="H109" s="829"/>
      <c r="I109" s="829"/>
      <c r="J109" s="829"/>
      <c r="K109" s="829"/>
      <c r="L109" s="829"/>
      <c r="M109" s="829"/>
      <c r="N109" s="83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30"/>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888"/>
      <c r="K119" s="888"/>
      <c r="L119" s="888"/>
      <c r="M119" s="888"/>
      <c r="N119" s="889"/>
    </row>
    <row r="120" spans="2:14" ht="15.75" thickBot="1">
      <c r="B120" s="269" t="s">
        <v>2327</v>
      </c>
      <c r="C120" s="401"/>
      <c r="D120" s="401"/>
      <c r="E120" s="63"/>
      <c r="F120" s="63"/>
      <c r="G120" s="63"/>
      <c r="H120" s="63"/>
      <c r="I120" s="63"/>
      <c r="J120" s="890"/>
      <c r="K120" s="890"/>
      <c r="L120" s="890"/>
      <c r="M120" s="890"/>
      <c r="N120" s="891"/>
    </row>
  </sheetData>
  <mergeCells count="70">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36:H36"/>
    <mergeCell ref="B37:H37"/>
    <mergeCell ref="B38:H38"/>
    <mergeCell ref="B44:H44"/>
    <mergeCell ref="I44:J44"/>
    <mergeCell ref="B39:H39"/>
    <mergeCell ref="B40:H40"/>
    <mergeCell ref="B41:H41"/>
    <mergeCell ref="B46:D46"/>
    <mergeCell ref="B47:H47"/>
    <mergeCell ref="I47:J47"/>
    <mergeCell ref="L47:M47"/>
    <mergeCell ref="B43:H43"/>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1145</v>
      </c>
      <c r="C31" s="87" t="s">
        <v>1658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150</v>
      </c>
      <c r="B36" s="871" t="str">
        <f>VLOOKUP(A36,EQUIPOS!A6:D154,3,FALSE)</f>
        <v>Cargador : Potencia en el volante 125 hp, Clasificación de RPM del motor 2300.</v>
      </c>
      <c r="C36" s="872"/>
      <c r="D36" s="872"/>
      <c r="E36" s="872"/>
      <c r="F36" s="872"/>
      <c r="G36" s="872"/>
      <c r="H36" s="873"/>
      <c r="I36" s="275"/>
      <c r="J36" s="276"/>
      <c r="K36" s="277">
        <f>VLOOKUP(A36,EQUIPOS!A6:D163,4,FALSE)</f>
        <v>172220</v>
      </c>
      <c r="L36" s="278"/>
      <c r="M36" s="279">
        <v>30</v>
      </c>
      <c r="N36" s="280">
        <f>K36/M36</f>
        <v>5740.666666666667</v>
      </c>
    </row>
    <row r="37" spans="1:14">
      <c r="A37" s="119" t="s">
        <v>168</v>
      </c>
      <c r="B37" s="871" t="str">
        <f>VLOOKUP(A37,EQUIPOS!A7:D154,3,FALSE)</f>
        <v>Compactador tipo  POTENCIA: 105 HP, PESO: 6 ton</v>
      </c>
      <c r="C37" s="872"/>
      <c r="D37" s="872"/>
      <c r="E37" s="872"/>
      <c r="F37" s="872"/>
      <c r="G37" s="872"/>
      <c r="H37" s="873"/>
      <c r="I37" s="275"/>
      <c r="J37" s="276"/>
      <c r="K37" s="277">
        <f>VLOOKUP(A37,EQUIPOS!A7:D164,4,FALSE)</f>
        <v>95050</v>
      </c>
      <c r="L37" s="278"/>
      <c r="M37" s="279">
        <v>9</v>
      </c>
      <c r="N37" s="280">
        <f t="shared" ref="N37:N43" si="0">K37/M37</f>
        <v>10561.111111111111</v>
      </c>
    </row>
    <row r="38" spans="1:14">
      <c r="A38" t="s">
        <v>173</v>
      </c>
      <c r="B38" s="871" t="str">
        <f>VLOOKUP(A38,EQUIPOS!A8:D154,3,FALSE)</f>
        <v>Compactador neumático de Potencia 70 HP, peso de 13 ton</v>
      </c>
      <c r="C38" s="872"/>
      <c r="D38" s="872"/>
      <c r="E38" s="872"/>
      <c r="F38" s="872"/>
      <c r="G38" s="872"/>
      <c r="H38" s="873"/>
      <c r="I38" s="275"/>
      <c r="J38" s="276"/>
      <c r="K38" s="277">
        <f>VLOOKUP(A38,EQUIPOS!A8:D165,4,FALSE)</f>
        <v>148766.66666666666</v>
      </c>
      <c r="L38" s="278"/>
      <c r="M38" s="279">
        <v>9</v>
      </c>
      <c r="N38" s="280">
        <f t="shared" si="0"/>
        <v>16529.629629629628</v>
      </c>
    </row>
    <row r="39" spans="1:14">
      <c r="A39" t="s">
        <v>286</v>
      </c>
      <c r="B39" s="871" t="str">
        <f>VLOOKUP(A39,EQUIPOS!A9:D154,3,FALSE)</f>
        <v>Planta de asfalto en frio</v>
      </c>
      <c r="C39" s="872"/>
      <c r="D39" s="872"/>
      <c r="E39" s="872"/>
      <c r="F39" s="872"/>
      <c r="G39" s="872"/>
      <c r="H39" s="873"/>
      <c r="I39" s="275"/>
      <c r="J39" s="276"/>
      <c r="K39" s="277">
        <f>VLOOKUP(A39,EQUIPOS!A9:D166,4,FALSE)</f>
        <v>245600</v>
      </c>
      <c r="L39" s="278"/>
      <c r="M39" s="279">
        <v>9</v>
      </c>
      <c r="N39" s="280">
        <f t="shared" si="0"/>
        <v>27288.888888888891</v>
      </c>
    </row>
    <row r="40" spans="1:14">
      <c r="A40" t="s">
        <v>290</v>
      </c>
      <c r="B40" s="871" t="str">
        <f>VLOOKUP(A40,EQUIPOS!A10:D154,3,FALSE)</f>
        <v>Planta trituradora</v>
      </c>
      <c r="C40" s="872"/>
      <c r="D40" s="872"/>
      <c r="E40" s="872"/>
      <c r="F40" s="872"/>
      <c r="G40" s="872"/>
      <c r="H40" s="873"/>
      <c r="I40" s="275"/>
      <c r="J40" s="276"/>
      <c r="K40" s="277">
        <f>VLOOKUP(A40,EQUIPOS!A10:D167,4,FALSE)</f>
        <v>498950</v>
      </c>
      <c r="L40" s="278"/>
      <c r="M40" s="279">
        <v>30</v>
      </c>
      <c r="N40" s="280">
        <f t="shared" si="0"/>
        <v>16631.666666666668</v>
      </c>
    </row>
    <row r="41" spans="1:14">
      <c r="A41" t="s">
        <v>314</v>
      </c>
      <c r="B41" s="871" t="str">
        <f>VLOOKUP(A41,EQUIPOS!A11:D155,3,FALSE)</f>
        <v xml:space="preserve">Retroexcavadora E-200 sobre orugas
</v>
      </c>
      <c r="C41" s="872"/>
      <c r="D41" s="872"/>
      <c r="E41" s="872"/>
      <c r="F41" s="872"/>
      <c r="G41" s="872"/>
      <c r="H41" s="873"/>
      <c r="I41" s="275"/>
      <c r="J41" s="276"/>
      <c r="K41" s="277">
        <f>VLOOKUP(A41,EQUIPOS!A11:D168,4,FALSE)</f>
        <v>184950</v>
      </c>
      <c r="L41" s="278"/>
      <c r="M41" s="279">
        <v>30</v>
      </c>
      <c r="N41" s="280">
        <f t="shared" si="0"/>
        <v>6165</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75"/>
      <c r="J42" s="276"/>
      <c r="K42" s="277">
        <f>VLOOKUP(A42,EQUIPOS!A12:D169,4,FALSE)</f>
        <v>459750</v>
      </c>
      <c r="L42" s="278"/>
      <c r="M42" s="279">
        <v>9</v>
      </c>
      <c r="N42" s="280">
        <f t="shared" si="0"/>
        <v>51083.333333333336</v>
      </c>
    </row>
    <row r="43" spans="1:14">
      <c r="A43" t="s">
        <v>373</v>
      </c>
      <c r="B43" s="871" t="str">
        <f>VLOOKUP(A43,EQUIPOS!A13:D157,3,FALSE)</f>
        <v>Volqueta 6 m3</v>
      </c>
      <c r="C43" s="872"/>
      <c r="D43" s="872"/>
      <c r="E43" s="872"/>
      <c r="F43" s="872"/>
      <c r="G43" s="872"/>
      <c r="H43" s="873"/>
      <c r="I43" s="275"/>
      <c r="J43" s="276"/>
      <c r="K43" s="277">
        <f>VLOOKUP(A43,EQUIPOS!A13:D170,4,FALSE)</f>
        <v>70333.333333333328</v>
      </c>
      <c r="L43" s="278"/>
      <c r="M43" s="279">
        <v>9</v>
      </c>
      <c r="N43" s="280">
        <f t="shared" si="0"/>
        <v>7814.8148148148139</v>
      </c>
    </row>
    <row r="44" spans="1:14">
      <c r="B44" s="328"/>
      <c r="C44" s="329"/>
      <c r="D44" s="329"/>
      <c r="E44" s="329"/>
      <c r="F44" s="329"/>
      <c r="G44" s="329"/>
      <c r="H44" s="330"/>
      <c r="I44" s="275"/>
      <c r="J44" s="276"/>
      <c r="K44" s="277"/>
      <c r="L44" s="278"/>
      <c r="M44" s="279"/>
      <c r="N44" s="280"/>
    </row>
    <row r="45" spans="1:14">
      <c r="B45" s="871"/>
      <c r="C45" s="872"/>
      <c r="D45" s="872"/>
      <c r="E45" s="872"/>
      <c r="F45" s="872"/>
      <c r="G45" s="872"/>
      <c r="H45" s="873"/>
      <c r="I45" s="874"/>
      <c r="J45" s="875"/>
      <c r="K45" s="277"/>
      <c r="L45" s="876"/>
      <c r="M45" s="877"/>
      <c r="N45" s="280"/>
    </row>
    <row r="46" spans="1:14">
      <c r="B46" s="871"/>
      <c r="C46" s="872"/>
      <c r="D46" s="872"/>
      <c r="E46" s="878"/>
      <c r="F46" s="872"/>
      <c r="G46" s="872"/>
      <c r="H46" s="873"/>
      <c r="I46" s="42"/>
      <c r="J46" s="43"/>
      <c r="K46" s="282"/>
      <c r="L46" s="284"/>
      <c r="M46" s="285"/>
      <c r="N46" s="286"/>
    </row>
    <row r="47" spans="1:14">
      <c r="B47" s="879" t="s">
        <v>1036</v>
      </c>
      <c r="C47" s="880"/>
      <c r="D47" s="880"/>
      <c r="E47" s="44"/>
      <c r="F47" s="45"/>
      <c r="G47" s="45"/>
      <c r="H47" s="46"/>
      <c r="I47" s="42"/>
      <c r="J47" s="43"/>
      <c r="K47" s="287"/>
      <c r="L47" s="284"/>
      <c r="M47" s="409">
        <v>0.1</v>
      </c>
      <c r="N47" s="352">
        <f>N81*M47</f>
        <v>922.04676066569448</v>
      </c>
    </row>
    <row r="48" spans="1:14" ht="15.75" thickBot="1">
      <c r="B48" s="871"/>
      <c r="C48" s="872"/>
      <c r="D48" s="872"/>
      <c r="E48" s="872"/>
      <c r="F48" s="872"/>
      <c r="G48" s="872"/>
      <c r="H48" s="873"/>
      <c r="I48" s="881"/>
      <c r="J48" s="882"/>
      <c r="K48" s="47"/>
      <c r="L48" s="883"/>
      <c r="M48" s="884"/>
      <c r="N48" s="111"/>
    </row>
    <row r="49" spans="1:14" ht="15.75" thickBot="1">
      <c r="B49" s="822" t="s">
        <v>1037</v>
      </c>
      <c r="C49" s="823"/>
      <c r="D49" s="823"/>
      <c r="E49" s="823"/>
      <c r="F49" s="823"/>
      <c r="G49" s="823"/>
      <c r="H49" s="823"/>
      <c r="I49" s="823"/>
      <c r="J49" s="823"/>
      <c r="K49" s="823"/>
      <c r="L49" s="823"/>
      <c r="M49" s="824"/>
      <c r="N49" s="402">
        <f>SUM(N36:N48)</f>
        <v>142737.15787177678</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7" t="s">
        <v>1028</v>
      </c>
      <c r="C53" s="868"/>
      <c r="D53" s="868"/>
      <c r="E53" s="868"/>
      <c r="F53" s="868"/>
      <c r="G53" s="868"/>
      <c r="H53" s="868"/>
      <c r="I53" s="902"/>
      <c r="J53" s="323" t="s">
        <v>1029</v>
      </c>
      <c r="K53" s="91" t="s">
        <v>1030</v>
      </c>
      <c r="L53" s="903" t="s">
        <v>1039</v>
      </c>
      <c r="M53" s="902"/>
      <c r="N53" s="92" t="s">
        <v>1035</v>
      </c>
    </row>
    <row r="54" spans="1:14">
      <c r="A54" t="s">
        <v>843</v>
      </c>
      <c r="B54" s="49" t="str">
        <f>VLOOKUP(A54,MATERIALES!A5:D373,3,FALSE)</f>
        <v>Agregado Petreo para Triturar (Crudo)</v>
      </c>
      <c r="C54" s="289"/>
      <c r="D54" s="289"/>
      <c r="E54" s="289"/>
      <c r="F54" s="289"/>
      <c r="G54" s="289"/>
      <c r="H54" s="289"/>
      <c r="I54" s="276"/>
      <c r="J54" s="232" t="str">
        <f>VLOOKUP(A54,MATERIALES!A4:D640,2,FALSE)</f>
        <v>m3</v>
      </c>
      <c r="K54" s="290">
        <v>1.4</v>
      </c>
      <c r="L54" s="275"/>
      <c r="M54" s="410">
        <f>VLOOKUP(A54,MATERIALES!A5:D396,4,FALSE)</f>
        <v>18066.666666666668</v>
      </c>
      <c r="N54" s="280">
        <f>K54*M54</f>
        <v>25293.333333333332</v>
      </c>
    </row>
    <row r="55" spans="1:14">
      <c r="A55" s="114" t="s">
        <v>845</v>
      </c>
      <c r="B55" s="49" t="str">
        <f>VLOOKUP(A55,MATERIALES!A6:D373,3,FALSE)</f>
        <v>Agua</v>
      </c>
      <c r="C55" s="289"/>
      <c r="D55" s="289"/>
      <c r="E55" s="289"/>
      <c r="F55" s="289"/>
      <c r="G55" s="289"/>
      <c r="H55" s="289"/>
      <c r="I55" s="276"/>
      <c r="J55" s="232" t="str">
        <f>VLOOKUP(A55,MATERIALES!A5:D641,2,FALSE)</f>
        <v>lt</v>
      </c>
      <c r="K55" s="290">
        <v>25</v>
      </c>
      <c r="L55" s="275"/>
      <c r="M55" s="410">
        <f>VLOOKUP(A55,MATERIALES!A6:D397,4,FALSE)</f>
        <v>52.333333333333336</v>
      </c>
      <c r="N55" s="280">
        <f>K55*M55</f>
        <v>1308.3333333333335</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904"/>
      <c r="C58" s="905"/>
      <c r="D58" s="905"/>
      <c r="E58" s="905"/>
      <c r="F58" s="905"/>
      <c r="G58" s="905"/>
      <c r="H58" s="905"/>
      <c r="I58" s="875"/>
      <c r="J58" s="48"/>
      <c r="K58" s="50"/>
      <c r="L58" s="906"/>
      <c r="M58" s="907"/>
      <c r="N58" s="51"/>
    </row>
    <row r="59" spans="1:14" ht="15.75" thickBot="1">
      <c r="B59" s="822" t="s">
        <v>1037</v>
      </c>
      <c r="C59" s="823"/>
      <c r="D59" s="823"/>
      <c r="E59" s="823"/>
      <c r="F59" s="823"/>
      <c r="G59" s="823"/>
      <c r="H59" s="823"/>
      <c r="I59" s="823"/>
      <c r="J59" s="823"/>
      <c r="K59" s="823"/>
      <c r="L59" s="823"/>
      <c r="M59" s="824"/>
      <c r="N59" s="402">
        <f>SUM(N54:N58)</f>
        <v>26601.666666666664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8" t="s">
        <v>1045</v>
      </c>
      <c r="M63" s="887"/>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9">
        <f>VLOOKUP(A64,TRANSPORTE!A5:D117,4,FALSE)</f>
        <v>1226.6666666666667</v>
      </c>
      <c r="M64" s="910"/>
      <c r="N64" s="295">
        <f>K64*L64</f>
        <v>1717.3333333333333</v>
      </c>
    </row>
    <row r="65" spans="1:15">
      <c r="A65" t="s">
        <v>1453</v>
      </c>
      <c r="B65" s="52" t="str">
        <f>VLOOKUP(A65,TRANSPORTE!A6:D117,3,FALSE)</f>
        <v>Transporte de Mezcla densa En Frio MDF-25</v>
      </c>
      <c r="C65" s="53"/>
      <c r="D65" s="53"/>
      <c r="E65" s="53"/>
      <c r="F65" s="53"/>
      <c r="G65" s="53"/>
      <c r="H65" s="319" t="s">
        <v>1552</v>
      </c>
      <c r="I65" s="287">
        <v>1.25</v>
      </c>
      <c r="J65" s="294">
        <v>1</v>
      </c>
      <c r="K65" s="287">
        <f>I65*J65</f>
        <v>1.25</v>
      </c>
      <c r="L65" s="909">
        <f>VLOOKUP(A65,TRANSPORTE!A6:D117,4,FALSE)</f>
        <v>1226.6666666666667</v>
      </c>
      <c r="M65" s="910"/>
      <c r="N65" s="295">
        <f>K65*L65</f>
        <v>1533.3333333333335</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900"/>
      <c r="M69" s="901"/>
      <c r="N69" s="133"/>
    </row>
    <row r="70" spans="1:15" ht="15.75" thickBot="1">
      <c r="B70" s="911" t="s">
        <v>1037</v>
      </c>
      <c r="C70" s="865"/>
      <c r="D70" s="865"/>
      <c r="E70" s="865"/>
      <c r="F70" s="865"/>
      <c r="G70" s="865"/>
      <c r="H70" s="865"/>
      <c r="I70" s="865"/>
      <c r="J70" s="865"/>
      <c r="K70" s="865"/>
      <c r="L70" s="865"/>
      <c r="M70" s="866"/>
      <c r="N70" s="110">
        <f>N64+N65+N66+N67+N68</f>
        <v>3250.666666666667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1" t="s">
        <v>1047</v>
      </c>
      <c r="C74" s="862"/>
      <c r="D74" s="862"/>
      <c r="E74" s="862"/>
      <c r="F74" s="862"/>
      <c r="G74" s="862"/>
      <c r="H74" s="862"/>
      <c r="I74" s="79" t="s">
        <v>1048</v>
      </c>
      <c r="J74" s="81" t="s">
        <v>1494</v>
      </c>
      <c r="K74" s="80" t="s">
        <v>1050</v>
      </c>
      <c r="L74" s="863" t="s">
        <v>1034</v>
      </c>
      <c r="M74" s="864"/>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72</v>
      </c>
      <c r="N75" s="403">
        <f>K75/M75</f>
        <v>5674.1339117888892</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72</v>
      </c>
      <c r="N76" s="403">
        <f>K76/M76</f>
        <v>1418.5334779472223</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72</v>
      </c>
      <c r="N77" s="403">
        <f>K77/M77</f>
        <v>2127.800216920833</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8"/>
      <c r="C80" s="899"/>
      <c r="D80" s="899"/>
      <c r="E80" s="899"/>
      <c r="F80" s="899"/>
      <c r="G80" s="899"/>
      <c r="H80" s="899"/>
      <c r="I80" s="132"/>
      <c r="J80" s="132"/>
      <c r="K80" s="132"/>
      <c r="L80" s="912"/>
      <c r="M80" s="912"/>
      <c r="N80" s="51"/>
    </row>
    <row r="81" spans="1:14" ht="15.75" thickBot="1">
      <c r="B81" s="911" t="s">
        <v>1037</v>
      </c>
      <c r="C81" s="865"/>
      <c r="D81" s="865"/>
      <c r="E81" s="865"/>
      <c r="F81" s="865"/>
      <c r="G81" s="865"/>
      <c r="H81" s="865"/>
      <c r="I81" s="865"/>
      <c r="J81" s="865"/>
      <c r="K81" s="865"/>
      <c r="L81" s="865"/>
      <c r="M81" s="866"/>
      <c r="N81" s="309">
        <f>SUM(N75:N80)</f>
        <v>9220.4676066569446</v>
      </c>
    </row>
    <row r="82" spans="1:14" ht="15.75" thickBot="1">
      <c r="B82" s="39"/>
      <c r="C82" s="40"/>
      <c r="D82" s="40"/>
      <c r="E82" s="40"/>
      <c r="F82" s="40"/>
      <c r="G82" s="40"/>
      <c r="H82" s="40"/>
      <c r="I82" s="40"/>
      <c r="J82" s="40"/>
      <c r="K82" s="40"/>
      <c r="L82" s="40"/>
      <c r="M82" s="40"/>
      <c r="N82" s="41"/>
    </row>
    <row r="83" spans="1:14" ht="15.75" thickBot="1">
      <c r="B83" s="822" t="s">
        <v>1051</v>
      </c>
      <c r="C83" s="823"/>
      <c r="D83" s="823"/>
      <c r="E83" s="823"/>
      <c r="F83" s="823"/>
      <c r="G83" s="823"/>
      <c r="H83" s="823"/>
      <c r="I83" s="823"/>
      <c r="J83" s="823"/>
      <c r="K83" s="823"/>
      <c r="L83" s="823"/>
      <c r="M83" s="824"/>
      <c r="N83" s="105">
        <f>N49+N59+N70+N81</f>
        <v>181809.95881176705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7" t="s">
        <v>1053</v>
      </c>
      <c r="C87" s="868"/>
      <c r="D87" s="868"/>
      <c r="E87" s="868"/>
      <c r="F87" s="868"/>
      <c r="G87" s="868"/>
      <c r="H87" s="868"/>
      <c r="I87" s="322"/>
      <c r="J87" s="342"/>
      <c r="K87" s="310" t="s">
        <v>1054</v>
      </c>
      <c r="L87" s="869" t="s">
        <v>1055</v>
      </c>
      <c r="M87" s="870"/>
      <c r="N87" s="311"/>
    </row>
    <row r="88" spans="1:14">
      <c r="B88" s="855" t="s">
        <v>1056</v>
      </c>
      <c r="C88" s="856"/>
      <c r="D88" s="856"/>
      <c r="E88" s="856"/>
      <c r="F88" s="856"/>
      <c r="G88" s="856"/>
      <c r="H88" s="856"/>
      <c r="I88" s="93"/>
      <c r="J88" s="94"/>
      <c r="K88" s="312">
        <v>0.2</v>
      </c>
      <c r="L88" s="857">
        <f>N83*K88</f>
        <v>36361.991762353413</v>
      </c>
      <c r="M88" s="858"/>
      <c r="N88" s="57"/>
    </row>
    <row r="89" spans="1:14">
      <c r="B89" s="95" t="s">
        <v>1057</v>
      </c>
      <c r="C89" s="96"/>
      <c r="D89" s="96"/>
      <c r="E89" s="96"/>
      <c r="F89" s="96"/>
      <c r="G89" s="96"/>
      <c r="H89" s="96"/>
      <c r="I89" s="93"/>
      <c r="J89" s="94"/>
      <c r="K89" s="312">
        <v>0.05</v>
      </c>
      <c r="L89" s="857">
        <f>N83*K89</f>
        <v>9090.4979405883532</v>
      </c>
      <c r="M89" s="858"/>
      <c r="N89" s="57"/>
    </row>
    <row r="90" spans="1:14" ht="15.75" thickBot="1">
      <c r="B90" s="97" t="s">
        <v>1058</v>
      </c>
      <c r="C90" s="98"/>
      <c r="D90" s="98"/>
      <c r="E90" s="98"/>
      <c r="F90" s="98"/>
      <c r="G90" s="98"/>
      <c r="H90" s="98"/>
      <c r="I90" s="99"/>
      <c r="J90" s="100"/>
      <c r="K90" s="313">
        <v>0.05</v>
      </c>
      <c r="L90" s="859">
        <f>N83*K90</f>
        <v>9090.4979405883532</v>
      </c>
      <c r="M90" s="860"/>
      <c r="N90" s="57"/>
    </row>
    <row r="91" spans="1:14" ht="15.75" thickBot="1">
      <c r="B91" s="822" t="s">
        <v>1037</v>
      </c>
      <c r="C91" s="823"/>
      <c r="D91" s="823"/>
      <c r="E91" s="823"/>
      <c r="F91" s="823"/>
      <c r="G91" s="823"/>
      <c r="H91" s="823"/>
      <c r="I91" s="823"/>
      <c r="J91" s="823"/>
      <c r="K91" s="823"/>
      <c r="L91" s="823"/>
      <c r="M91" s="824"/>
      <c r="N91" s="58">
        <f>L88+L89+L90</f>
        <v>54542.987643530112</v>
      </c>
    </row>
    <row r="92" spans="1:14" ht="15.75" thickBot="1">
      <c r="B92" s="39"/>
      <c r="C92" s="40"/>
      <c r="D92" s="40"/>
      <c r="E92" s="40"/>
      <c r="F92" s="40"/>
      <c r="G92" s="40"/>
      <c r="H92" s="40"/>
      <c r="I92" s="40"/>
      <c r="J92" s="40"/>
      <c r="K92" s="40"/>
      <c r="L92" s="40"/>
      <c r="M92" s="40"/>
      <c r="N92" s="41"/>
    </row>
    <row r="93" spans="1:14" ht="15.75" thickBot="1">
      <c r="A93" t="s">
        <v>2122</v>
      </c>
      <c r="B93" s="822" t="s">
        <v>1059</v>
      </c>
      <c r="C93" s="823"/>
      <c r="D93" s="823"/>
      <c r="E93" s="823"/>
      <c r="F93" s="823"/>
      <c r="G93" s="823"/>
      <c r="H93" s="823"/>
      <c r="I93" s="823"/>
      <c r="J93" s="823"/>
      <c r="K93" s="823"/>
      <c r="L93" s="823"/>
      <c r="M93" s="824"/>
      <c r="N93" s="196">
        <f>N83+N91</f>
        <v>236352.94645529718</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25" t="s">
        <v>2324</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2325</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8"/>
      <c r="K123" s="888"/>
      <c r="L123" s="888"/>
      <c r="M123" s="888"/>
      <c r="N123" s="889"/>
    </row>
    <row r="124" spans="2:14" ht="15.75" thickBot="1">
      <c r="B124" s="269" t="s">
        <v>2327</v>
      </c>
      <c r="C124" s="401"/>
      <c r="D124" s="401"/>
      <c r="E124" s="63"/>
      <c r="F124" s="63"/>
      <c r="G124" s="63"/>
      <c r="H124" s="63"/>
      <c r="I124" s="63"/>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1146</v>
      </c>
      <c r="C31" s="87" t="s">
        <v>1659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150</v>
      </c>
      <c r="B36" s="871" t="str">
        <f>VLOOKUP(A36,EQUIPOS!A6:D154,3,FALSE)</f>
        <v>Cargador : Potencia en el volante 125 hp, Clasificación de RPM del motor 2300.</v>
      </c>
      <c r="C36" s="872"/>
      <c r="D36" s="872"/>
      <c r="E36" s="872"/>
      <c r="F36" s="872"/>
      <c r="G36" s="872"/>
      <c r="H36" s="873"/>
      <c r="I36" s="275"/>
      <c r="J36" s="276"/>
      <c r="K36" s="277">
        <f>VLOOKUP(A36,EQUIPOS!A6:D163,4,FALSE)</f>
        <v>172220</v>
      </c>
      <c r="L36" s="278"/>
      <c r="M36" s="279">
        <v>30</v>
      </c>
      <c r="N36" s="280">
        <f>K36/M36</f>
        <v>5740.666666666667</v>
      </c>
    </row>
    <row r="37" spans="1:14">
      <c r="A37" s="119" t="s">
        <v>168</v>
      </c>
      <c r="B37" s="871" t="str">
        <f>VLOOKUP(A37,EQUIPOS!A7:D154,3,FALSE)</f>
        <v>Compactador tipo  POTENCIA: 105 HP, PESO: 6 ton</v>
      </c>
      <c r="C37" s="872"/>
      <c r="D37" s="872"/>
      <c r="E37" s="872"/>
      <c r="F37" s="872"/>
      <c r="G37" s="872"/>
      <c r="H37" s="873"/>
      <c r="I37" s="275"/>
      <c r="J37" s="276"/>
      <c r="K37" s="277">
        <f>VLOOKUP(A37,EQUIPOS!A7:D164,4,FALSE)</f>
        <v>95050</v>
      </c>
      <c r="L37" s="278"/>
      <c r="M37" s="279">
        <v>9</v>
      </c>
      <c r="N37" s="280">
        <f t="shared" ref="N37:N43" si="0">K37/M37</f>
        <v>10561.111111111111</v>
      </c>
    </row>
    <row r="38" spans="1:14">
      <c r="A38" t="s">
        <v>173</v>
      </c>
      <c r="B38" s="871" t="str">
        <f>VLOOKUP(A38,EQUIPOS!A8:D154,3,FALSE)</f>
        <v>Compactador neumático de Potencia 70 HP, peso de 13 ton</v>
      </c>
      <c r="C38" s="872"/>
      <c r="D38" s="872"/>
      <c r="E38" s="872"/>
      <c r="F38" s="872"/>
      <c r="G38" s="872"/>
      <c r="H38" s="873"/>
      <c r="I38" s="275"/>
      <c r="J38" s="276"/>
      <c r="K38" s="277">
        <f>VLOOKUP(A38,EQUIPOS!A8:D165,4,FALSE)</f>
        <v>148766.66666666666</v>
      </c>
      <c r="L38" s="278"/>
      <c r="M38" s="279">
        <v>9</v>
      </c>
      <c r="N38" s="280">
        <f t="shared" si="0"/>
        <v>16529.629629629628</v>
      </c>
    </row>
    <row r="39" spans="1:14">
      <c r="A39" t="s">
        <v>286</v>
      </c>
      <c r="B39" s="871" t="str">
        <f>VLOOKUP(A39,EQUIPOS!A9:D154,3,FALSE)</f>
        <v>Planta de asfalto en frio</v>
      </c>
      <c r="C39" s="872"/>
      <c r="D39" s="872"/>
      <c r="E39" s="872"/>
      <c r="F39" s="872"/>
      <c r="G39" s="872"/>
      <c r="H39" s="873"/>
      <c r="I39" s="275"/>
      <c r="J39" s="276"/>
      <c r="K39" s="277">
        <f>VLOOKUP(A39,EQUIPOS!A9:D166,4,FALSE)</f>
        <v>245600</v>
      </c>
      <c r="L39" s="278"/>
      <c r="M39" s="279">
        <v>9</v>
      </c>
      <c r="N39" s="280">
        <f t="shared" si="0"/>
        <v>27288.888888888891</v>
      </c>
    </row>
    <row r="40" spans="1:14">
      <c r="A40" t="s">
        <v>290</v>
      </c>
      <c r="B40" s="871" t="str">
        <f>VLOOKUP(A40,EQUIPOS!A10:D154,3,FALSE)</f>
        <v>Planta trituradora</v>
      </c>
      <c r="C40" s="872"/>
      <c r="D40" s="872"/>
      <c r="E40" s="872"/>
      <c r="F40" s="872"/>
      <c r="G40" s="872"/>
      <c r="H40" s="873"/>
      <c r="I40" s="275"/>
      <c r="J40" s="276"/>
      <c r="K40" s="277">
        <f>VLOOKUP(A40,EQUIPOS!A10:D167,4,FALSE)</f>
        <v>498950</v>
      </c>
      <c r="L40" s="278"/>
      <c r="M40" s="279">
        <v>30</v>
      </c>
      <c r="N40" s="280">
        <f t="shared" si="0"/>
        <v>16631.666666666668</v>
      </c>
    </row>
    <row r="41" spans="1:14">
      <c r="A41" t="s">
        <v>314</v>
      </c>
      <c r="B41" s="871" t="str">
        <f>VLOOKUP(A41,EQUIPOS!A11:D155,3,FALSE)</f>
        <v xml:space="preserve">Retroexcavadora E-200 sobre orugas
</v>
      </c>
      <c r="C41" s="872"/>
      <c r="D41" s="872"/>
      <c r="E41" s="872"/>
      <c r="F41" s="872"/>
      <c r="G41" s="872"/>
      <c r="H41" s="873"/>
      <c r="I41" s="275"/>
      <c r="J41" s="276"/>
      <c r="K41" s="277">
        <f>VLOOKUP(A41,EQUIPOS!A11:D168,4,FALSE)</f>
        <v>184950</v>
      </c>
      <c r="L41" s="278"/>
      <c r="M41" s="279">
        <v>30</v>
      </c>
      <c r="N41" s="280">
        <f t="shared" si="0"/>
        <v>6165</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75"/>
      <c r="J42" s="276"/>
      <c r="K42" s="277">
        <f>VLOOKUP(A42,EQUIPOS!A12:D169,4,FALSE)</f>
        <v>459750</v>
      </c>
      <c r="L42" s="278"/>
      <c r="M42" s="279">
        <v>9</v>
      </c>
      <c r="N42" s="280">
        <f t="shared" si="0"/>
        <v>51083.333333333336</v>
      </c>
    </row>
    <row r="43" spans="1:14">
      <c r="A43" t="s">
        <v>373</v>
      </c>
      <c r="B43" s="871" t="str">
        <f>VLOOKUP(A43,EQUIPOS!A13:D157,3,FALSE)</f>
        <v>Volqueta 6 m3</v>
      </c>
      <c r="C43" s="872"/>
      <c r="D43" s="872"/>
      <c r="E43" s="872"/>
      <c r="F43" s="872"/>
      <c r="G43" s="872"/>
      <c r="H43" s="873"/>
      <c r="I43" s="275"/>
      <c r="J43" s="276"/>
      <c r="K43" s="277">
        <f>VLOOKUP(A43,EQUIPOS!A13:D170,4,FALSE)</f>
        <v>70333.333333333328</v>
      </c>
      <c r="L43" s="278"/>
      <c r="M43" s="279">
        <v>9</v>
      </c>
      <c r="N43" s="280">
        <f t="shared" si="0"/>
        <v>7814.8148148148139</v>
      </c>
    </row>
    <row r="44" spans="1:14">
      <c r="B44" s="328"/>
      <c r="C44" s="329"/>
      <c r="D44" s="329"/>
      <c r="E44" s="329"/>
      <c r="F44" s="329"/>
      <c r="G44" s="329"/>
      <c r="H44" s="330"/>
      <c r="I44" s="275"/>
      <c r="J44" s="276"/>
      <c r="K44" s="277"/>
      <c r="L44" s="278"/>
      <c r="M44" s="279"/>
      <c r="N44" s="280"/>
    </row>
    <row r="45" spans="1:14">
      <c r="B45" s="871"/>
      <c r="C45" s="872"/>
      <c r="D45" s="872"/>
      <c r="E45" s="872"/>
      <c r="F45" s="872"/>
      <c r="G45" s="872"/>
      <c r="H45" s="873"/>
      <c r="I45" s="874"/>
      <c r="J45" s="875"/>
      <c r="K45" s="277"/>
      <c r="L45" s="876"/>
      <c r="M45" s="877"/>
      <c r="N45" s="280"/>
    </row>
    <row r="46" spans="1:14">
      <c r="B46" s="871"/>
      <c r="C46" s="872"/>
      <c r="D46" s="872"/>
      <c r="E46" s="878"/>
      <c r="F46" s="872"/>
      <c r="G46" s="872"/>
      <c r="H46" s="873"/>
      <c r="I46" s="42"/>
      <c r="J46" s="43"/>
      <c r="K46" s="282"/>
      <c r="L46" s="284"/>
      <c r="M46" s="285"/>
      <c r="N46" s="286"/>
    </row>
    <row r="47" spans="1:14">
      <c r="B47" s="879" t="s">
        <v>1036</v>
      </c>
      <c r="C47" s="880"/>
      <c r="D47" s="880"/>
      <c r="E47" s="44"/>
      <c r="F47" s="45"/>
      <c r="G47" s="45"/>
      <c r="H47" s="46"/>
      <c r="I47" s="42"/>
      <c r="J47" s="43"/>
      <c r="K47" s="287"/>
      <c r="L47" s="284"/>
      <c r="M47" s="409">
        <v>0.1</v>
      </c>
      <c r="N47" s="352">
        <f>N81*M47</f>
        <v>922.04676066569448</v>
      </c>
    </row>
    <row r="48" spans="1:14" ht="15.75" thickBot="1">
      <c r="B48" s="871"/>
      <c r="C48" s="872"/>
      <c r="D48" s="872"/>
      <c r="E48" s="872"/>
      <c r="F48" s="872"/>
      <c r="G48" s="872"/>
      <c r="H48" s="873"/>
      <c r="I48" s="881"/>
      <c r="J48" s="882"/>
      <c r="K48" s="47"/>
      <c r="L48" s="883"/>
      <c r="M48" s="884"/>
      <c r="N48" s="111"/>
    </row>
    <row r="49" spans="1:14" ht="15.75" thickBot="1">
      <c r="B49" s="822" t="s">
        <v>1037</v>
      </c>
      <c r="C49" s="823"/>
      <c r="D49" s="823"/>
      <c r="E49" s="823"/>
      <c r="F49" s="823"/>
      <c r="G49" s="823"/>
      <c r="H49" s="823"/>
      <c r="I49" s="823"/>
      <c r="J49" s="823"/>
      <c r="K49" s="823"/>
      <c r="L49" s="823"/>
      <c r="M49" s="824"/>
      <c r="N49" s="402">
        <f>SUM(N36:N48)</f>
        <v>142737.15787177678</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7" t="s">
        <v>1028</v>
      </c>
      <c r="C53" s="868"/>
      <c r="D53" s="868"/>
      <c r="E53" s="868"/>
      <c r="F53" s="868"/>
      <c r="G53" s="868"/>
      <c r="H53" s="868"/>
      <c r="I53" s="902"/>
      <c r="J53" s="323" t="s">
        <v>1029</v>
      </c>
      <c r="K53" s="91" t="s">
        <v>1030</v>
      </c>
      <c r="L53" s="903" t="s">
        <v>1039</v>
      </c>
      <c r="M53" s="902"/>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18066.666666666668</v>
      </c>
      <c r="N54" s="280">
        <f>K54*M54</f>
        <v>25293.333333333332</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52.333333333333336</v>
      </c>
      <c r="N55" s="280">
        <f>K55*M55</f>
        <v>1308.3333333333335</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904"/>
      <c r="C58" s="905"/>
      <c r="D58" s="905"/>
      <c r="E58" s="905"/>
      <c r="F58" s="905"/>
      <c r="G58" s="905"/>
      <c r="H58" s="905"/>
      <c r="I58" s="875"/>
      <c r="J58" s="48"/>
      <c r="K58" s="50"/>
      <c r="L58" s="906"/>
      <c r="M58" s="907"/>
      <c r="N58" s="51"/>
    </row>
    <row r="59" spans="1:14" ht="15.75" thickBot="1">
      <c r="B59" s="822" t="s">
        <v>1037</v>
      </c>
      <c r="C59" s="823"/>
      <c r="D59" s="823"/>
      <c r="E59" s="823"/>
      <c r="F59" s="823"/>
      <c r="G59" s="823"/>
      <c r="H59" s="823"/>
      <c r="I59" s="823"/>
      <c r="J59" s="823"/>
      <c r="K59" s="823"/>
      <c r="L59" s="823"/>
      <c r="M59" s="824"/>
      <c r="N59" s="419">
        <f>SUM(N54:N58)</f>
        <v>26601.666666666664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8" t="s">
        <v>1045</v>
      </c>
      <c r="M63" s="887"/>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v>1.4</v>
      </c>
      <c r="L64" s="909">
        <f>VLOOKUP(A64,TRANSPORTE!A5:D117,4,FALSE)</f>
        <v>1226.6666666666667</v>
      </c>
      <c r="M64" s="910"/>
      <c r="N64" s="295">
        <f>K64*L64</f>
        <v>1717.3333333333333</v>
      </c>
    </row>
    <row r="65" spans="1:15">
      <c r="A65" t="s">
        <v>1433</v>
      </c>
      <c r="B65" s="52" t="str">
        <f>VLOOKUP(A65,TRANSPORTE!A6:D117,3,FALSE)</f>
        <v>Transporte de Mezcla en Frio DMF-19</v>
      </c>
      <c r="C65" s="53"/>
      <c r="D65" s="53"/>
      <c r="E65" s="53"/>
      <c r="F65" s="53"/>
      <c r="G65" s="53"/>
      <c r="H65" s="319" t="s">
        <v>1552</v>
      </c>
      <c r="I65" s="287">
        <v>1.25</v>
      </c>
      <c r="J65" s="294">
        <v>1</v>
      </c>
      <c r="K65" s="287">
        <v>1.25</v>
      </c>
      <c r="L65" s="909">
        <f>VLOOKUP(A65,TRANSPORTE!A6:D117,4,FALSE)</f>
        <v>1226.6666666666667</v>
      </c>
      <c r="M65" s="910"/>
      <c r="N65" s="295">
        <f>K65*L65</f>
        <v>1533.3333333333335</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900"/>
      <c r="M69" s="901"/>
      <c r="N69" s="133"/>
    </row>
    <row r="70" spans="1:15" ht="15.75" thickBot="1">
      <c r="B70" s="911" t="s">
        <v>1037</v>
      </c>
      <c r="C70" s="865"/>
      <c r="D70" s="865"/>
      <c r="E70" s="865"/>
      <c r="F70" s="865"/>
      <c r="G70" s="865"/>
      <c r="H70" s="865"/>
      <c r="I70" s="865"/>
      <c r="J70" s="865"/>
      <c r="K70" s="865"/>
      <c r="L70" s="865"/>
      <c r="M70" s="866"/>
      <c r="N70" s="110">
        <f>N64+N65+N66+N67+N68</f>
        <v>3250.666666666667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1" t="s">
        <v>1047</v>
      </c>
      <c r="C74" s="862"/>
      <c r="D74" s="862"/>
      <c r="E74" s="862"/>
      <c r="F74" s="862"/>
      <c r="G74" s="862"/>
      <c r="H74" s="862"/>
      <c r="I74" s="79" t="s">
        <v>1048</v>
      </c>
      <c r="J74" s="81" t="s">
        <v>1494</v>
      </c>
      <c r="K74" s="80" t="s">
        <v>1050</v>
      </c>
      <c r="L74" s="863" t="s">
        <v>1034</v>
      </c>
      <c r="M74" s="864"/>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72</v>
      </c>
      <c r="N75" s="403">
        <f>K75/M75</f>
        <v>5674.1339117888892</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72</v>
      </c>
      <c r="N76" s="403">
        <f>K76/M76</f>
        <v>1418.5334779472223</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7">
        <v>72</v>
      </c>
      <c r="N77" s="403">
        <f>K77/M77</f>
        <v>2127.800216920833</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8"/>
      <c r="C80" s="899"/>
      <c r="D80" s="899"/>
      <c r="E80" s="899"/>
      <c r="F80" s="899"/>
      <c r="G80" s="899"/>
      <c r="H80" s="899"/>
      <c r="I80" s="132"/>
      <c r="J80" s="132"/>
      <c r="K80" s="132"/>
      <c r="L80" s="912"/>
      <c r="M80" s="912"/>
      <c r="N80" s="51"/>
    </row>
    <row r="81" spans="1:14" ht="15.75" thickBot="1">
      <c r="B81" s="911" t="s">
        <v>1037</v>
      </c>
      <c r="C81" s="865"/>
      <c r="D81" s="865"/>
      <c r="E81" s="865"/>
      <c r="F81" s="865"/>
      <c r="G81" s="865"/>
      <c r="H81" s="865"/>
      <c r="I81" s="865"/>
      <c r="J81" s="865"/>
      <c r="K81" s="865"/>
      <c r="L81" s="865"/>
      <c r="M81" s="866"/>
      <c r="N81" s="309">
        <f>SUM(N75:N80)</f>
        <v>9220.4676066569446</v>
      </c>
    </row>
    <row r="82" spans="1:14" ht="15.75" thickBot="1">
      <c r="B82" s="39"/>
      <c r="C82" s="40"/>
      <c r="D82" s="40"/>
      <c r="E82" s="40"/>
      <c r="F82" s="40"/>
      <c r="G82" s="40"/>
      <c r="H82" s="40"/>
      <c r="I82" s="40"/>
      <c r="J82" s="40"/>
      <c r="K82" s="40"/>
      <c r="L82" s="40"/>
      <c r="M82" s="40"/>
      <c r="N82" s="41"/>
    </row>
    <row r="83" spans="1:14" ht="15.75" thickBot="1">
      <c r="B83" s="822" t="s">
        <v>1051</v>
      </c>
      <c r="C83" s="823"/>
      <c r="D83" s="823"/>
      <c r="E83" s="823"/>
      <c r="F83" s="823"/>
      <c r="G83" s="823"/>
      <c r="H83" s="823"/>
      <c r="I83" s="823"/>
      <c r="J83" s="823"/>
      <c r="K83" s="823"/>
      <c r="L83" s="823"/>
      <c r="M83" s="824"/>
      <c r="N83" s="105">
        <f>N49+N59+N70+N81</f>
        <v>181809.95881176705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7" t="s">
        <v>1053</v>
      </c>
      <c r="C87" s="868"/>
      <c r="D87" s="868"/>
      <c r="E87" s="868"/>
      <c r="F87" s="868"/>
      <c r="G87" s="868"/>
      <c r="H87" s="868"/>
      <c r="I87" s="322"/>
      <c r="J87" s="342"/>
      <c r="K87" s="310" t="s">
        <v>1054</v>
      </c>
      <c r="L87" s="869" t="s">
        <v>1055</v>
      </c>
      <c r="M87" s="870"/>
      <c r="N87" s="311"/>
    </row>
    <row r="88" spans="1:14">
      <c r="B88" s="855" t="s">
        <v>1056</v>
      </c>
      <c r="C88" s="856"/>
      <c r="D88" s="856"/>
      <c r="E88" s="856"/>
      <c r="F88" s="856"/>
      <c r="G88" s="856"/>
      <c r="H88" s="856"/>
      <c r="I88" s="93"/>
      <c r="J88" s="94"/>
      <c r="K88" s="312">
        <v>0.2</v>
      </c>
      <c r="L88" s="857">
        <f>N83*K88</f>
        <v>36361.991762353413</v>
      </c>
      <c r="M88" s="858"/>
      <c r="N88" s="57"/>
    </row>
    <row r="89" spans="1:14">
      <c r="B89" s="95" t="s">
        <v>1057</v>
      </c>
      <c r="C89" s="96"/>
      <c r="D89" s="96"/>
      <c r="E89" s="96"/>
      <c r="F89" s="96"/>
      <c r="G89" s="96"/>
      <c r="H89" s="96"/>
      <c r="I89" s="93"/>
      <c r="J89" s="94"/>
      <c r="K89" s="312">
        <v>0.05</v>
      </c>
      <c r="L89" s="857">
        <f>N83*K89</f>
        <v>9090.4979405883532</v>
      </c>
      <c r="M89" s="858"/>
      <c r="N89" s="57"/>
    </row>
    <row r="90" spans="1:14" ht="15.75" thickBot="1">
      <c r="B90" s="97" t="s">
        <v>1058</v>
      </c>
      <c r="C90" s="98"/>
      <c r="D90" s="98"/>
      <c r="E90" s="98"/>
      <c r="F90" s="98"/>
      <c r="G90" s="98"/>
      <c r="H90" s="98"/>
      <c r="I90" s="99"/>
      <c r="J90" s="100"/>
      <c r="K90" s="313">
        <v>0.05</v>
      </c>
      <c r="L90" s="859">
        <f>N83*K90</f>
        <v>9090.4979405883532</v>
      </c>
      <c r="M90" s="860"/>
      <c r="N90" s="57"/>
    </row>
    <row r="91" spans="1:14" ht="15.75" thickBot="1">
      <c r="B91" s="822" t="s">
        <v>1037</v>
      </c>
      <c r="C91" s="823"/>
      <c r="D91" s="823"/>
      <c r="E91" s="823"/>
      <c r="F91" s="823"/>
      <c r="G91" s="823"/>
      <c r="H91" s="823"/>
      <c r="I91" s="823"/>
      <c r="J91" s="823"/>
      <c r="K91" s="823"/>
      <c r="L91" s="823"/>
      <c r="M91" s="824"/>
      <c r="N91" s="58">
        <f>L88+L89+L90</f>
        <v>54542.987643530112</v>
      </c>
    </row>
    <row r="92" spans="1:14" ht="15.75" thickBot="1">
      <c r="B92" s="39"/>
      <c r="C92" s="40"/>
      <c r="D92" s="40"/>
      <c r="E92" s="40"/>
      <c r="F92" s="40"/>
      <c r="G92" s="40"/>
      <c r="H92" s="40"/>
      <c r="I92" s="40"/>
      <c r="J92" s="40"/>
      <c r="K92" s="40"/>
      <c r="L92" s="40"/>
      <c r="M92" s="40"/>
      <c r="N92" s="41"/>
    </row>
    <row r="93" spans="1:14" ht="15.75" thickBot="1">
      <c r="A93" t="s">
        <v>2122</v>
      </c>
      <c r="B93" s="822" t="s">
        <v>1059</v>
      </c>
      <c r="C93" s="823"/>
      <c r="D93" s="823"/>
      <c r="E93" s="823"/>
      <c r="F93" s="823"/>
      <c r="G93" s="823"/>
      <c r="H93" s="823"/>
      <c r="I93" s="823"/>
      <c r="J93" s="823"/>
      <c r="K93" s="823"/>
      <c r="L93" s="823"/>
      <c r="M93" s="824"/>
      <c r="N93" s="58">
        <f>N83+N91</f>
        <v>236352.94645529718</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25" t="s">
        <v>2324</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2325</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8"/>
      <c r="K123" s="888"/>
      <c r="L123" s="888"/>
      <c r="M123" s="888"/>
      <c r="N123" s="889"/>
    </row>
    <row r="124" spans="2:14" ht="15.75" thickBot="1">
      <c r="B124" s="269" t="s">
        <v>2327</v>
      </c>
      <c r="C124" s="401"/>
      <c r="D124" s="401"/>
      <c r="E124" s="63"/>
      <c r="F124" s="63"/>
      <c r="G124" s="63"/>
      <c r="H124" s="63"/>
      <c r="I124" s="63"/>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1147</v>
      </c>
      <c r="C31" s="87" t="s">
        <v>1660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150</v>
      </c>
      <c r="B36" s="871" t="str">
        <f>VLOOKUP(A36,EQUIPOS!A6:D154,3,FALSE)</f>
        <v>Cargador : Potencia en el volante 125 hp, Clasificación de RPM del motor 2300.</v>
      </c>
      <c r="C36" s="872"/>
      <c r="D36" s="872"/>
      <c r="E36" s="872"/>
      <c r="F36" s="872"/>
      <c r="G36" s="872"/>
      <c r="H36" s="873"/>
      <c r="I36" s="275"/>
      <c r="J36" s="276"/>
      <c r="K36" s="277">
        <f>VLOOKUP(A36,EQUIPOS!A6:D163,4,FALSE)</f>
        <v>172220</v>
      </c>
      <c r="L36" s="278"/>
      <c r="M36" s="279">
        <v>30</v>
      </c>
      <c r="N36" s="280">
        <f>K36/M36</f>
        <v>5740.666666666667</v>
      </c>
    </row>
    <row r="37" spans="1:14">
      <c r="A37" s="119" t="s">
        <v>168</v>
      </c>
      <c r="B37" s="871" t="str">
        <f>VLOOKUP(A37,EQUIPOS!A7:D154,3,FALSE)</f>
        <v>Compactador tipo  POTENCIA: 105 HP, PESO: 6 ton</v>
      </c>
      <c r="C37" s="872"/>
      <c r="D37" s="872"/>
      <c r="E37" s="872"/>
      <c r="F37" s="872"/>
      <c r="G37" s="872"/>
      <c r="H37" s="873"/>
      <c r="I37" s="275"/>
      <c r="J37" s="276"/>
      <c r="K37" s="277">
        <f>VLOOKUP(A37,EQUIPOS!A7:D164,4,FALSE)</f>
        <v>95050</v>
      </c>
      <c r="L37" s="278"/>
      <c r="M37" s="279">
        <v>7</v>
      </c>
      <c r="N37" s="280">
        <f t="shared" ref="N37:N43" si="0">K37/M37</f>
        <v>13578.571428571429</v>
      </c>
    </row>
    <row r="38" spans="1:14">
      <c r="A38" t="s">
        <v>173</v>
      </c>
      <c r="B38" s="871" t="str">
        <f>VLOOKUP(A38,EQUIPOS!A8:D154,3,FALSE)</f>
        <v>Compactador neumático de Potencia 70 HP, peso de 13 ton</v>
      </c>
      <c r="C38" s="872"/>
      <c r="D38" s="872"/>
      <c r="E38" s="872"/>
      <c r="F38" s="872"/>
      <c r="G38" s="872"/>
      <c r="H38" s="873"/>
      <c r="I38" s="275"/>
      <c r="J38" s="276"/>
      <c r="K38" s="277">
        <f>VLOOKUP(A38,EQUIPOS!A8:D165,4,FALSE)</f>
        <v>148766.66666666666</v>
      </c>
      <c r="L38" s="278"/>
      <c r="M38" s="279">
        <v>7</v>
      </c>
      <c r="N38" s="280">
        <f t="shared" si="0"/>
        <v>21252.38095238095</v>
      </c>
    </row>
    <row r="39" spans="1:14">
      <c r="A39" t="s">
        <v>286</v>
      </c>
      <c r="B39" s="871" t="str">
        <f>VLOOKUP(A39,EQUIPOS!A9:D154,3,FALSE)</f>
        <v>Planta de asfalto en frio</v>
      </c>
      <c r="C39" s="872"/>
      <c r="D39" s="872"/>
      <c r="E39" s="872"/>
      <c r="F39" s="872"/>
      <c r="G39" s="872"/>
      <c r="H39" s="873"/>
      <c r="I39" s="275"/>
      <c r="J39" s="276"/>
      <c r="K39" s="277">
        <f>VLOOKUP(A39,EQUIPOS!A9:D166,4,FALSE)</f>
        <v>245600</v>
      </c>
      <c r="L39" s="278"/>
      <c r="M39" s="279">
        <v>9</v>
      </c>
      <c r="N39" s="280">
        <f t="shared" si="0"/>
        <v>27288.888888888891</v>
      </c>
    </row>
    <row r="40" spans="1:14">
      <c r="A40" t="s">
        <v>290</v>
      </c>
      <c r="B40" s="871" t="str">
        <f>VLOOKUP(A40,EQUIPOS!A10:D154,3,FALSE)</f>
        <v>Planta trituradora</v>
      </c>
      <c r="C40" s="872"/>
      <c r="D40" s="872"/>
      <c r="E40" s="872"/>
      <c r="F40" s="872"/>
      <c r="G40" s="872"/>
      <c r="H40" s="873"/>
      <c r="I40" s="275"/>
      <c r="J40" s="276"/>
      <c r="K40" s="277">
        <f>VLOOKUP(A40,EQUIPOS!A10:D167,4,FALSE)</f>
        <v>498950</v>
      </c>
      <c r="L40" s="278"/>
      <c r="M40" s="279">
        <v>30</v>
      </c>
      <c r="N40" s="280">
        <f t="shared" si="0"/>
        <v>16631.666666666668</v>
      </c>
    </row>
    <row r="41" spans="1:14">
      <c r="A41" t="s">
        <v>314</v>
      </c>
      <c r="B41" s="871" t="str">
        <f>VLOOKUP(A41,EQUIPOS!A11:D155,3,FALSE)</f>
        <v xml:space="preserve">Retroexcavadora E-200 sobre orugas
</v>
      </c>
      <c r="C41" s="872"/>
      <c r="D41" s="872"/>
      <c r="E41" s="872"/>
      <c r="F41" s="872"/>
      <c r="G41" s="872"/>
      <c r="H41" s="873"/>
      <c r="I41" s="275"/>
      <c r="J41" s="276"/>
      <c r="K41" s="277">
        <f>VLOOKUP(A41,EQUIPOS!A11:D168,4,FALSE)</f>
        <v>184950</v>
      </c>
      <c r="L41" s="278"/>
      <c r="M41" s="279">
        <v>30</v>
      </c>
      <c r="N41" s="280">
        <f t="shared" si="0"/>
        <v>6165</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75"/>
      <c r="J42" s="276"/>
      <c r="K42" s="277">
        <f>VLOOKUP(A42,EQUIPOS!A12:D169,4,FALSE)</f>
        <v>459750</v>
      </c>
      <c r="L42" s="278"/>
      <c r="M42" s="279">
        <v>7</v>
      </c>
      <c r="N42" s="280">
        <f t="shared" si="0"/>
        <v>65678.571428571435</v>
      </c>
    </row>
    <row r="43" spans="1:14">
      <c r="A43" t="s">
        <v>373</v>
      </c>
      <c r="B43" s="871" t="str">
        <f>VLOOKUP(A43,EQUIPOS!A13:D157,3,FALSE)</f>
        <v>Volqueta 6 m3</v>
      </c>
      <c r="C43" s="872"/>
      <c r="D43" s="872"/>
      <c r="E43" s="872"/>
      <c r="F43" s="872"/>
      <c r="G43" s="872"/>
      <c r="H43" s="873"/>
      <c r="I43" s="275"/>
      <c r="J43" s="276"/>
      <c r="K43" s="277">
        <f>VLOOKUP(A43,EQUIPOS!A13:D170,4,FALSE)</f>
        <v>70333.333333333328</v>
      </c>
      <c r="L43" s="278"/>
      <c r="M43" s="279">
        <v>9</v>
      </c>
      <c r="N43" s="280">
        <f t="shared" si="0"/>
        <v>7814.8148148148139</v>
      </c>
    </row>
    <row r="44" spans="1:14">
      <c r="B44" s="328"/>
      <c r="C44" s="329"/>
      <c r="D44" s="329"/>
      <c r="E44" s="329"/>
      <c r="F44" s="329"/>
      <c r="G44" s="329"/>
      <c r="H44" s="330"/>
      <c r="I44" s="275"/>
      <c r="J44" s="276"/>
      <c r="K44" s="277"/>
      <c r="L44" s="278"/>
      <c r="M44" s="279"/>
      <c r="N44" s="280"/>
    </row>
    <row r="45" spans="1:14">
      <c r="B45" s="871"/>
      <c r="C45" s="872"/>
      <c r="D45" s="872"/>
      <c r="E45" s="872"/>
      <c r="F45" s="872"/>
      <c r="G45" s="872"/>
      <c r="H45" s="873"/>
      <c r="I45" s="874"/>
      <c r="J45" s="875"/>
      <c r="K45" s="277"/>
      <c r="L45" s="876"/>
      <c r="M45" s="877"/>
      <c r="N45" s="280"/>
    </row>
    <row r="46" spans="1:14">
      <c r="B46" s="871"/>
      <c r="C46" s="872"/>
      <c r="D46" s="872"/>
      <c r="E46" s="878"/>
      <c r="F46" s="872"/>
      <c r="G46" s="872"/>
      <c r="H46" s="873"/>
      <c r="I46" s="42"/>
      <c r="J46" s="43"/>
      <c r="K46" s="282"/>
      <c r="L46" s="284"/>
      <c r="M46" s="285"/>
      <c r="N46" s="286"/>
    </row>
    <row r="47" spans="1:14">
      <c r="B47" s="879" t="s">
        <v>1036</v>
      </c>
      <c r="C47" s="880"/>
      <c r="D47" s="880"/>
      <c r="E47" s="44"/>
      <c r="F47" s="45"/>
      <c r="G47" s="45"/>
      <c r="H47" s="46"/>
      <c r="I47" s="42"/>
      <c r="J47" s="43"/>
      <c r="K47" s="287"/>
      <c r="L47" s="284"/>
      <c r="M47" s="409">
        <v>0.1</v>
      </c>
      <c r="N47" s="352">
        <f>N81*M47</f>
        <v>1053.7677264750794</v>
      </c>
    </row>
    <row r="48" spans="1:14" ht="15.75" thickBot="1">
      <c r="B48" s="871"/>
      <c r="C48" s="872"/>
      <c r="D48" s="872"/>
      <c r="E48" s="872"/>
      <c r="F48" s="872"/>
      <c r="G48" s="872"/>
      <c r="H48" s="873"/>
      <c r="I48" s="881"/>
      <c r="J48" s="882"/>
      <c r="K48" s="47"/>
      <c r="L48" s="883"/>
      <c r="M48" s="884"/>
      <c r="N48" s="111"/>
    </row>
    <row r="49" spans="1:14" ht="15.75" thickBot="1">
      <c r="B49" s="822" t="s">
        <v>1037</v>
      </c>
      <c r="C49" s="823"/>
      <c r="D49" s="823"/>
      <c r="E49" s="823"/>
      <c r="F49" s="823"/>
      <c r="G49" s="823"/>
      <c r="H49" s="823"/>
      <c r="I49" s="823"/>
      <c r="J49" s="823"/>
      <c r="K49" s="823"/>
      <c r="L49" s="823"/>
      <c r="M49" s="824"/>
      <c r="N49" s="402">
        <f>SUM(N36:N48)</f>
        <v>165204.32857303592</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7" t="s">
        <v>1028</v>
      </c>
      <c r="C53" s="868"/>
      <c r="D53" s="868"/>
      <c r="E53" s="868"/>
      <c r="F53" s="868"/>
      <c r="G53" s="868"/>
      <c r="H53" s="868"/>
      <c r="I53" s="902"/>
      <c r="J53" s="323" t="s">
        <v>1029</v>
      </c>
      <c r="K53" s="91" t="s">
        <v>1030</v>
      </c>
      <c r="L53" s="903" t="s">
        <v>1039</v>
      </c>
      <c r="M53" s="902"/>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18066.666666666668</v>
      </c>
      <c r="N54" s="280">
        <f>K54*M54</f>
        <v>25293.333333333332</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52.333333333333336</v>
      </c>
      <c r="N55" s="280">
        <f>K55*M55</f>
        <v>1308.3333333333335</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904"/>
      <c r="C58" s="905"/>
      <c r="D58" s="905"/>
      <c r="E58" s="905"/>
      <c r="F58" s="905"/>
      <c r="G58" s="905"/>
      <c r="H58" s="905"/>
      <c r="I58" s="875"/>
      <c r="J58" s="48"/>
      <c r="K58" s="50"/>
      <c r="L58" s="906"/>
      <c r="M58" s="907"/>
      <c r="N58" s="51"/>
    </row>
    <row r="59" spans="1:14" ht="15.75" thickBot="1">
      <c r="B59" s="822" t="s">
        <v>1037</v>
      </c>
      <c r="C59" s="823"/>
      <c r="D59" s="823"/>
      <c r="E59" s="823"/>
      <c r="F59" s="823"/>
      <c r="G59" s="823"/>
      <c r="H59" s="823"/>
      <c r="I59" s="823"/>
      <c r="J59" s="823"/>
      <c r="K59" s="823"/>
      <c r="L59" s="823"/>
      <c r="M59" s="824"/>
      <c r="N59" s="402">
        <f>SUM(N54:N58)</f>
        <v>26601.666666666664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8" t="s">
        <v>1045</v>
      </c>
      <c r="M63" s="887"/>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9">
        <f>VLOOKUP(A64,TRANSPORTE!A5:D117,4,FALSE)</f>
        <v>1226.6666666666667</v>
      </c>
      <c r="M64" s="910"/>
      <c r="N64" s="295">
        <f>K64*L64</f>
        <v>1717.3333333333333</v>
      </c>
    </row>
    <row r="65" spans="1:15">
      <c r="A65" t="s">
        <v>1427</v>
      </c>
      <c r="B65" s="52" t="str">
        <f>VLOOKUP(A65,TRANSPORTE!A5:D117,3,FALSE)</f>
        <v>Transporte de Mezcla Densa para Bacheo</v>
      </c>
      <c r="C65" s="53"/>
      <c r="D65" s="53"/>
      <c r="E65" s="53"/>
      <c r="F65" s="53"/>
      <c r="G65" s="53"/>
      <c r="H65" s="319" t="s">
        <v>1552</v>
      </c>
      <c r="I65" s="287">
        <v>1.25</v>
      </c>
      <c r="J65" s="287">
        <v>1</v>
      </c>
      <c r="K65" s="287">
        <f>I65*J65</f>
        <v>1.25</v>
      </c>
      <c r="L65" s="297"/>
      <c r="M65" s="298">
        <f>VLOOKUP(A64,TRANSPORTE!A5:D117,4,FALSE)</f>
        <v>1226.6666666666667</v>
      </c>
      <c r="N65" s="420">
        <f>K65*M65</f>
        <v>1533.3333333333335</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900"/>
      <c r="M69" s="901"/>
      <c r="N69" s="133"/>
    </row>
    <row r="70" spans="1:15" ht="15.75" thickBot="1">
      <c r="B70" s="911" t="s">
        <v>1037</v>
      </c>
      <c r="C70" s="865"/>
      <c r="D70" s="865"/>
      <c r="E70" s="865"/>
      <c r="F70" s="865"/>
      <c r="G70" s="865"/>
      <c r="H70" s="865"/>
      <c r="I70" s="865"/>
      <c r="J70" s="865"/>
      <c r="K70" s="865"/>
      <c r="L70" s="865"/>
      <c r="M70" s="866"/>
      <c r="N70" s="110">
        <f>N64+N65+N66+N67+N68</f>
        <v>3250.666666666667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1" t="s">
        <v>1047</v>
      </c>
      <c r="C74" s="862"/>
      <c r="D74" s="862"/>
      <c r="E74" s="862"/>
      <c r="F74" s="862"/>
      <c r="G74" s="862"/>
      <c r="H74" s="862"/>
      <c r="I74" s="79" t="s">
        <v>1048</v>
      </c>
      <c r="J74" s="81" t="s">
        <v>1494</v>
      </c>
      <c r="K74" s="80" t="s">
        <v>1050</v>
      </c>
      <c r="L74" s="863" t="s">
        <v>1034</v>
      </c>
      <c r="M74" s="864"/>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63</v>
      </c>
      <c r="N75" s="403">
        <f>K75/M75</f>
        <v>6484.7244706158726</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63</v>
      </c>
      <c r="N76" s="403">
        <f>K76/M76</f>
        <v>1621.1811176539682</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63</v>
      </c>
      <c r="N77" s="403">
        <f>K77/M77</f>
        <v>2431.771676480952</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8"/>
      <c r="C80" s="899"/>
      <c r="D80" s="899"/>
      <c r="E80" s="899"/>
      <c r="F80" s="899"/>
      <c r="G80" s="899"/>
      <c r="H80" s="899"/>
      <c r="I80" s="132"/>
      <c r="J80" s="132"/>
      <c r="K80" s="132"/>
      <c r="L80" s="912"/>
      <c r="M80" s="912"/>
      <c r="N80" s="51"/>
    </row>
    <row r="81" spans="1:14" ht="15.75" thickBot="1">
      <c r="B81" s="911" t="s">
        <v>1037</v>
      </c>
      <c r="C81" s="865"/>
      <c r="D81" s="865"/>
      <c r="E81" s="865"/>
      <c r="F81" s="865"/>
      <c r="G81" s="865"/>
      <c r="H81" s="865"/>
      <c r="I81" s="865"/>
      <c r="J81" s="865"/>
      <c r="K81" s="865"/>
      <c r="L81" s="865"/>
      <c r="M81" s="866"/>
      <c r="N81" s="309">
        <f>SUM(N75:N80)</f>
        <v>10537.677264750793</v>
      </c>
    </row>
    <row r="82" spans="1:14" ht="15.75" thickBot="1">
      <c r="B82" s="39"/>
      <c r="C82" s="40"/>
      <c r="D82" s="40"/>
      <c r="E82" s="40"/>
      <c r="F82" s="40"/>
      <c r="G82" s="40"/>
      <c r="H82" s="40"/>
      <c r="I82" s="40"/>
      <c r="J82" s="40"/>
      <c r="K82" s="40"/>
      <c r="L82" s="40"/>
      <c r="M82" s="40"/>
      <c r="N82" s="41"/>
    </row>
    <row r="83" spans="1:14" ht="15.75" thickBot="1">
      <c r="B83" s="822" t="s">
        <v>1051</v>
      </c>
      <c r="C83" s="823"/>
      <c r="D83" s="823"/>
      <c r="E83" s="823"/>
      <c r="F83" s="823"/>
      <c r="G83" s="823"/>
      <c r="H83" s="823"/>
      <c r="I83" s="823"/>
      <c r="J83" s="823"/>
      <c r="K83" s="823"/>
      <c r="L83" s="823"/>
      <c r="M83" s="824"/>
      <c r="N83" s="105">
        <f>N49+N59+N70+N81</f>
        <v>205594.33917112002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7" t="s">
        <v>1053</v>
      </c>
      <c r="C87" s="868"/>
      <c r="D87" s="868"/>
      <c r="E87" s="868"/>
      <c r="F87" s="868"/>
      <c r="G87" s="868"/>
      <c r="H87" s="868"/>
      <c r="I87" s="322"/>
      <c r="J87" s="342"/>
      <c r="K87" s="310" t="s">
        <v>1054</v>
      </c>
      <c r="L87" s="869" t="s">
        <v>1055</v>
      </c>
      <c r="M87" s="870"/>
      <c r="N87" s="311"/>
    </row>
    <row r="88" spans="1:14">
      <c r="B88" s="855" t="s">
        <v>1056</v>
      </c>
      <c r="C88" s="856"/>
      <c r="D88" s="856"/>
      <c r="E88" s="856"/>
      <c r="F88" s="856"/>
      <c r="G88" s="856"/>
      <c r="H88" s="856"/>
      <c r="I88" s="93"/>
      <c r="J88" s="94"/>
      <c r="K88" s="312">
        <v>0.2</v>
      </c>
      <c r="L88" s="857">
        <f>N83*K88</f>
        <v>41118.867834224009</v>
      </c>
      <c r="M88" s="858"/>
      <c r="N88" s="57"/>
    </row>
    <row r="89" spans="1:14">
      <c r="B89" s="95" t="s">
        <v>1057</v>
      </c>
      <c r="C89" s="96"/>
      <c r="D89" s="96"/>
      <c r="E89" s="96"/>
      <c r="F89" s="96"/>
      <c r="G89" s="96"/>
      <c r="H89" s="96"/>
      <c r="I89" s="93"/>
      <c r="J89" s="94"/>
      <c r="K89" s="312">
        <v>0.05</v>
      </c>
      <c r="L89" s="857">
        <f>N83*K89</f>
        <v>10279.716958556002</v>
      </c>
      <c r="M89" s="858"/>
      <c r="N89" s="57"/>
    </row>
    <row r="90" spans="1:14" ht="15.75" thickBot="1">
      <c r="B90" s="97" t="s">
        <v>1058</v>
      </c>
      <c r="C90" s="98"/>
      <c r="D90" s="98"/>
      <c r="E90" s="98"/>
      <c r="F90" s="98"/>
      <c r="G90" s="98"/>
      <c r="H90" s="98"/>
      <c r="I90" s="99"/>
      <c r="J90" s="100"/>
      <c r="K90" s="313">
        <v>0.05</v>
      </c>
      <c r="L90" s="859">
        <f>N83*K90</f>
        <v>10279.716958556002</v>
      </c>
      <c r="M90" s="860"/>
      <c r="N90" s="57"/>
    </row>
    <row r="91" spans="1:14" ht="15.75" thickBot="1">
      <c r="B91" s="822" t="s">
        <v>1037</v>
      </c>
      <c r="C91" s="823"/>
      <c r="D91" s="823"/>
      <c r="E91" s="823"/>
      <c r="F91" s="823"/>
      <c r="G91" s="823"/>
      <c r="H91" s="823"/>
      <c r="I91" s="823"/>
      <c r="J91" s="823"/>
      <c r="K91" s="823"/>
      <c r="L91" s="823"/>
      <c r="M91" s="824"/>
      <c r="N91" s="58">
        <f>L88+L89+L90</f>
        <v>61678.301751336017</v>
      </c>
    </row>
    <row r="92" spans="1:14" ht="15.75" thickBot="1">
      <c r="B92" s="39"/>
      <c r="C92" s="40"/>
      <c r="D92" s="40"/>
      <c r="E92" s="40"/>
      <c r="F92" s="40"/>
      <c r="G92" s="40"/>
      <c r="H92" s="40"/>
      <c r="I92" s="40"/>
      <c r="J92" s="40"/>
      <c r="K92" s="40"/>
      <c r="L92" s="40"/>
      <c r="M92" s="40"/>
      <c r="N92" s="41"/>
    </row>
    <row r="93" spans="1:14" ht="15.75" thickBot="1">
      <c r="A93" t="s">
        <v>2122</v>
      </c>
      <c r="B93" s="822" t="s">
        <v>1059</v>
      </c>
      <c r="C93" s="823"/>
      <c r="D93" s="823"/>
      <c r="E93" s="823"/>
      <c r="F93" s="823"/>
      <c r="G93" s="823"/>
      <c r="H93" s="823"/>
      <c r="I93" s="823"/>
      <c r="J93" s="823"/>
      <c r="K93" s="823"/>
      <c r="L93" s="823"/>
      <c r="M93" s="824"/>
      <c r="N93" s="196">
        <f>N83+N91</f>
        <v>267272.64092245605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25" t="s">
        <v>2324</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2325</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8"/>
      <c r="K123" s="888"/>
      <c r="L123" s="888"/>
      <c r="M123" s="888"/>
      <c r="N123" s="889"/>
    </row>
    <row r="124" spans="2:14" ht="15.75" thickBot="1">
      <c r="B124" s="269" t="s">
        <v>2327</v>
      </c>
      <c r="C124" s="401"/>
      <c r="D124" s="401"/>
      <c r="E124" s="63"/>
      <c r="F124" s="63"/>
      <c r="G124" s="63"/>
      <c r="H124" s="63"/>
      <c r="I124" s="63"/>
      <c r="J124" s="890"/>
      <c r="K124" s="890"/>
      <c r="L124" s="890"/>
      <c r="M124" s="890"/>
      <c r="N124" s="891"/>
    </row>
  </sheetData>
  <mergeCells count="71">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36:H36"/>
    <mergeCell ref="B37:H37"/>
    <mergeCell ref="B38:H38"/>
    <mergeCell ref="B45:H45"/>
    <mergeCell ref="I45:J45"/>
    <mergeCell ref="B43:H43"/>
    <mergeCell ref="B39:H39"/>
    <mergeCell ref="B40:H40"/>
    <mergeCell ref="B41:H41"/>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1148</v>
      </c>
      <c r="C31" s="87" t="s">
        <v>1661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150</v>
      </c>
      <c r="B36" s="871" t="str">
        <f>VLOOKUP(A36,EQUIPOS!A6:D154,3,FALSE)</f>
        <v>Cargador : Potencia en el volante 125 hp, Clasificación de RPM del motor 2300.</v>
      </c>
      <c r="C36" s="872"/>
      <c r="D36" s="872"/>
      <c r="E36" s="872"/>
      <c r="F36" s="872"/>
      <c r="G36" s="872"/>
      <c r="H36" s="873"/>
      <c r="I36" s="275"/>
      <c r="J36" s="276"/>
      <c r="K36" s="277">
        <f>VLOOKUP(A36,EQUIPOS!A6:D163,4,FALSE)</f>
        <v>172220</v>
      </c>
      <c r="L36" s="278"/>
      <c r="M36" s="279">
        <v>30</v>
      </c>
      <c r="N36" s="280">
        <f>K36/M36</f>
        <v>5740.666666666667</v>
      </c>
    </row>
    <row r="37" spans="1:14">
      <c r="A37" s="119" t="s">
        <v>173</v>
      </c>
      <c r="B37" s="871" t="str">
        <f>VLOOKUP(A37,EQUIPOS!A7:D154,3,FALSE)</f>
        <v>Compactador neumático de Potencia 70 HP, peso de 13 ton</v>
      </c>
      <c r="C37" s="872"/>
      <c r="D37" s="872"/>
      <c r="E37" s="872"/>
      <c r="F37" s="872"/>
      <c r="G37" s="872"/>
      <c r="H37" s="873"/>
      <c r="I37" s="275"/>
      <c r="J37" s="276"/>
      <c r="K37" s="277">
        <f>VLOOKUP(A37,EQUIPOS!A7:D164,4,FALSE)</f>
        <v>148766.66666666666</v>
      </c>
      <c r="L37" s="278"/>
      <c r="M37" s="279">
        <v>9</v>
      </c>
      <c r="N37" s="280">
        <f t="shared" ref="N37:N43" si="0">K37/M37</f>
        <v>16529.629629629628</v>
      </c>
    </row>
    <row r="38" spans="1:14">
      <c r="A38" t="s">
        <v>168</v>
      </c>
      <c r="B38" s="871" t="str">
        <f>VLOOKUP(A38,EQUIPOS!A8:D154,3,FALSE)</f>
        <v>Compactador tipo  POTENCIA: 105 HP, PESO: 6 ton</v>
      </c>
      <c r="C38" s="872"/>
      <c r="D38" s="872"/>
      <c r="E38" s="872"/>
      <c r="F38" s="872"/>
      <c r="G38" s="872"/>
      <c r="H38" s="873"/>
      <c r="I38" s="275"/>
      <c r="J38" s="276"/>
      <c r="K38" s="277">
        <f>VLOOKUP(A38,EQUIPOS!A8:D165,4,FALSE)</f>
        <v>95050</v>
      </c>
      <c r="L38" s="278"/>
      <c r="M38" s="279">
        <v>9</v>
      </c>
      <c r="N38" s="280">
        <f t="shared" si="0"/>
        <v>10561.111111111111</v>
      </c>
    </row>
    <row r="39" spans="1:14">
      <c r="A39" t="s">
        <v>286</v>
      </c>
      <c r="B39" s="871" t="str">
        <f>VLOOKUP(A39,EQUIPOS!A9:D154,3,FALSE)</f>
        <v>Planta de asfalto en frio</v>
      </c>
      <c r="C39" s="872"/>
      <c r="D39" s="872"/>
      <c r="E39" s="872"/>
      <c r="F39" s="872"/>
      <c r="G39" s="872"/>
      <c r="H39" s="873"/>
      <c r="I39" s="275"/>
      <c r="J39" s="276"/>
      <c r="K39" s="277">
        <f>VLOOKUP(A39,EQUIPOS!A9:D166,4,FALSE)</f>
        <v>245600</v>
      </c>
      <c r="L39" s="278"/>
      <c r="M39" s="279">
        <v>9</v>
      </c>
      <c r="N39" s="280">
        <f t="shared" si="0"/>
        <v>27288.888888888891</v>
      </c>
    </row>
    <row r="40" spans="1:14">
      <c r="A40" t="s">
        <v>290</v>
      </c>
      <c r="B40" s="871" t="str">
        <f>VLOOKUP(A40,EQUIPOS!A10:D154,3,FALSE)</f>
        <v>Planta trituradora</v>
      </c>
      <c r="C40" s="872"/>
      <c r="D40" s="872"/>
      <c r="E40" s="872"/>
      <c r="F40" s="872"/>
      <c r="G40" s="872"/>
      <c r="H40" s="873"/>
      <c r="I40" s="275"/>
      <c r="J40" s="276"/>
      <c r="K40" s="277">
        <f>VLOOKUP(A40,EQUIPOS!A10:D167,4,FALSE)</f>
        <v>498950</v>
      </c>
      <c r="L40" s="278"/>
      <c r="M40" s="279">
        <v>30</v>
      </c>
      <c r="N40" s="280">
        <f t="shared" si="0"/>
        <v>16631.666666666668</v>
      </c>
    </row>
    <row r="41" spans="1:14">
      <c r="A41" t="s">
        <v>314</v>
      </c>
      <c r="B41" s="871" t="str">
        <f>VLOOKUP(A41,EQUIPOS!A11:D155,3,FALSE)</f>
        <v xml:space="preserve">Retroexcavadora E-200 sobre orugas
</v>
      </c>
      <c r="C41" s="872"/>
      <c r="D41" s="872"/>
      <c r="E41" s="872"/>
      <c r="F41" s="872"/>
      <c r="G41" s="872"/>
      <c r="H41" s="873"/>
      <c r="I41" s="275"/>
      <c r="J41" s="276"/>
      <c r="K41" s="277">
        <f>VLOOKUP(A41,EQUIPOS!A11:D168,4,FALSE)</f>
        <v>184950</v>
      </c>
      <c r="L41" s="278"/>
      <c r="M41" s="279">
        <v>30</v>
      </c>
      <c r="N41" s="280">
        <f t="shared" si="0"/>
        <v>6165</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75"/>
      <c r="J42" s="276"/>
      <c r="K42" s="277">
        <f>VLOOKUP(A42,EQUIPOS!A12:D169,4,FALSE)</f>
        <v>459750</v>
      </c>
      <c r="L42" s="278"/>
      <c r="M42" s="279">
        <v>9</v>
      </c>
      <c r="N42" s="280">
        <f t="shared" si="0"/>
        <v>51083.333333333336</v>
      </c>
    </row>
    <row r="43" spans="1:14">
      <c r="A43" t="s">
        <v>373</v>
      </c>
      <c r="B43" s="871" t="str">
        <f>VLOOKUP(A43,EQUIPOS!A13:D157,3,FALSE)</f>
        <v>Volqueta 6 m3</v>
      </c>
      <c r="C43" s="872"/>
      <c r="D43" s="872"/>
      <c r="E43" s="872"/>
      <c r="F43" s="872"/>
      <c r="G43" s="872"/>
      <c r="H43" s="873"/>
      <c r="I43" s="275"/>
      <c r="J43" s="276"/>
      <c r="K43" s="277">
        <f>VLOOKUP(A43,EQUIPOS!A13:D170,4,FALSE)</f>
        <v>70333.333333333328</v>
      </c>
      <c r="L43" s="278"/>
      <c r="M43" s="279">
        <v>9</v>
      </c>
      <c r="N43" s="280">
        <f t="shared" si="0"/>
        <v>7814.8148148148139</v>
      </c>
    </row>
    <row r="44" spans="1:14">
      <c r="B44" s="328"/>
      <c r="C44" s="329"/>
      <c r="D44" s="329"/>
      <c r="E44" s="329"/>
      <c r="F44" s="329"/>
      <c r="G44" s="329"/>
      <c r="H44" s="330"/>
      <c r="I44" s="275"/>
      <c r="J44" s="276"/>
      <c r="K44" s="277"/>
      <c r="L44" s="278"/>
      <c r="M44" s="279"/>
      <c r="N44" s="280"/>
    </row>
    <row r="45" spans="1:14">
      <c r="B45" s="871"/>
      <c r="C45" s="872"/>
      <c r="D45" s="872"/>
      <c r="E45" s="872"/>
      <c r="F45" s="872"/>
      <c r="G45" s="872"/>
      <c r="H45" s="873"/>
      <c r="I45" s="874"/>
      <c r="J45" s="875"/>
      <c r="K45" s="277"/>
      <c r="L45" s="876"/>
      <c r="M45" s="877"/>
      <c r="N45" s="280"/>
    </row>
    <row r="46" spans="1:14">
      <c r="B46" s="871"/>
      <c r="C46" s="872"/>
      <c r="D46" s="872"/>
      <c r="E46" s="872"/>
      <c r="F46" s="872"/>
      <c r="G46" s="872"/>
      <c r="H46" s="873"/>
      <c r="I46" s="42"/>
      <c r="J46" s="43"/>
      <c r="K46" s="282"/>
      <c r="L46" s="284"/>
      <c r="M46" s="285"/>
      <c r="N46" s="286"/>
    </row>
    <row r="47" spans="1:14">
      <c r="B47" s="879" t="s">
        <v>1036</v>
      </c>
      <c r="C47" s="957"/>
      <c r="D47" s="957"/>
      <c r="E47" s="44"/>
      <c r="F47" s="45"/>
      <c r="G47" s="45"/>
      <c r="H47" s="46"/>
      <c r="I47" s="42"/>
      <c r="J47" s="43"/>
      <c r="K47" s="287"/>
      <c r="L47" s="284"/>
      <c r="M47" s="409">
        <v>0.1</v>
      </c>
      <c r="N47" s="352">
        <f>N81*M47</f>
        <v>922.04676066569448</v>
      </c>
    </row>
    <row r="48" spans="1:14" ht="15.75" thickBot="1">
      <c r="B48" s="958"/>
      <c r="C48" s="959"/>
      <c r="D48" s="959"/>
      <c r="E48" s="959"/>
      <c r="F48" s="959"/>
      <c r="G48" s="959"/>
      <c r="H48" s="960"/>
      <c r="I48" s="881"/>
      <c r="J48" s="882"/>
      <c r="K48" s="47"/>
      <c r="L48" s="883"/>
      <c r="M48" s="961"/>
      <c r="N48" s="111"/>
    </row>
    <row r="49" spans="1:14" ht="15.75" thickBot="1">
      <c r="B49" s="822" t="s">
        <v>1037</v>
      </c>
      <c r="C49" s="823"/>
      <c r="D49" s="823"/>
      <c r="E49" s="823"/>
      <c r="F49" s="823"/>
      <c r="G49" s="823"/>
      <c r="H49" s="823"/>
      <c r="I49" s="823"/>
      <c r="J49" s="823"/>
      <c r="K49" s="823"/>
      <c r="L49" s="823"/>
      <c r="M49" s="824"/>
      <c r="N49" s="402">
        <f>SUM(N36:N48)</f>
        <v>142737.15787177678</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7" t="s">
        <v>1028</v>
      </c>
      <c r="C53" s="868"/>
      <c r="D53" s="868"/>
      <c r="E53" s="868"/>
      <c r="F53" s="868"/>
      <c r="G53" s="868"/>
      <c r="H53" s="868"/>
      <c r="I53" s="902"/>
      <c r="J53" s="323" t="s">
        <v>1029</v>
      </c>
      <c r="K53" s="91" t="s">
        <v>1030</v>
      </c>
      <c r="L53" s="903" t="s">
        <v>1039</v>
      </c>
      <c r="M53" s="902"/>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18066.666666666668</v>
      </c>
      <c r="N54" s="280">
        <f>K54*M54</f>
        <v>25293.333333333332</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52.333333333333336</v>
      </c>
      <c r="N55" s="280">
        <f>K55*M55</f>
        <v>1308.3333333333335</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904"/>
      <c r="C58" s="905"/>
      <c r="D58" s="905"/>
      <c r="E58" s="905"/>
      <c r="F58" s="905"/>
      <c r="G58" s="905"/>
      <c r="H58" s="905"/>
      <c r="I58" s="875"/>
      <c r="J58" s="48"/>
      <c r="K58" s="50"/>
      <c r="L58" s="906"/>
      <c r="M58" s="907"/>
      <c r="N58" s="51"/>
    </row>
    <row r="59" spans="1:14" ht="15.75" thickBot="1">
      <c r="B59" s="822" t="s">
        <v>1037</v>
      </c>
      <c r="C59" s="823"/>
      <c r="D59" s="823"/>
      <c r="E59" s="823"/>
      <c r="F59" s="823"/>
      <c r="G59" s="823"/>
      <c r="H59" s="823"/>
      <c r="I59" s="823"/>
      <c r="J59" s="823"/>
      <c r="K59" s="823"/>
      <c r="L59" s="823"/>
      <c r="M59" s="824"/>
      <c r="N59" s="402">
        <f>SUM(N54:N58)</f>
        <v>26601.666666666664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8" t="s">
        <v>1045</v>
      </c>
      <c r="M63" s="887"/>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9">
        <f>VLOOKUP(A64,TRANSPORTE!A5:D117,4,FALSE)</f>
        <v>1226.6666666666667</v>
      </c>
      <c r="M64" s="910"/>
      <c r="N64" s="295">
        <f>K64*L64</f>
        <v>1717.3333333333333</v>
      </c>
    </row>
    <row r="65" spans="1:15">
      <c r="A65" t="s">
        <v>1434</v>
      </c>
      <c r="B65" s="52" t="str">
        <f>VLOOKUP(A65,TRANSPORTE!A6:D117,3,FALSE)</f>
        <v>Transporte de Mezcla en Frio  MAF-19</v>
      </c>
      <c r="C65" s="53"/>
      <c r="D65" s="53"/>
      <c r="E65" s="53"/>
      <c r="F65" s="53"/>
      <c r="G65" s="53"/>
      <c r="H65" s="319" t="s">
        <v>1552</v>
      </c>
      <c r="I65" s="287">
        <v>1.25</v>
      </c>
      <c r="J65" s="294">
        <v>1</v>
      </c>
      <c r="K65" s="287">
        <f>I65*J65</f>
        <v>1.25</v>
      </c>
      <c r="L65" s="909">
        <f>VLOOKUP(A65,TRANSPORTE!A6:D117,4,FALSE)</f>
        <v>1226.6666666666667</v>
      </c>
      <c r="M65" s="910"/>
      <c r="N65" s="295">
        <f>K65*L65</f>
        <v>1533.3333333333335</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900"/>
      <c r="M69" s="901"/>
      <c r="N69" s="133"/>
    </row>
    <row r="70" spans="1:15" ht="15.75" thickBot="1">
      <c r="B70" s="911" t="s">
        <v>1037</v>
      </c>
      <c r="C70" s="865"/>
      <c r="D70" s="865"/>
      <c r="E70" s="865"/>
      <c r="F70" s="865"/>
      <c r="G70" s="865"/>
      <c r="H70" s="865"/>
      <c r="I70" s="865"/>
      <c r="J70" s="865"/>
      <c r="K70" s="865"/>
      <c r="L70" s="865"/>
      <c r="M70" s="866"/>
      <c r="N70" s="110">
        <f>N64+N65+N66+N67+N68</f>
        <v>3250.666666666667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1" t="s">
        <v>1047</v>
      </c>
      <c r="C74" s="862"/>
      <c r="D74" s="862"/>
      <c r="E74" s="862"/>
      <c r="F74" s="862"/>
      <c r="G74" s="862"/>
      <c r="H74" s="862"/>
      <c r="I74" s="79" t="s">
        <v>1048</v>
      </c>
      <c r="J74" s="81" t="s">
        <v>1494</v>
      </c>
      <c r="K74" s="80" t="s">
        <v>1050</v>
      </c>
      <c r="L74" s="863" t="s">
        <v>1034</v>
      </c>
      <c r="M74" s="864"/>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72</v>
      </c>
      <c r="N75" s="403">
        <f>K75/M75</f>
        <v>5674.1339117888892</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72</v>
      </c>
      <c r="N76" s="403">
        <f>K76/M76</f>
        <v>1418.5334779472223</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7">
        <v>72</v>
      </c>
      <c r="N77" s="403">
        <f>K77/M77</f>
        <v>2127.800216920833</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8"/>
      <c r="C80" s="899"/>
      <c r="D80" s="899"/>
      <c r="E80" s="899"/>
      <c r="F80" s="899"/>
      <c r="G80" s="899"/>
      <c r="H80" s="899"/>
      <c r="I80" s="132"/>
      <c r="J80" s="132"/>
      <c r="K80" s="132"/>
      <c r="L80" s="912"/>
      <c r="M80" s="912"/>
      <c r="N80" s="51"/>
    </row>
    <row r="81" spans="1:14" ht="15.75" thickBot="1">
      <c r="B81" s="911" t="s">
        <v>1037</v>
      </c>
      <c r="C81" s="865"/>
      <c r="D81" s="865"/>
      <c r="E81" s="865"/>
      <c r="F81" s="865"/>
      <c r="G81" s="865"/>
      <c r="H81" s="865"/>
      <c r="I81" s="865"/>
      <c r="J81" s="865"/>
      <c r="K81" s="865"/>
      <c r="L81" s="865"/>
      <c r="M81" s="866"/>
      <c r="N81" s="309">
        <f>SUM(N75:N80)</f>
        <v>9220.4676066569446</v>
      </c>
    </row>
    <row r="82" spans="1:14" ht="15.75" thickBot="1">
      <c r="B82" s="39"/>
      <c r="C82" s="40"/>
      <c r="D82" s="40"/>
      <c r="E82" s="40"/>
      <c r="F82" s="40"/>
      <c r="G82" s="40"/>
      <c r="H82" s="40"/>
      <c r="I82" s="40"/>
      <c r="J82" s="40"/>
      <c r="K82" s="40"/>
      <c r="L82" s="40"/>
      <c r="M82" s="40"/>
      <c r="N82" s="41"/>
    </row>
    <row r="83" spans="1:14" ht="15.75" thickBot="1">
      <c r="B83" s="822" t="s">
        <v>1051</v>
      </c>
      <c r="C83" s="823"/>
      <c r="D83" s="823"/>
      <c r="E83" s="823"/>
      <c r="F83" s="823"/>
      <c r="G83" s="823"/>
      <c r="H83" s="823"/>
      <c r="I83" s="823"/>
      <c r="J83" s="823"/>
      <c r="K83" s="823"/>
      <c r="L83" s="823"/>
      <c r="M83" s="824"/>
      <c r="N83" s="105">
        <f>N49+N59+N70+N81</f>
        <v>181809.95881176705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7" t="s">
        <v>1053</v>
      </c>
      <c r="C87" s="868"/>
      <c r="D87" s="868"/>
      <c r="E87" s="868"/>
      <c r="F87" s="868"/>
      <c r="G87" s="868"/>
      <c r="H87" s="868"/>
      <c r="I87" s="322"/>
      <c r="J87" s="342"/>
      <c r="K87" s="310" t="s">
        <v>1054</v>
      </c>
      <c r="L87" s="869" t="s">
        <v>1055</v>
      </c>
      <c r="M87" s="870"/>
      <c r="N87" s="311"/>
    </row>
    <row r="88" spans="1:14">
      <c r="B88" s="855" t="s">
        <v>1056</v>
      </c>
      <c r="C88" s="856"/>
      <c r="D88" s="856"/>
      <c r="E88" s="856"/>
      <c r="F88" s="856"/>
      <c r="G88" s="856"/>
      <c r="H88" s="856"/>
      <c r="I88" s="93"/>
      <c r="J88" s="94"/>
      <c r="K88" s="312">
        <v>0.2</v>
      </c>
      <c r="L88" s="857">
        <f>N83*K88</f>
        <v>36361.991762353413</v>
      </c>
      <c r="M88" s="858"/>
      <c r="N88" s="57"/>
    </row>
    <row r="89" spans="1:14">
      <c r="B89" s="95" t="s">
        <v>1057</v>
      </c>
      <c r="C89" s="96"/>
      <c r="D89" s="96"/>
      <c r="E89" s="96"/>
      <c r="F89" s="96"/>
      <c r="G89" s="96"/>
      <c r="H89" s="96"/>
      <c r="I89" s="93"/>
      <c r="J89" s="94"/>
      <c r="K89" s="312">
        <v>0.05</v>
      </c>
      <c r="L89" s="857">
        <f>N83*K89</f>
        <v>9090.4979405883532</v>
      </c>
      <c r="M89" s="858"/>
      <c r="N89" s="57"/>
    </row>
    <row r="90" spans="1:14" ht="15.75" thickBot="1">
      <c r="B90" s="97" t="s">
        <v>1058</v>
      </c>
      <c r="C90" s="98"/>
      <c r="D90" s="98"/>
      <c r="E90" s="98"/>
      <c r="F90" s="98"/>
      <c r="G90" s="98"/>
      <c r="H90" s="98"/>
      <c r="I90" s="99"/>
      <c r="J90" s="100"/>
      <c r="K90" s="313">
        <v>0.05</v>
      </c>
      <c r="L90" s="859">
        <f>N83*K90</f>
        <v>9090.4979405883532</v>
      </c>
      <c r="M90" s="860"/>
      <c r="N90" s="57"/>
    </row>
    <row r="91" spans="1:14" ht="15.75" thickBot="1">
      <c r="B91" s="822" t="s">
        <v>1037</v>
      </c>
      <c r="C91" s="823"/>
      <c r="D91" s="823"/>
      <c r="E91" s="823"/>
      <c r="F91" s="823"/>
      <c r="G91" s="823"/>
      <c r="H91" s="823"/>
      <c r="I91" s="823"/>
      <c r="J91" s="823"/>
      <c r="K91" s="823"/>
      <c r="L91" s="823"/>
      <c r="M91" s="824"/>
      <c r="N91" s="58">
        <f>L88+L89+L90</f>
        <v>54542.987643530112</v>
      </c>
    </row>
    <row r="92" spans="1:14" ht="15.75" thickBot="1">
      <c r="B92" s="39"/>
      <c r="C92" s="40"/>
      <c r="D92" s="40"/>
      <c r="E92" s="40"/>
      <c r="F92" s="40"/>
      <c r="G92" s="40"/>
      <c r="H92" s="40"/>
      <c r="I92" s="40"/>
      <c r="J92" s="40"/>
      <c r="K92" s="40"/>
      <c r="L92" s="40"/>
      <c r="M92" s="40"/>
      <c r="N92" s="41"/>
    </row>
    <row r="93" spans="1:14" ht="15.75" thickBot="1">
      <c r="A93" t="s">
        <v>2122</v>
      </c>
      <c r="B93" s="822" t="s">
        <v>1059</v>
      </c>
      <c r="C93" s="823"/>
      <c r="D93" s="823"/>
      <c r="E93" s="823"/>
      <c r="F93" s="823"/>
      <c r="G93" s="823"/>
      <c r="H93" s="823"/>
      <c r="I93" s="823"/>
      <c r="J93" s="823"/>
      <c r="K93" s="823"/>
      <c r="L93" s="823"/>
      <c r="M93" s="824"/>
      <c r="N93" s="196">
        <f>N83+N91</f>
        <v>236352.94645529718</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25" t="s">
        <v>2324</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2325</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8"/>
      <c r="K123" s="888"/>
      <c r="L123" s="888"/>
      <c r="M123" s="888"/>
      <c r="N123" s="889"/>
    </row>
    <row r="124" spans="2:14" ht="15.75" thickBot="1">
      <c r="B124" s="269" t="s">
        <v>2327</v>
      </c>
      <c r="C124" s="401"/>
      <c r="D124" s="401"/>
      <c r="E124" s="63"/>
      <c r="F124" s="63"/>
      <c r="G124" s="63"/>
      <c r="H124" s="63"/>
      <c r="I124" s="63"/>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1149</v>
      </c>
      <c r="C31" s="87" t="s">
        <v>1662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150</v>
      </c>
      <c r="B36" s="871" t="str">
        <f>VLOOKUP(A36,EQUIPOS!A6:D154,3,FALSE)</f>
        <v>Cargador : Potencia en el volante 125 hp, Clasificación de RPM del motor 2300.</v>
      </c>
      <c r="C36" s="872"/>
      <c r="D36" s="872"/>
      <c r="E36" s="872"/>
      <c r="F36" s="872"/>
      <c r="G36" s="872"/>
      <c r="H36" s="873"/>
      <c r="I36" s="275"/>
      <c r="J36" s="276"/>
      <c r="K36" s="277">
        <f>VLOOKUP(A36,EQUIPOS!A6:D163,4,FALSE)</f>
        <v>172220</v>
      </c>
      <c r="L36" s="278"/>
      <c r="M36" s="279">
        <v>30</v>
      </c>
      <c r="N36" s="280">
        <f>K36/M36</f>
        <v>5740.666666666667</v>
      </c>
    </row>
    <row r="37" spans="1:14">
      <c r="A37" s="119" t="s">
        <v>173</v>
      </c>
      <c r="B37" s="871" t="str">
        <f>VLOOKUP(A37,EQUIPOS!A7:D154,3,FALSE)</f>
        <v>Compactador neumático de Potencia 70 HP, peso de 13 ton</v>
      </c>
      <c r="C37" s="872"/>
      <c r="D37" s="872"/>
      <c r="E37" s="872"/>
      <c r="F37" s="872"/>
      <c r="G37" s="872"/>
      <c r="H37" s="873"/>
      <c r="I37" s="275"/>
      <c r="J37" s="276"/>
      <c r="K37" s="277">
        <f>VLOOKUP(A37,EQUIPOS!A7:D164,4,FALSE)</f>
        <v>148766.66666666666</v>
      </c>
      <c r="L37" s="278"/>
      <c r="M37" s="279">
        <v>9</v>
      </c>
      <c r="N37" s="280">
        <f t="shared" ref="N37:N43" si="0">K37/M37</f>
        <v>16529.629629629628</v>
      </c>
    </row>
    <row r="38" spans="1:14">
      <c r="A38" t="s">
        <v>168</v>
      </c>
      <c r="B38" s="871" t="str">
        <f>VLOOKUP(A38,EQUIPOS!A8:D154,3,FALSE)</f>
        <v>Compactador tipo  POTENCIA: 105 HP, PESO: 6 ton</v>
      </c>
      <c r="C38" s="872"/>
      <c r="D38" s="872"/>
      <c r="E38" s="872"/>
      <c r="F38" s="872"/>
      <c r="G38" s="872"/>
      <c r="H38" s="873"/>
      <c r="I38" s="275"/>
      <c r="J38" s="276"/>
      <c r="K38" s="277">
        <f>VLOOKUP(A38,EQUIPOS!A8:D165,4,FALSE)</f>
        <v>95050</v>
      </c>
      <c r="L38" s="278"/>
      <c r="M38" s="279">
        <v>9</v>
      </c>
      <c r="N38" s="280">
        <f t="shared" si="0"/>
        <v>10561.111111111111</v>
      </c>
    </row>
    <row r="39" spans="1:14">
      <c r="A39" t="s">
        <v>286</v>
      </c>
      <c r="B39" s="871" t="str">
        <f>VLOOKUP(A39,EQUIPOS!A9:D154,3,FALSE)</f>
        <v>Planta de asfalto en frio</v>
      </c>
      <c r="C39" s="872"/>
      <c r="D39" s="872"/>
      <c r="E39" s="872"/>
      <c r="F39" s="872"/>
      <c r="G39" s="872"/>
      <c r="H39" s="873"/>
      <c r="I39" s="275"/>
      <c r="J39" s="276"/>
      <c r="K39" s="277">
        <f>VLOOKUP(A39,EQUIPOS!A9:D166,4,FALSE)</f>
        <v>245600</v>
      </c>
      <c r="L39" s="278"/>
      <c r="M39" s="279">
        <v>9</v>
      </c>
      <c r="N39" s="280">
        <f t="shared" si="0"/>
        <v>27288.888888888891</v>
      </c>
    </row>
    <row r="40" spans="1:14">
      <c r="A40" t="s">
        <v>290</v>
      </c>
      <c r="B40" s="871" t="str">
        <f>VLOOKUP(A40,EQUIPOS!A10:D154,3,FALSE)</f>
        <v>Planta trituradora</v>
      </c>
      <c r="C40" s="872"/>
      <c r="D40" s="872"/>
      <c r="E40" s="872"/>
      <c r="F40" s="872"/>
      <c r="G40" s="872"/>
      <c r="H40" s="873"/>
      <c r="I40" s="275"/>
      <c r="J40" s="276"/>
      <c r="K40" s="277">
        <f>VLOOKUP(A40,EQUIPOS!A10:D167,4,FALSE)</f>
        <v>498950</v>
      </c>
      <c r="L40" s="278"/>
      <c r="M40" s="279">
        <v>30</v>
      </c>
      <c r="N40" s="280">
        <f t="shared" si="0"/>
        <v>16631.666666666668</v>
      </c>
    </row>
    <row r="41" spans="1:14">
      <c r="A41" t="s">
        <v>314</v>
      </c>
      <c r="B41" s="871" t="str">
        <f>VLOOKUP(A41,EQUIPOS!A11:D155,3,FALSE)</f>
        <v xml:space="preserve">Retroexcavadora E-200 sobre orugas
</v>
      </c>
      <c r="C41" s="872"/>
      <c r="D41" s="872"/>
      <c r="E41" s="872"/>
      <c r="F41" s="872"/>
      <c r="G41" s="872"/>
      <c r="H41" s="873"/>
      <c r="I41" s="275"/>
      <c r="J41" s="276"/>
      <c r="K41" s="277">
        <f>VLOOKUP(A41,EQUIPOS!A11:D168,4,FALSE)</f>
        <v>184950</v>
      </c>
      <c r="L41" s="278"/>
      <c r="M41" s="279">
        <v>30</v>
      </c>
      <c r="N41" s="280">
        <f t="shared" si="0"/>
        <v>6165</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75"/>
      <c r="J42" s="276"/>
      <c r="K42" s="277">
        <f>VLOOKUP(A42,EQUIPOS!A12:D169,4,FALSE)</f>
        <v>459750</v>
      </c>
      <c r="L42" s="278"/>
      <c r="M42" s="279">
        <v>9</v>
      </c>
      <c r="N42" s="280">
        <f t="shared" si="0"/>
        <v>51083.333333333336</v>
      </c>
    </row>
    <row r="43" spans="1:14">
      <c r="A43" t="s">
        <v>373</v>
      </c>
      <c r="B43" s="871" t="str">
        <f>VLOOKUP(A43,EQUIPOS!A13:D157,3,FALSE)</f>
        <v>Volqueta 6 m3</v>
      </c>
      <c r="C43" s="872"/>
      <c r="D43" s="872"/>
      <c r="E43" s="872"/>
      <c r="F43" s="872"/>
      <c r="G43" s="872"/>
      <c r="H43" s="873"/>
      <c r="I43" s="275"/>
      <c r="J43" s="276"/>
      <c r="K43" s="277">
        <f>VLOOKUP(A43,EQUIPOS!A13:D170,4,FALSE)</f>
        <v>70333.333333333328</v>
      </c>
      <c r="L43" s="278"/>
      <c r="M43" s="279">
        <v>9</v>
      </c>
      <c r="N43" s="280">
        <f t="shared" si="0"/>
        <v>7814.8148148148139</v>
      </c>
    </row>
    <row r="44" spans="1:14">
      <c r="B44" s="871"/>
      <c r="C44" s="872"/>
      <c r="D44" s="872"/>
      <c r="E44" s="872"/>
      <c r="F44" s="872"/>
      <c r="G44" s="872"/>
      <c r="H44" s="873"/>
      <c r="I44" s="874"/>
      <c r="J44" s="875"/>
      <c r="K44" s="277"/>
      <c r="L44" s="876"/>
      <c r="M44" s="877"/>
      <c r="N44" s="280"/>
    </row>
    <row r="45" spans="1:14">
      <c r="B45" s="871"/>
      <c r="C45" s="872"/>
      <c r="D45" s="872"/>
      <c r="E45" s="878"/>
      <c r="F45" s="872"/>
      <c r="G45" s="872"/>
      <c r="H45" s="873"/>
      <c r="I45" s="42"/>
      <c r="J45" s="43"/>
      <c r="K45" s="282"/>
      <c r="L45" s="284"/>
      <c r="M45" s="285"/>
      <c r="N45" s="286"/>
    </row>
    <row r="46" spans="1:14">
      <c r="B46" s="879" t="s">
        <v>1036</v>
      </c>
      <c r="C46" s="880"/>
      <c r="D46" s="880"/>
      <c r="E46" s="44"/>
      <c r="F46" s="45"/>
      <c r="G46" s="45"/>
      <c r="H46" s="46"/>
      <c r="I46" s="42"/>
      <c r="J46" s="43"/>
      <c r="K46" s="287"/>
      <c r="L46" s="284"/>
      <c r="M46" s="409">
        <v>0.1</v>
      </c>
      <c r="N46" s="352">
        <f>N80*M46</f>
        <v>922.04676066569448</v>
      </c>
    </row>
    <row r="47" spans="1:14" ht="15.75" thickBot="1">
      <c r="B47" s="871"/>
      <c r="C47" s="872"/>
      <c r="D47" s="872"/>
      <c r="E47" s="872"/>
      <c r="F47" s="872"/>
      <c r="G47" s="872"/>
      <c r="H47" s="873"/>
      <c r="I47" s="881"/>
      <c r="J47" s="882"/>
      <c r="K47" s="47"/>
      <c r="L47" s="883"/>
      <c r="M47" s="884"/>
      <c r="N47" s="111"/>
    </row>
    <row r="48" spans="1:14" ht="15.75" thickBot="1">
      <c r="B48" s="822" t="s">
        <v>1037</v>
      </c>
      <c r="C48" s="823"/>
      <c r="D48" s="823"/>
      <c r="E48" s="823"/>
      <c r="F48" s="823"/>
      <c r="G48" s="823"/>
      <c r="H48" s="823"/>
      <c r="I48" s="823"/>
      <c r="J48" s="823"/>
      <c r="K48" s="823"/>
      <c r="L48" s="823"/>
      <c r="M48" s="824"/>
      <c r="N48" s="402">
        <f>SUM(N36:N47)</f>
        <v>142737.15787177678</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7" t="s">
        <v>1028</v>
      </c>
      <c r="C52" s="868"/>
      <c r="D52" s="868"/>
      <c r="E52" s="868"/>
      <c r="F52" s="868"/>
      <c r="G52" s="868"/>
      <c r="H52" s="868"/>
      <c r="I52" s="902"/>
      <c r="J52" s="323" t="s">
        <v>1029</v>
      </c>
      <c r="K52" s="91" t="s">
        <v>1030</v>
      </c>
      <c r="L52" s="903" t="s">
        <v>1039</v>
      </c>
      <c r="M52" s="902"/>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18066.666666666668</v>
      </c>
      <c r="N53" s="280">
        <f>K53*M53</f>
        <v>25293.333333333332</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52.333333333333336</v>
      </c>
      <c r="N54" s="280">
        <f>K54*M54</f>
        <v>1308.3333333333335</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904"/>
      <c r="C57" s="905"/>
      <c r="D57" s="905"/>
      <c r="E57" s="905"/>
      <c r="F57" s="905"/>
      <c r="G57" s="905"/>
      <c r="H57" s="905"/>
      <c r="I57" s="875"/>
      <c r="J57" s="48"/>
      <c r="K57" s="50"/>
      <c r="L57" s="906"/>
      <c r="M57" s="907"/>
      <c r="N57" s="51"/>
    </row>
    <row r="58" spans="1:14" ht="15.75" thickBot="1">
      <c r="B58" s="822" t="s">
        <v>1037</v>
      </c>
      <c r="C58" s="823"/>
      <c r="D58" s="823"/>
      <c r="E58" s="823"/>
      <c r="F58" s="823"/>
      <c r="G58" s="823"/>
      <c r="H58" s="823"/>
      <c r="I58" s="823"/>
      <c r="J58" s="823"/>
      <c r="K58" s="823"/>
      <c r="L58" s="823"/>
      <c r="M58" s="824"/>
      <c r="N58" s="402">
        <f>SUM(N53:N57)</f>
        <v>26601.666666666664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8" t="s">
        <v>1045</v>
      </c>
      <c r="M62" s="887"/>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9">
        <f>VLOOKUP(A63,TRANSPORTE!A5:D117,4,FALSE)</f>
        <v>1226.6666666666667</v>
      </c>
      <c r="M63" s="910"/>
      <c r="N63" s="295">
        <f>K63*L63</f>
        <v>1717.3333333333333</v>
      </c>
    </row>
    <row r="64" spans="1:14">
      <c r="A64" t="s">
        <v>1441</v>
      </c>
      <c r="B64" s="52" t="str">
        <f>VLOOKUP(A64,TRANSPORTE!A6:D117,3,FALSE)</f>
        <v>Transporte de Mezcla Abierta en Frio MAF-25</v>
      </c>
      <c r="C64" s="53"/>
      <c r="D64" s="53"/>
      <c r="E64" s="53"/>
      <c r="F64" s="53"/>
      <c r="G64" s="53"/>
      <c r="H64" s="319" t="s">
        <v>1552</v>
      </c>
      <c r="I64" s="287">
        <v>1.25</v>
      </c>
      <c r="J64" s="294">
        <v>1</v>
      </c>
      <c r="K64" s="287">
        <f>I64*J64</f>
        <v>1.25</v>
      </c>
      <c r="L64" s="909">
        <f>VLOOKUP(A64,TRANSPORTE!A6:D117,4,FALSE)</f>
        <v>1226.6666666666667</v>
      </c>
      <c r="M64" s="910"/>
      <c r="N64" s="295">
        <f>K64*L64</f>
        <v>1533.3333333333335</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900"/>
      <c r="M68" s="901"/>
      <c r="N68" s="133"/>
    </row>
    <row r="69" spans="1:15" ht="15.75" thickBot="1">
      <c r="B69" s="911" t="s">
        <v>1037</v>
      </c>
      <c r="C69" s="865"/>
      <c r="D69" s="865"/>
      <c r="E69" s="865"/>
      <c r="F69" s="865"/>
      <c r="G69" s="865"/>
      <c r="H69" s="865"/>
      <c r="I69" s="865"/>
      <c r="J69" s="865"/>
      <c r="K69" s="865"/>
      <c r="L69" s="865"/>
      <c r="M69" s="866"/>
      <c r="N69" s="110">
        <f>N63+N64+N65+N66+N67</f>
        <v>3250.666666666667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61" t="s">
        <v>1047</v>
      </c>
      <c r="C73" s="862"/>
      <c r="D73" s="862"/>
      <c r="E73" s="862"/>
      <c r="F73" s="862"/>
      <c r="G73" s="862"/>
      <c r="H73" s="862"/>
      <c r="I73" s="79" t="s">
        <v>1048</v>
      </c>
      <c r="J73" s="81" t="s">
        <v>1494</v>
      </c>
      <c r="K73" s="80" t="s">
        <v>1050</v>
      </c>
      <c r="L73" s="863" t="s">
        <v>1034</v>
      </c>
      <c r="M73" s="864"/>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72</v>
      </c>
      <c r="N74" s="403">
        <f>K74/M74</f>
        <v>5674.1339117888892</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72</v>
      </c>
      <c r="N75" s="403">
        <f>K75/M75</f>
        <v>1418.5334779472223</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7">
        <v>72</v>
      </c>
      <c r="N76" s="403">
        <f>K76/M76</f>
        <v>2127.800216920833</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8"/>
      <c r="C79" s="899"/>
      <c r="D79" s="899"/>
      <c r="E79" s="899"/>
      <c r="F79" s="899"/>
      <c r="G79" s="899"/>
      <c r="H79" s="899"/>
      <c r="I79" s="132"/>
      <c r="J79" s="132"/>
      <c r="K79" s="132"/>
      <c r="L79" s="912"/>
      <c r="M79" s="912"/>
      <c r="N79" s="51"/>
    </row>
    <row r="80" spans="1:15" ht="15.75" thickBot="1">
      <c r="B80" s="911" t="s">
        <v>1037</v>
      </c>
      <c r="C80" s="865"/>
      <c r="D80" s="865"/>
      <c r="E80" s="865"/>
      <c r="F80" s="865"/>
      <c r="G80" s="865"/>
      <c r="H80" s="865"/>
      <c r="I80" s="865"/>
      <c r="J80" s="865"/>
      <c r="K80" s="865"/>
      <c r="L80" s="865"/>
      <c r="M80" s="866"/>
      <c r="N80" s="309">
        <f>SUM(N74:N79)</f>
        <v>9220.4676066569446</v>
      </c>
    </row>
    <row r="81" spans="1:14" ht="15.75" thickBot="1">
      <c r="B81" s="39"/>
      <c r="C81" s="40"/>
      <c r="D81" s="40"/>
      <c r="E81" s="40"/>
      <c r="F81" s="40"/>
      <c r="G81" s="40"/>
      <c r="H81" s="40"/>
      <c r="I81" s="40"/>
      <c r="J81" s="40"/>
      <c r="K81" s="40"/>
      <c r="L81" s="40"/>
      <c r="M81" s="40"/>
      <c r="N81" s="41"/>
    </row>
    <row r="82" spans="1:14" ht="15.75" thickBot="1">
      <c r="B82" s="822" t="s">
        <v>1051</v>
      </c>
      <c r="C82" s="823"/>
      <c r="D82" s="823"/>
      <c r="E82" s="823"/>
      <c r="F82" s="823"/>
      <c r="G82" s="823"/>
      <c r="H82" s="823"/>
      <c r="I82" s="823"/>
      <c r="J82" s="823"/>
      <c r="K82" s="823"/>
      <c r="L82" s="823"/>
      <c r="M82" s="824"/>
      <c r="N82" s="105">
        <f>N48+N58+N69+N80</f>
        <v>181809.95881176705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7" t="s">
        <v>1053</v>
      </c>
      <c r="C86" s="868"/>
      <c r="D86" s="868"/>
      <c r="E86" s="868"/>
      <c r="F86" s="868"/>
      <c r="G86" s="868"/>
      <c r="H86" s="868"/>
      <c r="I86" s="322"/>
      <c r="J86" s="342"/>
      <c r="K86" s="310" t="s">
        <v>1054</v>
      </c>
      <c r="L86" s="869" t="s">
        <v>1055</v>
      </c>
      <c r="M86" s="870"/>
      <c r="N86" s="311"/>
    </row>
    <row r="87" spans="1:14">
      <c r="B87" s="855" t="s">
        <v>1056</v>
      </c>
      <c r="C87" s="856"/>
      <c r="D87" s="856"/>
      <c r="E87" s="856"/>
      <c r="F87" s="856"/>
      <c r="G87" s="856"/>
      <c r="H87" s="856"/>
      <c r="I87" s="93"/>
      <c r="J87" s="94"/>
      <c r="K87" s="312">
        <v>0.2</v>
      </c>
      <c r="L87" s="857">
        <f>N82*K87</f>
        <v>36361.991762353413</v>
      </c>
      <c r="M87" s="858"/>
      <c r="N87" s="57"/>
    </row>
    <row r="88" spans="1:14">
      <c r="B88" s="95" t="s">
        <v>1057</v>
      </c>
      <c r="C88" s="96"/>
      <c r="D88" s="96"/>
      <c r="E88" s="96"/>
      <c r="F88" s="96"/>
      <c r="G88" s="96"/>
      <c r="H88" s="96"/>
      <c r="I88" s="93"/>
      <c r="J88" s="94"/>
      <c r="K88" s="312">
        <v>0.05</v>
      </c>
      <c r="L88" s="857">
        <f>N82*K88</f>
        <v>9090.4979405883532</v>
      </c>
      <c r="M88" s="858"/>
      <c r="N88" s="57"/>
    </row>
    <row r="89" spans="1:14" ht="15.75" thickBot="1">
      <c r="B89" s="97" t="s">
        <v>1058</v>
      </c>
      <c r="C89" s="98"/>
      <c r="D89" s="98"/>
      <c r="E89" s="98"/>
      <c r="F89" s="98"/>
      <c r="G89" s="98"/>
      <c r="H89" s="98"/>
      <c r="I89" s="99"/>
      <c r="J89" s="100"/>
      <c r="K89" s="313">
        <v>0.05</v>
      </c>
      <c r="L89" s="859">
        <f>N82*K89</f>
        <v>9090.4979405883532</v>
      </c>
      <c r="M89" s="860"/>
      <c r="N89" s="57"/>
    </row>
    <row r="90" spans="1:14" ht="15.75" thickBot="1">
      <c r="B90" s="822" t="s">
        <v>1037</v>
      </c>
      <c r="C90" s="823"/>
      <c r="D90" s="823"/>
      <c r="E90" s="823"/>
      <c r="F90" s="823"/>
      <c r="G90" s="823"/>
      <c r="H90" s="823"/>
      <c r="I90" s="823"/>
      <c r="J90" s="823"/>
      <c r="K90" s="823"/>
      <c r="L90" s="823"/>
      <c r="M90" s="824"/>
      <c r="N90" s="58">
        <f>L87+L88+L89</f>
        <v>54542.987643530112</v>
      </c>
    </row>
    <row r="91" spans="1:14" ht="15.75" thickBot="1">
      <c r="B91" s="39"/>
      <c r="C91" s="40"/>
      <c r="D91" s="40"/>
      <c r="E91" s="40"/>
      <c r="F91" s="40"/>
      <c r="G91" s="40"/>
      <c r="H91" s="40"/>
      <c r="I91" s="40"/>
      <c r="J91" s="40"/>
      <c r="K91" s="40"/>
      <c r="L91" s="40"/>
      <c r="M91" s="40"/>
      <c r="N91" s="41"/>
    </row>
    <row r="92" spans="1:14" ht="15.75" thickBot="1">
      <c r="A92" t="s">
        <v>2122</v>
      </c>
      <c r="B92" s="822" t="s">
        <v>1059</v>
      </c>
      <c r="C92" s="823"/>
      <c r="D92" s="823"/>
      <c r="E92" s="823"/>
      <c r="F92" s="823"/>
      <c r="G92" s="823"/>
      <c r="H92" s="823"/>
      <c r="I92" s="823"/>
      <c r="J92" s="823"/>
      <c r="K92" s="823"/>
      <c r="L92" s="823"/>
      <c r="M92" s="824"/>
      <c r="N92" s="196">
        <f>N82+N90</f>
        <v>236352.94645529718</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25" t="s">
        <v>2324</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2325</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8"/>
      <c r="K122" s="888"/>
      <c r="L122" s="888"/>
      <c r="M122" s="888"/>
      <c r="N122" s="889"/>
    </row>
    <row r="123" spans="2:14" ht="15.75" thickBot="1">
      <c r="B123" s="269" t="s">
        <v>2327</v>
      </c>
      <c r="C123" s="401"/>
      <c r="D123" s="401"/>
      <c r="E123" s="63"/>
      <c r="F123" s="63"/>
      <c r="G123" s="63"/>
      <c r="H123" s="63"/>
      <c r="I123" s="63"/>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1150</v>
      </c>
      <c r="C31" s="87" t="s">
        <v>1663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150</v>
      </c>
      <c r="B36" s="871" t="str">
        <f>VLOOKUP(A36,EQUIPOS!A6:D154,3,FALSE)</f>
        <v>Cargador : Potencia en el volante 125 hp, Clasificación de RPM del motor 2300.</v>
      </c>
      <c r="C36" s="872"/>
      <c r="D36" s="872"/>
      <c r="E36" s="872"/>
      <c r="F36" s="872"/>
      <c r="G36" s="872"/>
      <c r="H36" s="873"/>
      <c r="I36" s="275"/>
      <c r="J36" s="276"/>
      <c r="K36" s="277">
        <f>VLOOKUP(A36,EQUIPOS!A6:D163,4,FALSE)</f>
        <v>172220</v>
      </c>
      <c r="L36" s="278"/>
      <c r="M36" s="279">
        <v>30</v>
      </c>
      <c r="N36" s="280">
        <f>K36/M36</f>
        <v>5740.666666666667</v>
      </c>
    </row>
    <row r="37" spans="1:14">
      <c r="A37" s="119" t="s">
        <v>173</v>
      </c>
      <c r="B37" s="871" t="str">
        <f>VLOOKUP(A37,EQUIPOS!A7:D154,3,FALSE)</f>
        <v>Compactador neumático de Potencia 70 HP, peso de 13 ton</v>
      </c>
      <c r="C37" s="872"/>
      <c r="D37" s="872"/>
      <c r="E37" s="872"/>
      <c r="F37" s="872"/>
      <c r="G37" s="872"/>
      <c r="H37" s="873"/>
      <c r="I37" s="275"/>
      <c r="J37" s="276"/>
      <c r="K37" s="277">
        <f>VLOOKUP(A37,EQUIPOS!A7:D164,4,FALSE)</f>
        <v>148766.66666666666</v>
      </c>
      <c r="L37" s="278"/>
      <c r="M37" s="279">
        <v>9</v>
      </c>
      <c r="N37" s="280">
        <f t="shared" ref="N37:N43" si="0">K37/M37</f>
        <v>16529.629629629628</v>
      </c>
    </row>
    <row r="38" spans="1:14">
      <c r="A38" t="s">
        <v>168</v>
      </c>
      <c r="B38" s="871" t="str">
        <f>VLOOKUP(A38,EQUIPOS!A8:D154,3,FALSE)</f>
        <v>Compactador tipo  POTENCIA: 105 HP, PESO: 6 ton</v>
      </c>
      <c r="C38" s="872"/>
      <c r="D38" s="872"/>
      <c r="E38" s="872"/>
      <c r="F38" s="872"/>
      <c r="G38" s="872"/>
      <c r="H38" s="873"/>
      <c r="I38" s="275"/>
      <c r="J38" s="276"/>
      <c r="K38" s="277">
        <f>VLOOKUP(A38,EQUIPOS!A8:D165,4,FALSE)</f>
        <v>95050</v>
      </c>
      <c r="L38" s="278"/>
      <c r="M38" s="279">
        <v>9</v>
      </c>
      <c r="N38" s="280">
        <f t="shared" si="0"/>
        <v>10561.111111111111</v>
      </c>
    </row>
    <row r="39" spans="1:14">
      <c r="A39" t="s">
        <v>286</v>
      </c>
      <c r="B39" s="871" t="str">
        <f>VLOOKUP(A39,EQUIPOS!A9:D154,3,FALSE)</f>
        <v>Planta de asfalto en frio</v>
      </c>
      <c r="C39" s="872"/>
      <c r="D39" s="872"/>
      <c r="E39" s="872"/>
      <c r="F39" s="872"/>
      <c r="G39" s="872"/>
      <c r="H39" s="873"/>
      <c r="I39" s="275"/>
      <c r="J39" s="276"/>
      <c r="K39" s="277">
        <f>VLOOKUP(A39,EQUIPOS!A9:D166,4,FALSE)</f>
        <v>245600</v>
      </c>
      <c r="L39" s="278"/>
      <c r="M39" s="279">
        <v>9</v>
      </c>
      <c r="N39" s="280">
        <f t="shared" si="0"/>
        <v>27288.888888888891</v>
      </c>
    </row>
    <row r="40" spans="1:14">
      <c r="A40" t="s">
        <v>290</v>
      </c>
      <c r="B40" s="871" t="str">
        <f>VLOOKUP(A40,EQUIPOS!A10:D154,3,FALSE)</f>
        <v>Planta trituradora</v>
      </c>
      <c r="C40" s="872"/>
      <c r="D40" s="872"/>
      <c r="E40" s="872"/>
      <c r="F40" s="872"/>
      <c r="G40" s="872"/>
      <c r="H40" s="873"/>
      <c r="I40" s="275"/>
      <c r="J40" s="276"/>
      <c r="K40" s="277">
        <f>VLOOKUP(A40,EQUIPOS!A10:D167,4,FALSE)</f>
        <v>498950</v>
      </c>
      <c r="L40" s="278"/>
      <c r="M40" s="279">
        <v>30</v>
      </c>
      <c r="N40" s="280">
        <f t="shared" si="0"/>
        <v>16631.666666666668</v>
      </c>
    </row>
    <row r="41" spans="1:14">
      <c r="A41" t="s">
        <v>314</v>
      </c>
      <c r="B41" s="871" t="str">
        <f>VLOOKUP(A41,EQUIPOS!A11:D155,3,FALSE)</f>
        <v xml:space="preserve">Retroexcavadora E-200 sobre orugas
</v>
      </c>
      <c r="C41" s="872"/>
      <c r="D41" s="872"/>
      <c r="E41" s="872"/>
      <c r="F41" s="872"/>
      <c r="G41" s="872"/>
      <c r="H41" s="873"/>
      <c r="I41" s="275"/>
      <c r="J41" s="276"/>
      <c r="K41" s="277">
        <f>VLOOKUP(A41,EQUIPOS!A11:D168,4,FALSE)</f>
        <v>184950</v>
      </c>
      <c r="L41" s="278"/>
      <c r="M41" s="279">
        <v>30</v>
      </c>
      <c r="N41" s="280">
        <f t="shared" si="0"/>
        <v>6165</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75"/>
      <c r="J42" s="276"/>
      <c r="K42" s="277">
        <f>VLOOKUP(A42,EQUIPOS!A12:D169,4,FALSE)</f>
        <v>459750</v>
      </c>
      <c r="L42" s="278"/>
      <c r="M42" s="279">
        <v>9</v>
      </c>
      <c r="N42" s="280">
        <f t="shared" si="0"/>
        <v>51083.333333333336</v>
      </c>
    </row>
    <row r="43" spans="1:14">
      <c r="A43" t="s">
        <v>373</v>
      </c>
      <c r="B43" s="871" t="str">
        <f>VLOOKUP(A43,EQUIPOS!A13:D157,3,FALSE)</f>
        <v>Volqueta 6 m3</v>
      </c>
      <c r="C43" s="872"/>
      <c r="D43" s="872"/>
      <c r="E43" s="872"/>
      <c r="F43" s="872"/>
      <c r="G43" s="872"/>
      <c r="H43" s="873"/>
      <c r="I43" s="275"/>
      <c r="J43" s="276"/>
      <c r="K43" s="277">
        <f>VLOOKUP(A43,EQUIPOS!A13:D170,4,FALSE)</f>
        <v>70333.333333333328</v>
      </c>
      <c r="L43" s="278"/>
      <c r="M43" s="279">
        <v>9</v>
      </c>
      <c r="N43" s="280">
        <f t="shared" si="0"/>
        <v>7814.8148148148139</v>
      </c>
    </row>
    <row r="44" spans="1:14">
      <c r="B44" s="328"/>
      <c r="C44" s="329"/>
      <c r="D44" s="329"/>
      <c r="E44" s="329"/>
      <c r="F44" s="329"/>
      <c r="G44" s="329"/>
      <c r="H44" s="330"/>
      <c r="I44" s="275"/>
      <c r="J44" s="276"/>
      <c r="K44" s="277"/>
      <c r="L44" s="278"/>
      <c r="M44" s="279"/>
      <c r="N44" s="280"/>
    </row>
    <row r="45" spans="1:14">
      <c r="B45" s="871"/>
      <c r="C45" s="872"/>
      <c r="D45" s="872"/>
      <c r="E45" s="872"/>
      <c r="F45" s="872"/>
      <c r="G45" s="872"/>
      <c r="H45" s="873"/>
      <c r="I45" s="874"/>
      <c r="J45" s="875"/>
      <c r="K45" s="277"/>
      <c r="L45" s="876"/>
      <c r="M45" s="877"/>
      <c r="N45" s="280"/>
    </row>
    <row r="46" spans="1:14">
      <c r="B46" s="871"/>
      <c r="C46" s="872"/>
      <c r="D46" s="872"/>
      <c r="E46" s="872"/>
      <c r="F46" s="872"/>
      <c r="G46" s="872"/>
      <c r="H46" s="873"/>
      <c r="I46" s="42"/>
      <c r="J46" s="43"/>
      <c r="K46" s="282"/>
      <c r="L46" s="284"/>
      <c r="M46" s="285"/>
      <c r="N46" s="286"/>
    </row>
    <row r="47" spans="1:14">
      <c r="B47" s="879" t="s">
        <v>1036</v>
      </c>
      <c r="C47" s="957"/>
      <c r="D47" s="957"/>
      <c r="E47" s="44"/>
      <c r="F47" s="45"/>
      <c r="G47" s="45"/>
      <c r="H47" s="46"/>
      <c r="I47" s="42"/>
      <c r="J47" s="43"/>
      <c r="K47" s="287"/>
      <c r="L47" s="284"/>
      <c r="M47" s="409">
        <v>0.1</v>
      </c>
      <c r="N47" s="352">
        <f>N81*M47</f>
        <v>922.04676066569448</v>
      </c>
    </row>
    <row r="48" spans="1:14" ht="15.75" thickBot="1">
      <c r="B48" s="958"/>
      <c r="C48" s="959"/>
      <c r="D48" s="959"/>
      <c r="E48" s="959"/>
      <c r="F48" s="959"/>
      <c r="G48" s="959"/>
      <c r="H48" s="960"/>
      <c r="I48" s="881"/>
      <c r="J48" s="882"/>
      <c r="K48" s="47"/>
      <c r="L48" s="883"/>
      <c r="M48" s="961"/>
      <c r="N48" s="111"/>
    </row>
    <row r="49" spans="1:14" ht="15.75" thickBot="1">
      <c r="B49" s="822" t="s">
        <v>1037</v>
      </c>
      <c r="C49" s="823"/>
      <c r="D49" s="823"/>
      <c r="E49" s="823"/>
      <c r="F49" s="823"/>
      <c r="G49" s="823"/>
      <c r="H49" s="823"/>
      <c r="I49" s="823"/>
      <c r="J49" s="823"/>
      <c r="K49" s="823"/>
      <c r="L49" s="823"/>
      <c r="M49" s="824"/>
      <c r="N49" s="402">
        <f>SUM(N36:N48)</f>
        <v>142737.15787177678</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7" t="s">
        <v>1028</v>
      </c>
      <c r="C53" s="868"/>
      <c r="D53" s="868"/>
      <c r="E53" s="868"/>
      <c r="F53" s="868"/>
      <c r="G53" s="868"/>
      <c r="H53" s="868"/>
      <c r="I53" s="902"/>
      <c r="J53" s="323" t="s">
        <v>1029</v>
      </c>
      <c r="K53" s="91" t="s">
        <v>1030</v>
      </c>
      <c r="L53" s="903" t="s">
        <v>1039</v>
      </c>
      <c r="M53" s="902"/>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18066.666666666668</v>
      </c>
      <c r="N54" s="280">
        <f>K54*M54</f>
        <v>25293.333333333332</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52.333333333333336</v>
      </c>
      <c r="N55" s="280">
        <f>K55*M55</f>
        <v>1308.3333333333335</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904"/>
      <c r="C58" s="905"/>
      <c r="D58" s="905"/>
      <c r="E58" s="905"/>
      <c r="F58" s="905"/>
      <c r="G58" s="905"/>
      <c r="H58" s="905"/>
      <c r="I58" s="875"/>
      <c r="J58" s="48"/>
      <c r="K58" s="50"/>
      <c r="L58" s="906"/>
      <c r="M58" s="907"/>
      <c r="N58" s="51"/>
    </row>
    <row r="59" spans="1:14" ht="15.75" thickBot="1">
      <c r="B59" s="822" t="s">
        <v>1037</v>
      </c>
      <c r="C59" s="823"/>
      <c r="D59" s="823"/>
      <c r="E59" s="823"/>
      <c r="F59" s="823"/>
      <c r="G59" s="823"/>
      <c r="H59" s="823"/>
      <c r="I59" s="823"/>
      <c r="J59" s="823"/>
      <c r="K59" s="823"/>
      <c r="L59" s="823"/>
      <c r="M59" s="824"/>
      <c r="N59" s="402">
        <f>SUM(N54:N58)</f>
        <v>26601.666666666664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8" t="s">
        <v>1045</v>
      </c>
      <c r="M63" s="887"/>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9">
        <f>VLOOKUP(A64,TRANSPORTE!A5:D117,4,FALSE)</f>
        <v>1226.6666666666667</v>
      </c>
      <c r="M64" s="910"/>
      <c r="N64" s="295">
        <f>K64*L64</f>
        <v>1717.3333333333333</v>
      </c>
    </row>
    <row r="65" spans="1:15">
      <c r="A65" t="s">
        <v>1436</v>
      </c>
      <c r="B65" s="52" t="str">
        <f>VLOOKUP(A65,TRANSPORTE!A6:D117,3,FALSE)</f>
        <v xml:space="preserve">Transporte de Mezcla Abierta en Frio MAF-38 </v>
      </c>
      <c r="C65" s="53"/>
      <c r="D65" s="53"/>
      <c r="E65" s="53"/>
      <c r="F65" s="53"/>
      <c r="G65" s="53"/>
      <c r="H65" s="319" t="s">
        <v>1552</v>
      </c>
      <c r="I65" s="287">
        <v>1.25</v>
      </c>
      <c r="J65" s="294">
        <v>1</v>
      </c>
      <c r="K65" s="287">
        <f>I65*J65</f>
        <v>1.25</v>
      </c>
      <c r="L65" s="909">
        <f>VLOOKUP(A65,TRANSPORTE!A6:D117,4,FALSE)</f>
        <v>1226.6666666666667</v>
      </c>
      <c r="M65" s="910"/>
      <c r="N65" s="295">
        <f>K65*L65</f>
        <v>1533.3333333333335</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317"/>
      <c r="C69" s="318"/>
      <c r="D69" s="318"/>
      <c r="E69" s="318"/>
      <c r="F69" s="318"/>
      <c r="G69" s="318"/>
      <c r="H69" s="54"/>
      <c r="I69" s="132"/>
      <c r="J69" s="132"/>
      <c r="K69" s="132"/>
      <c r="L69" s="900"/>
      <c r="M69" s="901"/>
      <c r="N69" s="133"/>
    </row>
    <row r="70" spans="1:15" ht="15.75" thickBot="1">
      <c r="B70" s="911" t="s">
        <v>1037</v>
      </c>
      <c r="C70" s="865"/>
      <c r="D70" s="865"/>
      <c r="E70" s="865"/>
      <c r="F70" s="865"/>
      <c r="G70" s="865"/>
      <c r="H70" s="865"/>
      <c r="I70" s="865"/>
      <c r="J70" s="865"/>
      <c r="K70" s="865"/>
      <c r="L70" s="865"/>
      <c r="M70" s="866"/>
      <c r="N70" s="110">
        <f>N64+N65+N66+N67+N68</f>
        <v>3250.666666666667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1" t="s">
        <v>1047</v>
      </c>
      <c r="C74" s="862"/>
      <c r="D74" s="862"/>
      <c r="E74" s="862"/>
      <c r="F74" s="862"/>
      <c r="G74" s="862"/>
      <c r="H74" s="862"/>
      <c r="I74" s="79" t="s">
        <v>1048</v>
      </c>
      <c r="J74" s="81" t="s">
        <v>1494</v>
      </c>
      <c r="K74" s="80" t="s">
        <v>1050</v>
      </c>
      <c r="L74" s="863" t="s">
        <v>1034</v>
      </c>
      <c r="M74" s="864"/>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72</v>
      </c>
      <c r="N75" s="403">
        <f>K75/M75</f>
        <v>5674.1339117888892</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72</v>
      </c>
      <c r="N76" s="403">
        <f>K76/M76</f>
        <v>1418.5334779472223</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72</v>
      </c>
      <c r="N77" s="403">
        <f>K77/M77</f>
        <v>2127.800216920833</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8"/>
      <c r="C80" s="899"/>
      <c r="D80" s="899"/>
      <c r="E80" s="899"/>
      <c r="F80" s="899"/>
      <c r="G80" s="899"/>
      <c r="H80" s="899"/>
      <c r="I80" s="132"/>
      <c r="J80" s="132"/>
      <c r="K80" s="132"/>
      <c r="L80" s="912"/>
      <c r="M80" s="912"/>
      <c r="N80" s="51"/>
    </row>
    <row r="81" spans="1:14" ht="15.75" thickBot="1">
      <c r="B81" s="911" t="s">
        <v>1037</v>
      </c>
      <c r="C81" s="865"/>
      <c r="D81" s="865"/>
      <c r="E81" s="865"/>
      <c r="F81" s="865"/>
      <c r="G81" s="865"/>
      <c r="H81" s="865"/>
      <c r="I81" s="865"/>
      <c r="J81" s="865"/>
      <c r="K81" s="865"/>
      <c r="L81" s="865"/>
      <c r="M81" s="866"/>
      <c r="N81" s="309">
        <f>SUM(N75:N80)</f>
        <v>9220.4676066569446</v>
      </c>
    </row>
    <row r="82" spans="1:14" ht="15.75" thickBot="1">
      <c r="B82" s="39"/>
      <c r="C82" s="40"/>
      <c r="D82" s="40"/>
      <c r="E82" s="40"/>
      <c r="F82" s="40"/>
      <c r="G82" s="40"/>
      <c r="H82" s="40"/>
      <c r="I82" s="40"/>
      <c r="J82" s="40"/>
      <c r="K82" s="40"/>
      <c r="L82" s="40"/>
      <c r="M82" s="40"/>
      <c r="N82" s="41"/>
    </row>
    <row r="83" spans="1:14" ht="15.75" thickBot="1">
      <c r="B83" s="822" t="s">
        <v>1051</v>
      </c>
      <c r="C83" s="823"/>
      <c r="D83" s="823"/>
      <c r="E83" s="823"/>
      <c r="F83" s="823"/>
      <c r="G83" s="823"/>
      <c r="H83" s="823"/>
      <c r="I83" s="823"/>
      <c r="J83" s="823"/>
      <c r="K83" s="823"/>
      <c r="L83" s="823"/>
      <c r="M83" s="824"/>
      <c r="N83" s="105">
        <f>N49+N59+N70+N81</f>
        <v>181809.95881176705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7" t="s">
        <v>1053</v>
      </c>
      <c r="C87" s="868"/>
      <c r="D87" s="868"/>
      <c r="E87" s="868"/>
      <c r="F87" s="868"/>
      <c r="G87" s="868"/>
      <c r="H87" s="868"/>
      <c r="I87" s="322"/>
      <c r="J87" s="342"/>
      <c r="K87" s="310" t="s">
        <v>1054</v>
      </c>
      <c r="L87" s="869" t="s">
        <v>1055</v>
      </c>
      <c r="M87" s="870"/>
      <c r="N87" s="311"/>
    </row>
    <row r="88" spans="1:14">
      <c r="B88" s="855" t="s">
        <v>1056</v>
      </c>
      <c r="C88" s="856"/>
      <c r="D88" s="856"/>
      <c r="E88" s="856"/>
      <c r="F88" s="856"/>
      <c r="G88" s="856"/>
      <c r="H88" s="856"/>
      <c r="I88" s="93"/>
      <c r="J88" s="94"/>
      <c r="K88" s="312">
        <v>0.2</v>
      </c>
      <c r="L88" s="857">
        <f>N83*K88</f>
        <v>36361.991762353413</v>
      </c>
      <c r="M88" s="858"/>
      <c r="N88" s="57"/>
    </row>
    <row r="89" spans="1:14">
      <c r="B89" s="95" t="s">
        <v>1057</v>
      </c>
      <c r="C89" s="96"/>
      <c r="D89" s="96"/>
      <c r="E89" s="96"/>
      <c r="F89" s="96"/>
      <c r="G89" s="96"/>
      <c r="H89" s="96"/>
      <c r="I89" s="93"/>
      <c r="J89" s="94"/>
      <c r="K89" s="312">
        <v>0.05</v>
      </c>
      <c r="L89" s="857">
        <f>N83*K89</f>
        <v>9090.4979405883532</v>
      </c>
      <c r="M89" s="858"/>
      <c r="N89" s="57"/>
    </row>
    <row r="90" spans="1:14" ht="15.75" thickBot="1">
      <c r="B90" s="97" t="s">
        <v>1058</v>
      </c>
      <c r="C90" s="98"/>
      <c r="D90" s="98"/>
      <c r="E90" s="98"/>
      <c r="F90" s="98"/>
      <c r="G90" s="98"/>
      <c r="H90" s="98"/>
      <c r="I90" s="99"/>
      <c r="J90" s="100"/>
      <c r="K90" s="313">
        <v>0.05</v>
      </c>
      <c r="L90" s="859">
        <f>N83*K90</f>
        <v>9090.4979405883532</v>
      </c>
      <c r="M90" s="860"/>
      <c r="N90" s="57"/>
    </row>
    <row r="91" spans="1:14" ht="15.75" thickBot="1">
      <c r="B91" s="822" t="s">
        <v>1037</v>
      </c>
      <c r="C91" s="823"/>
      <c r="D91" s="823"/>
      <c r="E91" s="823"/>
      <c r="F91" s="823"/>
      <c r="G91" s="823"/>
      <c r="H91" s="823"/>
      <c r="I91" s="823"/>
      <c r="J91" s="823"/>
      <c r="K91" s="823"/>
      <c r="L91" s="823"/>
      <c r="M91" s="824"/>
      <c r="N91" s="58">
        <f>L88+L89+L90</f>
        <v>54542.987643530112</v>
      </c>
    </row>
    <row r="92" spans="1:14" ht="15.75" thickBot="1">
      <c r="B92" s="39"/>
      <c r="C92" s="40"/>
      <c r="D92" s="40"/>
      <c r="E92" s="40"/>
      <c r="F92" s="40"/>
      <c r="G92" s="40"/>
      <c r="H92" s="40"/>
      <c r="I92" s="40"/>
      <c r="J92" s="40"/>
      <c r="K92" s="40"/>
      <c r="L92" s="40"/>
      <c r="M92" s="40"/>
      <c r="N92" s="41"/>
    </row>
    <row r="93" spans="1:14" ht="15.75" thickBot="1">
      <c r="A93" t="s">
        <v>2122</v>
      </c>
      <c r="B93" s="822" t="s">
        <v>1059</v>
      </c>
      <c r="C93" s="823"/>
      <c r="D93" s="823"/>
      <c r="E93" s="823"/>
      <c r="F93" s="823"/>
      <c r="G93" s="823"/>
      <c r="H93" s="823"/>
      <c r="I93" s="823"/>
      <c r="J93" s="823"/>
      <c r="K93" s="823"/>
      <c r="L93" s="823"/>
      <c r="M93" s="824"/>
      <c r="N93" s="196">
        <f>N83+N91</f>
        <v>236352.94645529718</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25" t="s">
        <v>2324</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2325</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8"/>
      <c r="K123" s="888"/>
      <c r="L123" s="888"/>
      <c r="M123" s="888"/>
      <c r="N123" s="889"/>
    </row>
    <row r="124" spans="2:14" ht="15.75" thickBot="1">
      <c r="B124" s="269" t="s">
        <v>2327</v>
      </c>
      <c r="C124" s="401"/>
      <c r="D124" s="401"/>
      <c r="E124" s="63"/>
      <c r="F124" s="63"/>
      <c r="G124" s="63"/>
      <c r="H124" s="63"/>
      <c r="I124" s="63"/>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 customHeight="1" thickBot="1">
      <c r="A31" t="s">
        <v>1929</v>
      </c>
      <c r="B31" s="86" t="s">
        <v>1151</v>
      </c>
      <c r="C31" s="962" t="s">
        <v>1664</v>
      </c>
      <c r="D31" s="962"/>
      <c r="E31" s="962"/>
      <c r="F31" s="963"/>
      <c r="G31" s="963"/>
      <c r="H31" s="963"/>
      <c r="I31" s="963"/>
      <c r="J31" s="963"/>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150</v>
      </c>
      <c r="B36" s="871" t="str">
        <f>VLOOKUP(A36,EQUIPOS!A6:D154,3,FALSE)</f>
        <v>Cargador : Potencia en el volante 125 hp, Clasificación de RPM del motor 2300.</v>
      </c>
      <c r="C36" s="872"/>
      <c r="D36" s="872"/>
      <c r="E36" s="872"/>
      <c r="F36" s="872"/>
      <c r="G36" s="872"/>
      <c r="H36" s="873"/>
      <c r="I36" s="275"/>
      <c r="J36" s="276"/>
      <c r="K36" s="277">
        <f>VLOOKUP(A36,EQUIPOS!A6:D163,4,FALSE)</f>
        <v>172220</v>
      </c>
      <c r="L36" s="278"/>
      <c r="M36" s="279">
        <v>30</v>
      </c>
      <c r="N36" s="280">
        <f>K36/M36</f>
        <v>5740.666666666667</v>
      </c>
    </row>
    <row r="37" spans="1:14">
      <c r="A37" s="119" t="s">
        <v>173</v>
      </c>
      <c r="B37" s="871" t="str">
        <f>VLOOKUP(A37,EQUIPOS!A7:D154,3,FALSE)</f>
        <v>Compactador neumático de Potencia 70 HP, peso de 13 ton</v>
      </c>
      <c r="C37" s="872"/>
      <c r="D37" s="872"/>
      <c r="E37" s="872"/>
      <c r="F37" s="872"/>
      <c r="G37" s="872"/>
      <c r="H37" s="873"/>
      <c r="I37" s="275"/>
      <c r="J37" s="276"/>
      <c r="K37" s="277">
        <f>VLOOKUP(A37,EQUIPOS!A7:D164,4,FALSE)</f>
        <v>148766.66666666666</v>
      </c>
      <c r="L37" s="278"/>
      <c r="M37" s="279">
        <v>7</v>
      </c>
      <c r="N37" s="280">
        <f t="shared" ref="N37:N43" si="0">K37/M37</f>
        <v>21252.38095238095</v>
      </c>
    </row>
    <row r="38" spans="1:14">
      <c r="A38" t="s">
        <v>168</v>
      </c>
      <c r="B38" s="871" t="str">
        <f>VLOOKUP(A38,EQUIPOS!A8:D154,3,FALSE)</f>
        <v>Compactador tipo  POTENCIA: 105 HP, PESO: 6 ton</v>
      </c>
      <c r="C38" s="872"/>
      <c r="D38" s="872"/>
      <c r="E38" s="872"/>
      <c r="F38" s="872"/>
      <c r="G38" s="872"/>
      <c r="H38" s="873"/>
      <c r="I38" s="275"/>
      <c r="J38" s="276"/>
      <c r="K38" s="277">
        <f>VLOOKUP(A38,EQUIPOS!A8:D165,4,FALSE)</f>
        <v>95050</v>
      </c>
      <c r="L38" s="278"/>
      <c r="M38" s="279">
        <v>7</v>
      </c>
      <c r="N38" s="280">
        <f t="shared" si="0"/>
        <v>13578.571428571429</v>
      </c>
    </row>
    <row r="39" spans="1:14">
      <c r="A39" t="s">
        <v>286</v>
      </c>
      <c r="B39" s="871" t="str">
        <f>VLOOKUP(A39,EQUIPOS!A9:D154,3,FALSE)</f>
        <v>Planta de asfalto en frio</v>
      </c>
      <c r="C39" s="872"/>
      <c r="D39" s="872"/>
      <c r="E39" s="872"/>
      <c r="F39" s="872"/>
      <c r="G39" s="872"/>
      <c r="H39" s="873"/>
      <c r="I39" s="275"/>
      <c r="J39" s="276"/>
      <c r="K39" s="277">
        <f>VLOOKUP(A39,EQUIPOS!A9:D166,4,FALSE)</f>
        <v>245600</v>
      </c>
      <c r="L39" s="278"/>
      <c r="M39" s="279">
        <v>9</v>
      </c>
      <c r="N39" s="280">
        <f t="shared" si="0"/>
        <v>27288.888888888891</v>
      </c>
    </row>
    <row r="40" spans="1:14">
      <c r="A40" t="s">
        <v>290</v>
      </c>
      <c r="B40" s="871" t="str">
        <f>VLOOKUP(A40,EQUIPOS!A10:D154,3,FALSE)</f>
        <v>Planta trituradora</v>
      </c>
      <c r="C40" s="872"/>
      <c r="D40" s="872"/>
      <c r="E40" s="872"/>
      <c r="F40" s="872"/>
      <c r="G40" s="872"/>
      <c r="H40" s="873"/>
      <c r="I40" s="275"/>
      <c r="J40" s="276"/>
      <c r="K40" s="277">
        <f>VLOOKUP(A40,EQUIPOS!A10:D167,4,FALSE)</f>
        <v>498950</v>
      </c>
      <c r="L40" s="278"/>
      <c r="M40" s="279">
        <v>30</v>
      </c>
      <c r="N40" s="280">
        <f t="shared" si="0"/>
        <v>16631.666666666668</v>
      </c>
    </row>
    <row r="41" spans="1:14">
      <c r="A41" t="s">
        <v>314</v>
      </c>
      <c r="B41" s="871" t="str">
        <f>VLOOKUP(A41,EQUIPOS!A11:D155,3,FALSE)</f>
        <v xml:space="preserve">Retroexcavadora E-200 sobre orugas
</v>
      </c>
      <c r="C41" s="872"/>
      <c r="D41" s="872"/>
      <c r="E41" s="872"/>
      <c r="F41" s="872"/>
      <c r="G41" s="872"/>
      <c r="H41" s="873"/>
      <c r="I41" s="275"/>
      <c r="J41" s="276"/>
      <c r="K41" s="277">
        <f>VLOOKUP(A41,EQUIPOS!A11:D168,4,FALSE)</f>
        <v>184950</v>
      </c>
      <c r="L41" s="278"/>
      <c r="M41" s="279">
        <v>30</v>
      </c>
      <c r="N41" s="280">
        <f t="shared" si="0"/>
        <v>6165</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75"/>
      <c r="J42" s="276"/>
      <c r="K42" s="277">
        <f>VLOOKUP(A42,EQUIPOS!A12:D169,4,FALSE)</f>
        <v>459750</v>
      </c>
      <c r="L42" s="278"/>
      <c r="M42" s="279">
        <v>7</v>
      </c>
      <c r="N42" s="280">
        <f t="shared" si="0"/>
        <v>65678.571428571435</v>
      </c>
    </row>
    <row r="43" spans="1:14">
      <c r="A43" t="s">
        <v>373</v>
      </c>
      <c r="B43" s="871" t="str">
        <f>VLOOKUP(A43,EQUIPOS!A13:D157,3,FALSE)</f>
        <v>Volqueta 6 m3</v>
      </c>
      <c r="C43" s="872"/>
      <c r="D43" s="872"/>
      <c r="E43" s="872"/>
      <c r="F43" s="872"/>
      <c r="G43" s="872"/>
      <c r="H43" s="873"/>
      <c r="I43" s="275"/>
      <c r="J43" s="276"/>
      <c r="K43" s="277">
        <f>VLOOKUP(A43,EQUIPOS!A13:D170,4,FALSE)</f>
        <v>70333.333333333328</v>
      </c>
      <c r="L43" s="278"/>
      <c r="M43" s="279">
        <v>9</v>
      </c>
      <c r="N43" s="280">
        <f t="shared" si="0"/>
        <v>7814.8148148148139</v>
      </c>
    </row>
    <row r="44" spans="1:14">
      <c r="B44" s="871"/>
      <c r="C44" s="872"/>
      <c r="D44" s="872"/>
      <c r="E44" s="872"/>
      <c r="F44" s="872"/>
      <c r="G44" s="872"/>
      <c r="H44" s="873"/>
      <c r="I44" s="874"/>
      <c r="J44" s="875"/>
      <c r="K44" s="277"/>
      <c r="L44" s="876"/>
      <c r="M44" s="877"/>
      <c r="N44" s="280"/>
    </row>
    <row r="45" spans="1:14">
      <c r="B45" s="871"/>
      <c r="C45" s="872"/>
      <c r="D45" s="872"/>
      <c r="E45" s="878"/>
      <c r="F45" s="872"/>
      <c r="G45" s="872"/>
      <c r="H45" s="873"/>
      <c r="I45" s="42"/>
      <c r="J45" s="43"/>
      <c r="K45" s="282"/>
      <c r="L45" s="284"/>
      <c r="M45" s="285"/>
      <c r="N45" s="286"/>
    </row>
    <row r="46" spans="1:14">
      <c r="B46" s="879" t="s">
        <v>1036</v>
      </c>
      <c r="C46" s="880"/>
      <c r="D46" s="880"/>
      <c r="E46" s="44"/>
      <c r="F46" s="45"/>
      <c r="G46" s="45"/>
      <c r="H46" s="46"/>
      <c r="I46" s="42"/>
      <c r="J46" s="43"/>
      <c r="K46" s="287"/>
      <c r="L46" s="284"/>
      <c r="M46" s="409">
        <v>0.1</v>
      </c>
      <c r="N46" s="352">
        <f>N80*M46</f>
        <v>1053.7677264750794</v>
      </c>
    </row>
    <row r="47" spans="1:14" ht="15.75" thickBot="1">
      <c r="B47" s="871"/>
      <c r="C47" s="872"/>
      <c r="D47" s="872"/>
      <c r="E47" s="872"/>
      <c r="F47" s="872"/>
      <c r="G47" s="872"/>
      <c r="H47" s="873"/>
      <c r="I47" s="881"/>
      <c r="J47" s="882"/>
      <c r="K47" s="47"/>
      <c r="L47" s="883"/>
      <c r="M47" s="884"/>
      <c r="N47" s="111"/>
    </row>
    <row r="48" spans="1:14" ht="15.75" thickBot="1">
      <c r="B48" s="822" t="s">
        <v>1037</v>
      </c>
      <c r="C48" s="823"/>
      <c r="D48" s="823"/>
      <c r="E48" s="823"/>
      <c r="F48" s="823"/>
      <c r="G48" s="823"/>
      <c r="H48" s="823"/>
      <c r="I48" s="823"/>
      <c r="J48" s="823"/>
      <c r="K48" s="823"/>
      <c r="L48" s="823"/>
      <c r="M48" s="824"/>
      <c r="N48" s="402">
        <f>SUM(N36:N47)</f>
        <v>165204.32857303592</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7" t="s">
        <v>1028</v>
      </c>
      <c r="C52" s="868"/>
      <c r="D52" s="868"/>
      <c r="E52" s="868"/>
      <c r="F52" s="868"/>
      <c r="G52" s="868"/>
      <c r="H52" s="868"/>
      <c r="I52" s="902"/>
      <c r="J52" s="323" t="s">
        <v>1029</v>
      </c>
      <c r="K52" s="91" t="s">
        <v>1030</v>
      </c>
      <c r="L52" s="903" t="s">
        <v>1039</v>
      </c>
      <c r="M52" s="902"/>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18066.666666666668</v>
      </c>
      <c r="N53" s="280">
        <f>K53*M53</f>
        <v>25293.333333333332</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52.333333333333336</v>
      </c>
      <c r="N54" s="280">
        <f>K54*M54</f>
        <v>1308.3333333333335</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904"/>
      <c r="C57" s="905"/>
      <c r="D57" s="905"/>
      <c r="E57" s="905"/>
      <c r="F57" s="905"/>
      <c r="G57" s="905"/>
      <c r="H57" s="905"/>
      <c r="I57" s="875"/>
      <c r="J57" s="48"/>
      <c r="K57" s="50"/>
      <c r="L57" s="906"/>
      <c r="M57" s="907"/>
      <c r="N57" s="51"/>
    </row>
    <row r="58" spans="1:14" ht="15.75" thickBot="1">
      <c r="B58" s="822" t="s">
        <v>1037</v>
      </c>
      <c r="C58" s="823"/>
      <c r="D58" s="823"/>
      <c r="E58" s="823"/>
      <c r="F58" s="823"/>
      <c r="G58" s="823"/>
      <c r="H58" s="823"/>
      <c r="I58" s="823"/>
      <c r="J58" s="823"/>
      <c r="K58" s="823"/>
      <c r="L58" s="823"/>
      <c r="M58" s="824"/>
      <c r="N58" s="402">
        <f>SUM(N53:N57)</f>
        <v>26601.666666666664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8" t="s">
        <v>1045</v>
      </c>
      <c r="M62" s="887"/>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9">
        <f>VLOOKUP(A63,TRANSPORTE!A5:D117,4,FALSE)</f>
        <v>1226.6666666666667</v>
      </c>
      <c r="M63" s="910"/>
      <c r="N63" s="295">
        <f>K63*L63</f>
        <v>1717.3333333333333</v>
      </c>
    </row>
    <row r="64" spans="1:14">
      <c r="A64" t="s">
        <v>1436</v>
      </c>
      <c r="B64" s="52" t="str">
        <f>VLOOKUP(A64,TRANSPORTE!A6:D117,3,FALSE)</f>
        <v xml:space="preserve">Transporte de Mezcla Abierta en Frio MAF-38 </v>
      </c>
      <c r="C64" s="53"/>
      <c r="D64" s="53"/>
      <c r="E64" s="53"/>
      <c r="F64" s="53"/>
      <c r="G64" s="53"/>
      <c r="H64" s="319" t="s">
        <v>1552</v>
      </c>
      <c r="I64" s="287">
        <v>1.25</v>
      </c>
      <c r="J64" s="294">
        <v>1</v>
      </c>
      <c r="K64" s="287">
        <f>I64*J64</f>
        <v>1.25</v>
      </c>
      <c r="L64" s="909">
        <f>VLOOKUP(A64,TRANSPORTE!A6:D117,4,FALSE)</f>
        <v>1226.6666666666667</v>
      </c>
      <c r="M64" s="910"/>
      <c r="N64" s="295">
        <f>K64*L64</f>
        <v>1533.3333333333335</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317"/>
      <c r="C68" s="318"/>
      <c r="D68" s="318"/>
      <c r="E68" s="318"/>
      <c r="F68" s="318"/>
      <c r="G68" s="318"/>
      <c r="H68" s="54"/>
      <c r="I68" s="132"/>
      <c r="J68" s="132"/>
      <c r="K68" s="132"/>
      <c r="L68" s="900"/>
      <c r="M68" s="901"/>
      <c r="N68" s="133"/>
    </row>
    <row r="69" spans="1:15" ht="15.75" thickBot="1">
      <c r="B69" s="911" t="s">
        <v>1037</v>
      </c>
      <c r="C69" s="865"/>
      <c r="D69" s="865"/>
      <c r="E69" s="865"/>
      <c r="F69" s="865"/>
      <c r="G69" s="865"/>
      <c r="H69" s="865"/>
      <c r="I69" s="865"/>
      <c r="J69" s="865"/>
      <c r="K69" s="865"/>
      <c r="L69" s="865"/>
      <c r="M69" s="866"/>
      <c r="N69" s="110">
        <f>N63+N64+N65+N66+N67</f>
        <v>3250.666666666667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61" t="s">
        <v>1047</v>
      </c>
      <c r="C73" s="862"/>
      <c r="D73" s="862"/>
      <c r="E73" s="862"/>
      <c r="F73" s="862"/>
      <c r="G73" s="862"/>
      <c r="H73" s="862"/>
      <c r="I73" s="79" t="s">
        <v>1048</v>
      </c>
      <c r="J73" s="81" t="s">
        <v>1494</v>
      </c>
      <c r="K73" s="80" t="s">
        <v>1050</v>
      </c>
      <c r="L73" s="863" t="s">
        <v>1034</v>
      </c>
      <c r="M73" s="864"/>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63</v>
      </c>
      <c r="N74" s="403">
        <f>K74/M74</f>
        <v>6484.7244706158726</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63</v>
      </c>
      <c r="N75" s="403">
        <f>K75/M75</f>
        <v>1621.1811176539682</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63</v>
      </c>
      <c r="N76" s="403">
        <f>K76/M76</f>
        <v>2431.771676480952</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8"/>
      <c r="C79" s="899"/>
      <c r="D79" s="899"/>
      <c r="E79" s="899"/>
      <c r="F79" s="899"/>
      <c r="G79" s="899"/>
      <c r="H79" s="899"/>
      <c r="I79" s="132"/>
      <c r="J79" s="132"/>
      <c r="K79" s="132"/>
      <c r="L79" s="912"/>
      <c r="M79" s="912"/>
      <c r="N79" s="51"/>
    </row>
    <row r="80" spans="1:15" ht="15.75" thickBot="1">
      <c r="B80" s="911" t="s">
        <v>1037</v>
      </c>
      <c r="C80" s="865"/>
      <c r="D80" s="865"/>
      <c r="E80" s="865"/>
      <c r="F80" s="865"/>
      <c r="G80" s="865"/>
      <c r="H80" s="865"/>
      <c r="I80" s="865"/>
      <c r="J80" s="865"/>
      <c r="K80" s="865"/>
      <c r="L80" s="865"/>
      <c r="M80" s="866"/>
      <c r="N80" s="309">
        <f>SUM(N74:N79)</f>
        <v>10537.677264750793</v>
      </c>
    </row>
    <row r="81" spans="1:14" ht="15.75" thickBot="1">
      <c r="B81" s="39"/>
      <c r="C81" s="40"/>
      <c r="D81" s="40"/>
      <c r="E81" s="40"/>
      <c r="F81" s="40"/>
      <c r="G81" s="40"/>
      <c r="H81" s="40"/>
      <c r="I81" s="40"/>
      <c r="J81" s="40"/>
      <c r="K81" s="40"/>
      <c r="L81" s="40"/>
      <c r="M81" s="40"/>
      <c r="N81" s="41"/>
    </row>
    <row r="82" spans="1:14" ht="15.75" thickBot="1">
      <c r="B82" s="822" t="s">
        <v>1051</v>
      </c>
      <c r="C82" s="823"/>
      <c r="D82" s="823"/>
      <c r="E82" s="823"/>
      <c r="F82" s="823"/>
      <c r="G82" s="823"/>
      <c r="H82" s="823"/>
      <c r="I82" s="823"/>
      <c r="J82" s="823"/>
      <c r="K82" s="823"/>
      <c r="L82" s="823"/>
      <c r="M82" s="824"/>
      <c r="N82" s="105">
        <f>N48+N58+N69+N80</f>
        <v>205594.33917112002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7" t="s">
        <v>1053</v>
      </c>
      <c r="C86" s="868"/>
      <c r="D86" s="868"/>
      <c r="E86" s="868"/>
      <c r="F86" s="868"/>
      <c r="G86" s="868"/>
      <c r="H86" s="868"/>
      <c r="I86" s="322"/>
      <c r="J86" s="342"/>
      <c r="K86" s="310" t="s">
        <v>1054</v>
      </c>
      <c r="L86" s="869" t="s">
        <v>1055</v>
      </c>
      <c r="M86" s="870"/>
      <c r="N86" s="311"/>
    </row>
    <row r="87" spans="1:14">
      <c r="B87" s="855" t="s">
        <v>1056</v>
      </c>
      <c r="C87" s="856"/>
      <c r="D87" s="856"/>
      <c r="E87" s="856"/>
      <c r="F87" s="856"/>
      <c r="G87" s="856"/>
      <c r="H87" s="856"/>
      <c r="I87" s="93"/>
      <c r="J87" s="94"/>
      <c r="K87" s="312">
        <v>0.2</v>
      </c>
      <c r="L87" s="857">
        <f>N82*K87</f>
        <v>41118.867834224009</v>
      </c>
      <c r="M87" s="858"/>
      <c r="N87" s="57"/>
    </row>
    <row r="88" spans="1:14">
      <c r="B88" s="95" t="s">
        <v>1057</v>
      </c>
      <c r="C88" s="96"/>
      <c r="D88" s="96"/>
      <c r="E88" s="96"/>
      <c r="F88" s="96"/>
      <c r="G88" s="96"/>
      <c r="H88" s="96"/>
      <c r="I88" s="93"/>
      <c r="J88" s="94"/>
      <c r="K88" s="312">
        <v>0.05</v>
      </c>
      <c r="L88" s="857">
        <f>N82*K88</f>
        <v>10279.716958556002</v>
      </c>
      <c r="M88" s="858"/>
      <c r="N88" s="57"/>
    </row>
    <row r="89" spans="1:14" ht="15.75" thickBot="1">
      <c r="B89" s="97" t="s">
        <v>1058</v>
      </c>
      <c r="C89" s="98"/>
      <c r="D89" s="98"/>
      <c r="E89" s="98"/>
      <c r="F89" s="98"/>
      <c r="G89" s="98"/>
      <c r="H89" s="98"/>
      <c r="I89" s="99"/>
      <c r="J89" s="100"/>
      <c r="K89" s="313">
        <v>0.05</v>
      </c>
      <c r="L89" s="859">
        <f>N82*K89</f>
        <v>10279.716958556002</v>
      </c>
      <c r="M89" s="860"/>
      <c r="N89" s="57"/>
    </row>
    <row r="90" spans="1:14" ht="15.75" thickBot="1">
      <c r="B90" s="822" t="s">
        <v>1037</v>
      </c>
      <c r="C90" s="823"/>
      <c r="D90" s="823"/>
      <c r="E90" s="823"/>
      <c r="F90" s="823"/>
      <c r="G90" s="823"/>
      <c r="H90" s="823"/>
      <c r="I90" s="823"/>
      <c r="J90" s="823"/>
      <c r="K90" s="823"/>
      <c r="L90" s="823"/>
      <c r="M90" s="824"/>
      <c r="N90" s="58">
        <f>L87+L88+L89</f>
        <v>61678.301751336017</v>
      </c>
    </row>
    <row r="91" spans="1:14" ht="15.75" thickBot="1">
      <c r="B91" s="39"/>
      <c r="C91" s="40"/>
      <c r="D91" s="40"/>
      <c r="E91" s="40"/>
      <c r="F91" s="40"/>
      <c r="G91" s="40"/>
      <c r="H91" s="40"/>
      <c r="I91" s="40"/>
      <c r="J91" s="40"/>
      <c r="K91" s="40"/>
      <c r="L91" s="40"/>
      <c r="M91" s="40"/>
      <c r="N91" s="41"/>
    </row>
    <row r="92" spans="1:14" ht="15.75" thickBot="1">
      <c r="A92" t="s">
        <v>2122</v>
      </c>
      <c r="B92" s="822" t="s">
        <v>1059</v>
      </c>
      <c r="C92" s="823"/>
      <c r="D92" s="823"/>
      <c r="E92" s="823"/>
      <c r="F92" s="823"/>
      <c r="G92" s="823"/>
      <c r="H92" s="823"/>
      <c r="I92" s="823"/>
      <c r="J92" s="823"/>
      <c r="K92" s="823"/>
      <c r="L92" s="823"/>
      <c r="M92" s="824"/>
      <c r="N92" s="196">
        <f>N82+N90</f>
        <v>267272.64092245605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25" t="s">
        <v>2324</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2325</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8"/>
      <c r="K122" s="888"/>
      <c r="L122" s="888"/>
      <c r="M122" s="888"/>
      <c r="N122" s="889"/>
    </row>
    <row r="123" spans="2:14" ht="15.75" thickBot="1">
      <c r="B123" s="269" t="s">
        <v>2327</v>
      </c>
      <c r="C123" s="401"/>
      <c r="D123" s="401"/>
      <c r="E123" s="63"/>
      <c r="F123" s="63"/>
      <c r="G123" s="63"/>
      <c r="H123" s="63"/>
      <c r="I123" s="63"/>
      <c r="J123" s="890"/>
      <c r="K123" s="890"/>
      <c r="L123" s="890"/>
      <c r="M123" s="890"/>
      <c r="N123" s="891"/>
    </row>
  </sheetData>
  <mergeCells count="73">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L35:M35"/>
    <mergeCell ref="L12:N12"/>
    <mergeCell ref="C30:I30"/>
    <mergeCell ref="L30:M30"/>
    <mergeCell ref="D11:E11"/>
    <mergeCell ref="L29:M29"/>
    <mergeCell ref="C31:J31"/>
    <mergeCell ref="C29:I29"/>
    <mergeCell ref="C3:J3"/>
    <mergeCell ref="K3:K4"/>
    <mergeCell ref="L3:N4"/>
    <mergeCell ref="C4:J4"/>
    <mergeCell ref="K1:K2"/>
    <mergeCell ref="L1:N2"/>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1152</v>
      </c>
      <c r="C31" s="87" t="s">
        <v>2173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150</v>
      </c>
      <c r="B36" s="871" t="str">
        <f>VLOOKUP(A36,EQUIPOS!A6:D154,3,FALSE)</f>
        <v>Cargador : Potencia en el volante 125 hp, Clasificación de RPM del motor 2300.</v>
      </c>
      <c r="C36" s="872"/>
      <c r="D36" s="872"/>
      <c r="E36" s="872"/>
      <c r="F36" s="872"/>
      <c r="G36" s="872"/>
      <c r="H36" s="873"/>
      <c r="I36" s="275"/>
      <c r="J36" s="276"/>
      <c r="K36" s="277">
        <f>VLOOKUP(A36,EQUIPOS!A6:D163,4,FALSE)</f>
        <v>172220</v>
      </c>
      <c r="L36" s="278"/>
      <c r="M36" s="279">
        <v>30</v>
      </c>
      <c r="N36" s="280">
        <f>K36/M36</f>
        <v>5740.666666666667</v>
      </c>
    </row>
    <row r="37" spans="1:14">
      <c r="A37" s="119" t="s">
        <v>173</v>
      </c>
      <c r="B37" s="871" t="str">
        <f>VLOOKUP(A37,EQUIPOS!A7:D154,3,FALSE)</f>
        <v>Compactador neumático de Potencia 70 HP, peso de 13 ton</v>
      </c>
      <c r="C37" s="872"/>
      <c r="D37" s="872"/>
      <c r="E37" s="872"/>
      <c r="F37" s="872"/>
      <c r="G37" s="872"/>
      <c r="H37" s="873"/>
      <c r="I37" s="275"/>
      <c r="J37" s="276"/>
      <c r="K37" s="277">
        <f>VLOOKUP(A37,EQUIPOS!A7:D164,4,FALSE)</f>
        <v>148766.66666666666</v>
      </c>
      <c r="L37" s="278"/>
      <c r="M37" s="279">
        <v>10</v>
      </c>
      <c r="N37" s="280">
        <f t="shared" ref="N37:N43" si="0">K37/M37</f>
        <v>14876.666666666666</v>
      </c>
    </row>
    <row r="38" spans="1:14">
      <c r="A38" t="s">
        <v>166</v>
      </c>
      <c r="B38" s="871" t="str">
        <f>VLOOKUP(A38,EQUIPOS!A8:D154,3,FALSE)</f>
        <v>Compactador de Rodillo POTENCIA: 99HP, PESO: 8 ton</v>
      </c>
      <c r="C38" s="872"/>
      <c r="D38" s="872"/>
      <c r="E38" s="872"/>
      <c r="F38" s="872"/>
      <c r="G38" s="872"/>
      <c r="H38" s="873"/>
      <c r="I38" s="275"/>
      <c r="J38" s="276"/>
      <c r="K38" s="277">
        <f>VLOOKUP(A38,EQUIPOS!A8:D165,4,FALSE)</f>
        <v>138750</v>
      </c>
      <c r="L38" s="278"/>
      <c r="M38" s="279">
        <v>10</v>
      </c>
      <c r="N38" s="280">
        <f t="shared" si="0"/>
        <v>13875</v>
      </c>
    </row>
    <row r="39" spans="1:14">
      <c r="A39" t="s">
        <v>284</v>
      </c>
      <c r="B39" s="871" t="str">
        <f>VLOOKUP(A39,EQUIPOS!A9:D154,3,FALSE)</f>
        <v>Planta de asfalto en caliente</v>
      </c>
      <c r="C39" s="872"/>
      <c r="D39" s="872"/>
      <c r="E39" s="872"/>
      <c r="F39" s="872"/>
      <c r="G39" s="872"/>
      <c r="H39" s="873"/>
      <c r="I39" s="275"/>
      <c r="J39" s="276"/>
      <c r="K39" s="277">
        <f>VLOOKUP(A39,EQUIPOS!A9:D166,4,FALSE)</f>
        <v>541200</v>
      </c>
      <c r="L39" s="278"/>
      <c r="M39" s="279">
        <v>10</v>
      </c>
      <c r="N39" s="280">
        <f t="shared" si="0"/>
        <v>54120</v>
      </c>
    </row>
    <row r="40" spans="1:14">
      <c r="A40" t="s">
        <v>290</v>
      </c>
      <c r="B40" s="871" t="str">
        <f>VLOOKUP(A40,EQUIPOS!A10:D154,3,FALSE)</f>
        <v>Planta trituradora</v>
      </c>
      <c r="C40" s="872"/>
      <c r="D40" s="872"/>
      <c r="E40" s="872"/>
      <c r="F40" s="872"/>
      <c r="G40" s="872"/>
      <c r="H40" s="873"/>
      <c r="I40" s="275"/>
      <c r="J40" s="276"/>
      <c r="K40" s="277">
        <f>VLOOKUP(A40,EQUIPOS!A10:D167,4,FALSE)</f>
        <v>498950</v>
      </c>
      <c r="L40" s="278"/>
      <c r="M40" s="279">
        <v>30</v>
      </c>
      <c r="N40" s="280">
        <f t="shared" si="0"/>
        <v>16631.666666666668</v>
      </c>
    </row>
    <row r="41" spans="1:14">
      <c r="A41" t="s">
        <v>314</v>
      </c>
      <c r="B41" s="871" t="str">
        <f>VLOOKUP(A41,EQUIPOS!A11:D155,3,FALSE)</f>
        <v xml:space="preserve">Retroexcavadora E-200 sobre orugas
</v>
      </c>
      <c r="C41" s="872"/>
      <c r="D41" s="872"/>
      <c r="E41" s="872"/>
      <c r="F41" s="872"/>
      <c r="G41" s="872"/>
      <c r="H41" s="873"/>
      <c r="I41" s="275"/>
      <c r="J41" s="276"/>
      <c r="K41" s="277">
        <f>VLOOKUP(A41,EQUIPOS!A11:D168,4,FALSE)</f>
        <v>184950</v>
      </c>
      <c r="L41" s="278"/>
      <c r="M41" s="279">
        <v>30</v>
      </c>
      <c r="N41" s="280">
        <f t="shared" si="0"/>
        <v>6165</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75"/>
      <c r="J42" s="276"/>
      <c r="K42" s="277">
        <f>VLOOKUP(A42,EQUIPOS!A12:D169,4,FALSE)</f>
        <v>459750</v>
      </c>
      <c r="L42" s="278"/>
      <c r="M42" s="279">
        <v>10</v>
      </c>
      <c r="N42" s="280">
        <f t="shared" si="0"/>
        <v>45975</v>
      </c>
    </row>
    <row r="43" spans="1:14">
      <c r="A43" t="s">
        <v>373</v>
      </c>
      <c r="B43" s="871" t="str">
        <f>VLOOKUP(A43,EQUIPOS!A13:D157,3,FALSE)</f>
        <v>Volqueta 6 m3</v>
      </c>
      <c r="C43" s="872"/>
      <c r="D43" s="872"/>
      <c r="E43" s="872"/>
      <c r="F43" s="872"/>
      <c r="G43" s="872"/>
      <c r="H43" s="873"/>
      <c r="I43" s="275"/>
      <c r="J43" s="276"/>
      <c r="K43" s="277">
        <f>VLOOKUP(A43,EQUIPOS!A13:D170,4,FALSE)</f>
        <v>70333.333333333328</v>
      </c>
      <c r="L43" s="278"/>
      <c r="M43" s="279">
        <v>10</v>
      </c>
      <c r="N43" s="280">
        <f t="shared" si="0"/>
        <v>7033.333333333333</v>
      </c>
    </row>
    <row r="44" spans="1:14">
      <c r="B44" s="328"/>
      <c r="C44" s="329"/>
      <c r="D44" s="329"/>
      <c r="E44" s="329"/>
      <c r="F44" s="329"/>
      <c r="G44" s="329"/>
      <c r="H44" s="330"/>
      <c r="I44" s="275"/>
      <c r="J44" s="276"/>
      <c r="K44" s="277"/>
      <c r="L44" s="278"/>
      <c r="M44" s="279"/>
      <c r="N44" s="280"/>
    </row>
    <row r="45" spans="1:14">
      <c r="B45" s="328"/>
      <c r="C45" s="329"/>
      <c r="D45" s="329"/>
      <c r="E45" s="329"/>
      <c r="F45" s="329"/>
      <c r="G45" s="329"/>
      <c r="H45" s="330"/>
      <c r="I45" s="275"/>
      <c r="J45" s="276"/>
      <c r="K45" s="277"/>
      <c r="L45" s="278"/>
      <c r="M45" s="279"/>
      <c r="N45" s="280"/>
    </row>
    <row r="46" spans="1:14">
      <c r="B46" s="328"/>
      <c r="C46" s="329"/>
      <c r="D46" s="329"/>
      <c r="E46" s="329"/>
      <c r="F46" s="329"/>
      <c r="G46" s="329"/>
      <c r="H46" s="330"/>
      <c r="I46" s="275"/>
      <c r="J46" s="276"/>
      <c r="K46" s="277"/>
      <c r="L46" s="278"/>
      <c r="M46" s="279"/>
      <c r="N46" s="280"/>
    </row>
    <row r="47" spans="1:14">
      <c r="B47" s="871"/>
      <c r="C47" s="872"/>
      <c r="D47" s="872"/>
      <c r="E47" s="872"/>
      <c r="F47" s="872"/>
      <c r="G47" s="872"/>
      <c r="H47" s="873"/>
      <c r="I47" s="874"/>
      <c r="J47" s="875"/>
      <c r="K47" s="277"/>
      <c r="L47" s="876"/>
      <c r="M47" s="877"/>
      <c r="N47" s="280"/>
    </row>
    <row r="48" spans="1:14">
      <c r="B48" s="871"/>
      <c r="C48" s="872"/>
      <c r="D48" s="872"/>
      <c r="E48" s="878"/>
      <c r="F48" s="872"/>
      <c r="G48" s="872"/>
      <c r="H48" s="873"/>
      <c r="I48" s="42"/>
      <c r="J48" s="43"/>
      <c r="K48" s="282"/>
      <c r="L48" s="284"/>
      <c r="M48" s="285"/>
      <c r="N48" s="286"/>
    </row>
    <row r="49" spans="1:14">
      <c r="B49" s="879" t="s">
        <v>1036</v>
      </c>
      <c r="C49" s="880"/>
      <c r="D49" s="880"/>
      <c r="E49" s="44"/>
      <c r="F49" s="45"/>
      <c r="G49" s="45"/>
      <c r="H49" s="46"/>
      <c r="I49" s="42"/>
      <c r="J49" s="43"/>
      <c r="K49" s="287"/>
      <c r="L49" s="284"/>
      <c r="M49" s="409">
        <v>0.1</v>
      </c>
      <c r="N49" s="352">
        <f>N83*M49</f>
        <v>829.84208459912497</v>
      </c>
    </row>
    <row r="50" spans="1:14" ht="15.75" thickBot="1">
      <c r="B50" s="871"/>
      <c r="C50" s="872"/>
      <c r="D50" s="872"/>
      <c r="E50" s="872"/>
      <c r="F50" s="872"/>
      <c r="G50" s="872"/>
      <c r="H50" s="873"/>
      <c r="I50" s="881"/>
      <c r="J50" s="882"/>
      <c r="K50" s="47"/>
      <c r="L50" s="883"/>
      <c r="M50" s="884"/>
      <c r="N50" s="111"/>
    </row>
    <row r="51" spans="1:14" ht="15.75" thickBot="1">
      <c r="B51" s="822" t="s">
        <v>1037</v>
      </c>
      <c r="C51" s="823"/>
      <c r="D51" s="823"/>
      <c r="E51" s="823"/>
      <c r="F51" s="823"/>
      <c r="G51" s="823"/>
      <c r="H51" s="823"/>
      <c r="I51" s="823"/>
      <c r="J51" s="823"/>
      <c r="K51" s="823"/>
      <c r="L51" s="823"/>
      <c r="M51" s="824"/>
      <c r="N51" s="402">
        <f>SUM(N36:N50)</f>
        <v>165247.17541793248</v>
      </c>
    </row>
    <row r="52" spans="1:14">
      <c r="B52" s="288"/>
      <c r="C52" s="40"/>
      <c r="D52" s="40"/>
      <c r="E52" s="40"/>
      <c r="F52" s="40"/>
      <c r="G52" s="40"/>
      <c r="H52" s="40"/>
      <c r="I52" s="40"/>
      <c r="J52" s="40"/>
      <c r="K52" s="40"/>
      <c r="L52" s="40"/>
      <c r="M52" s="40"/>
      <c r="N52" s="41"/>
    </row>
    <row r="53" spans="1:14">
      <c r="B53" s="70" t="s">
        <v>1038</v>
      </c>
      <c r="C53" s="71"/>
      <c r="D53" s="71"/>
      <c r="E53" s="71"/>
      <c r="F53" s="71"/>
      <c r="G53" s="71"/>
      <c r="H53" s="71"/>
      <c r="I53" s="71"/>
      <c r="J53" s="71"/>
      <c r="K53" s="71"/>
      <c r="L53" s="71"/>
      <c r="M53" s="71"/>
      <c r="N53" s="72"/>
    </row>
    <row r="54" spans="1:14" ht="15.75" thickBot="1">
      <c r="B54" s="73"/>
      <c r="C54" s="68"/>
      <c r="D54" s="68"/>
      <c r="E54" s="68"/>
      <c r="F54" s="68"/>
      <c r="G54" s="68"/>
      <c r="H54" s="68"/>
      <c r="I54" s="68"/>
      <c r="J54" s="67"/>
      <c r="K54" s="67"/>
      <c r="L54" s="67"/>
      <c r="M54" s="67"/>
      <c r="N54" s="69"/>
    </row>
    <row r="55" spans="1:14">
      <c r="B55" s="867" t="s">
        <v>1028</v>
      </c>
      <c r="C55" s="868"/>
      <c r="D55" s="868"/>
      <c r="E55" s="868"/>
      <c r="F55" s="868"/>
      <c r="G55" s="868"/>
      <c r="H55" s="868"/>
      <c r="I55" s="902"/>
      <c r="J55" s="323" t="s">
        <v>1029</v>
      </c>
      <c r="K55" s="91" t="s">
        <v>1030</v>
      </c>
      <c r="L55" s="903" t="s">
        <v>1039</v>
      </c>
      <c r="M55" s="902"/>
      <c r="N55" s="92" t="s">
        <v>1035</v>
      </c>
    </row>
    <row r="56" spans="1:14">
      <c r="A56" t="s">
        <v>843</v>
      </c>
      <c r="B56" s="49" t="str">
        <f>VLOOKUP(A56,MATERIALES!A5:D373,3,FALSE)</f>
        <v>Agregado Petreo para Triturar (Crudo)</v>
      </c>
      <c r="C56" s="289"/>
      <c r="D56" s="289"/>
      <c r="E56" s="289"/>
      <c r="F56" s="289"/>
      <c r="G56" s="289"/>
      <c r="H56" s="289"/>
      <c r="I56" s="276"/>
      <c r="J56" s="232" t="str">
        <f>VLOOKUP(A56,MATERIALES!A10:D648,2,FALSE)</f>
        <v>m3</v>
      </c>
      <c r="K56" s="290">
        <v>1.4</v>
      </c>
      <c r="L56" s="275"/>
      <c r="M56" s="410">
        <f>VLOOKUP(A56,MATERIALES!A5:D396,4,FALSE)</f>
        <v>18066.666666666668</v>
      </c>
      <c r="N56" s="280">
        <f>K56*M56</f>
        <v>25293.333333333332</v>
      </c>
    </row>
    <row r="57" spans="1:14">
      <c r="A57" s="114" t="s">
        <v>845</v>
      </c>
      <c r="B57" s="49" t="str">
        <f>VLOOKUP(A57,MATERIALES!A6:D373,3,FALSE)</f>
        <v>Agua</v>
      </c>
      <c r="C57" s="289"/>
      <c r="D57" s="289"/>
      <c r="E57" s="289"/>
      <c r="F57" s="289"/>
      <c r="G57" s="289"/>
      <c r="H57" s="289"/>
      <c r="I57" s="276"/>
      <c r="J57" s="232" t="str">
        <f>VLOOKUP(A57,MATERIALES!A11:D649,2,FALSE)</f>
        <v>lt</v>
      </c>
      <c r="K57" s="290">
        <v>25</v>
      </c>
      <c r="L57" s="275"/>
      <c r="M57" s="410">
        <f>VLOOKUP(A57,MATERIALES!A6:D397,4,FALSE)</f>
        <v>52.333333333333336</v>
      </c>
      <c r="N57" s="280">
        <f>K57*M57</f>
        <v>1308.3333333333335</v>
      </c>
    </row>
    <row r="58" spans="1:14">
      <c r="B58" s="49"/>
      <c r="C58" s="289"/>
      <c r="D58" s="289"/>
      <c r="E58" s="289"/>
      <c r="F58" s="289"/>
      <c r="G58" s="289"/>
      <c r="H58" s="289"/>
      <c r="I58" s="276"/>
      <c r="J58" s="232"/>
      <c r="K58" s="290"/>
      <c r="L58" s="275"/>
      <c r="M58" s="291"/>
      <c r="N58" s="292"/>
    </row>
    <row r="59" spans="1:14">
      <c r="B59" s="49"/>
      <c r="C59" s="289"/>
      <c r="D59" s="289"/>
      <c r="E59" s="289"/>
      <c r="F59" s="289"/>
      <c r="G59" s="289"/>
      <c r="H59" s="289"/>
      <c r="I59" s="276"/>
      <c r="J59" s="232"/>
      <c r="K59" s="290"/>
      <c r="L59" s="275"/>
      <c r="M59" s="291"/>
      <c r="N59" s="292"/>
    </row>
    <row r="60" spans="1:14" ht="15.75" thickBot="1">
      <c r="B60" s="904"/>
      <c r="C60" s="905"/>
      <c r="D60" s="905"/>
      <c r="E60" s="905"/>
      <c r="F60" s="905"/>
      <c r="G60" s="905"/>
      <c r="H60" s="905"/>
      <c r="I60" s="875"/>
      <c r="J60" s="48"/>
      <c r="K60" s="50"/>
      <c r="L60" s="906"/>
      <c r="M60" s="907"/>
      <c r="N60" s="51"/>
    </row>
    <row r="61" spans="1:14" ht="15.75" thickBot="1">
      <c r="B61" s="822" t="s">
        <v>1037</v>
      </c>
      <c r="C61" s="823"/>
      <c r="D61" s="823"/>
      <c r="E61" s="823"/>
      <c r="F61" s="823"/>
      <c r="G61" s="823"/>
      <c r="H61" s="823"/>
      <c r="I61" s="823"/>
      <c r="J61" s="823"/>
      <c r="K61" s="823"/>
      <c r="L61" s="823"/>
      <c r="M61" s="824"/>
      <c r="N61" s="402">
        <f>SUM(N56:N60)</f>
        <v>26601.666666666664</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1" t="s">
        <v>1041</v>
      </c>
      <c r="C65" s="322"/>
      <c r="D65" s="322"/>
      <c r="E65" s="322"/>
      <c r="F65" s="322"/>
      <c r="G65" s="322"/>
      <c r="H65" s="79" t="s">
        <v>1029</v>
      </c>
      <c r="I65" s="80" t="s">
        <v>1042</v>
      </c>
      <c r="J65" s="81" t="s">
        <v>1043</v>
      </c>
      <c r="K65" s="79" t="s">
        <v>1044</v>
      </c>
      <c r="L65" s="908" t="s">
        <v>1045</v>
      </c>
      <c r="M65" s="887"/>
      <c r="N65" s="82" t="s">
        <v>1035</v>
      </c>
    </row>
    <row r="66" spans="1:15">
      <c r="A66" t="s">
        <v>1353</v>
      </c>
      <c r="B66" s="52" t="str">
        <f>VLOOKUP(A66,TRANSPORTE!A5:D117,3,FALSE)</f>
        <v>Transporte de Material Crudo de Rio</v>
      </c>
      <c r="C66" s="325"/>
      <c r="D66" s="325"/>
      <c r="E66" s="325"/>
      <c r="F66" s="325"/>
      <c r="G66" s="325"/>
      <c r="H66" s="319" t="s">
        <v>1552</v>
      </c>
      <c r="I66" s="287">
        <v>1.4</v>
      </c>
      <c r="J66" s="294">
        <v>1</v>
      </c>
      <c r="K66" s="287">
        <f>I66*J66</f>
        <v>1.4</v>
      </c>
      <c r="L66" s="909">
        <f>VLOOKUP(A66,TRANSPORTE!A5:D117,4,FALSE)</f>
        <v>1226.6666666666667</v>
      </c>
      <c r="M66" s="910"/>
      <c r="N66" s="295">
        <f>K66*L66</f>
        <v>1717.3333333333333</v>
      </c>
    </row>
    <row r="67" spans="1:15">
      <c r="A67" t="s">
        <v>1448</v>
      </c>
      <c r="B67" s="52" t="str">
        <f>VLOOKUP(A67,TRANSPORTE!A6:D117,3,FALSE)</f>
        <v>Transporte de Mezcla densa en Caliente MDC-25</v>
      </c>
      <c r="C67" s="53"/>
      <c r="D67" s="53"/>
      <c r="E67" s="53"/>
      <c r="F67" s="53"/>
      <c r="G67" s="53"/>
      <c r="H67" s="319" t="s">
        <v>1552</v>
      </c>
      <c r="I67" s="287">
        <v>1.25</v>
      </c>
      <c r="J67" s="294">
        <v>1</v>
      </c>
      <c r="K67" s="287">
        <f>I67*J67</f>
        <v>1.25</v>
      </c>
      <c r="L67" s="909">
        <f>VLOOKUP(A67,TRANSPORTE!A6:D117,4,FALSE)</f>
        <v>1226.6666666666667</v>
      </c>
      <c r="M67" s="910"/>
      <c r="N67" s="295">
        <f>K67*L67</f>
        <v>1533.3333333333335</v>
      </c>
    </row>
    <row r="68" spans="1:15">
      <c r="B68" s="52"/>
      <c r="C68" s="53"/>
      <c r="D68" s="53"/>
      <c r="E68" s="53"/>
      <c r="F68" s="53"/>
      <c r="G68" s="53"/>
      <c r="H68" s="296"/>
      <c r="I68" s="287"/>
      <c r="J68" s="287"/>
      <c r="K68" s="287"/>
      <c r="L68" s="297"/>
      <c r="M68" s="298"/>
      <c r="N68" s="299"/>
    </row>
    <row r="69" spans="1:15">
      <c r="B69" s="52"/>
      <c r="C69" s="53"/>
      <c r="D69" s="53"/>
      <c r="E69" s="53"/>
      <c r="F69" s="53"/>
      <c r="G69" s="53"/>
      <c r="H69" s="296"/>
      <c r="I69" s="287"/>
      <c r="J69" s="287"/>
      <c r="K69" s="287"/>
      <c r="L69" s="297"/>
      <c r="M69" s="298"/>
      <c r="N69" s="299"/>
    </row>
    <row r="70" spans="1:15">
      <c r="B70" s="52"/>
      <c r="C70" s="53"/>
      <c r="D70" s="53"/>
      <c r="E70" s="53"/>
      <c r="F70" s="53"/>
      <c r="G70" s="53"/>
      <c r="H70" s="296"/>
      <c r="I70" s="287"/>
      <c r="J70" s="287"/>
      <c r="K70" s="287"/>
      <c r="L70" s="297"/>
      <c r="M70" s="298"/>
      <c r="N70" s="299"/>
    </row>
    <row r="71" spans="1:15" ht="15.75" thickBot="1">
      <c r="B71" s="317"/>
      <c r="C71" s="318"/>
      <c r="D71" s="318"/>
      <c r="E71" s="318"/>
      <c r="F71" s="318"/>
      <c r="G71" s="318"/>
      <c r="H71" s="54"/>
      <c r="I71" s="132"/>
      <c r="J71" s="132"/>
      <c r="K71" s="132"/>
      <c r="L71" s="900"/>
      <c r="M71" s="901"/>
      <c r="N71" s="133"/>
    </row>
    <row r="72" spans="1:15" ht="15.75" thickBot="1">
      <c r="B72" s="911" t="s">
        <v>1037</v>
      </c>
      <c r="C72" s="865"/>
      <c r="D72" s="865"/>
      <c r="E72" s="865"/>
      <c r="F72" s="865"/>
      <c r="G72" s="865"/>
      <c r="H72" s="865"/>
      <c r="I72" s="865"/>
      <c r="J72" s="865"/>
      <c r="K72" s="865"/>
      <c r="L72" s="865"/>
      <c r="M72" s="866"/>
      <c r="N72" s="110">
        <f>N66+N67+N68+N69+N70</f>
        <v>3250.666666666667</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61" t="s">
        <v>1047</v>
      </c>
      <c r="C76" s="862"/>
      <c r="D76" s="862"/>
      <c r="E76" s="862"/>
      <c r="F76" s="862"/>
      <c r="G76" s="862"/>
      <c r="H76" s="862"/>
      <c r="I76" s="79" t="s">
        <v>1048</v>
      </c>
      <c r="J76" s="81" t="s">
        <v>1494</v>
      </c>
      <c r="K76" s="80" t="s">
        <v>1050</v>
      </c>
      <c r="L76" s="863" t="s">
        <v>1034</v>
      </c>
      <c r="M76" s="864"/>
      <c r="N76" s="104" t="s">
        <v>1035</v>
      </c>
    </row>
    <row r="77" spans="1:15">
      <c r="A77" t="s">
        <v>19</v>
      </c>
      <c r="B77" s="55" t="str">
        <f>VLOOKUP(A77,'MANO DE OBRA'!A8:D68,3,FALSE)</f>
        <v>Obrero (8)</v>
      </c>
      <c r="C77" s="53"/>
      <c r="D77" s="53"/>
      <c r="E77" s="53"/>
      <c r="F77" s="53"/>
      <c r="G77" s="53"/>
      <c r="H77" s="53"/>
      <c r="I77" s="300">
        <f>K77/J77*100</f>
        <v>220831.15764799999</v>
      </c>
      <c r="J77" s="301">
        <v>185</v>
      </c>
      <c r="K77" s="302">
        <f>VLOOKUP(A77,'MANO DE OBRA'!A8:D99,4,FALSE)</f>
        <v>408537.6416488</v>
      </c>
      <c r="L77" s="56"/>
      <c r="M77" s="303">
        <v>80</v>
      </c>
      <c r="N77" s="403">
        <f>K77/M77</f>
        <v>5106.7205206099998</v>
      </c>
      <c r="O77" s="112"/>
    </row>
    <row r="78" spans="1:15">
      <c r="A78" t="s">
        <v>30</v>
      </c>
      <c r="B78" s="55" t="str">
        <f>VLOOKUP(A78,'MANO DE OBRA'!A8:D69,3,FALSE)</f>
        <v>Oficial</v>
      </c>
      <c r="C78" s="53"/>
      <c r="D78" s="53"/>
      <c r="E78" s="53"/>
      <c r="F78" s="53"/>
      <c r="G78" s="53"/>
      <c r="H78" s="53"/>
      <c r="I78" s="300">
        <f>K78/J78*100</f>
        <v>55207.789411999998</v>
      </c>
      <c r="J78" s="301">
        <v>185</v>
      </c>
      <c r="K78" s="302">
        <f>VLOOKUP(A78,'MANO DE OBRA'!A8:D100,4,FALSE)</f>
        <v>102134.4104122</v>
      </c>
      <c r="L78" s="56"/>
      <c r="M78" s="307">
        <v>80</v>
      </c>
      <c r="N78" s="403">
        <f>K78/M78</f>
        <v>1276.6801301524999</v>
      </c>
    </row>
    <row r="79" spans="1:15">
      <c r="A79" t="s">
        <v>54</v>
      </c>
      <c r="B79" s="55" t="str">
        <f>VLOOKUP(A79,'MANO DE OBRA'!A9:D70,3,FALSE)</f>
        <v>Rastrilleros (2)</v>
      </c>
      <c r="C79" s="53"/>
      <c r="D79" s="53"/>
      <c r="E79" s="53"/>
      <c r="F79" s="53"/>
      <c r="G79" s="53"/>
      <c r="H79" s="53"/>
      <c r="I79" s="300">
        <f>K79/J79*100</f>
        <v>82811.68411799999</v>
      </c>
      <c r="J79" s="301">
        <v>185</v>
      </c>
      <c r="K79" s="302">
        <f>VLOOKUP(A79,'MANO DE OBRA'!A9:D101,4,FALSE)</f>
        <v>153201.61561829998</v>
      </c>
      <c r="L79" s="56"/>
      <c r="M79" s="308">
        <v>80</v>
      </c>
      <c r="N79" s="403">
        <f>K79/M79</f>
        <v>1915.0201952287498</v>
      </c>
    </row>
    <row r="80" spans="1:15">
      <c r="B80" s="55"/>
      <c r="C80" s="53"/>
      <c r="D80" s="53"/>
      <c r="E80" s="53"/>
      <c r="F80" s="53"/>
      <c r="G80" s="53"/>
      <c r="H80" s="53"/>
      <c r="I80" s="287"/>
      <c r="J80" s="305"/>
      <c r="K80" s="306"/>
      <c r="L80" s="326"/>
      <c r="M80" s="308"/>
      <c r="N80" s="304"/>
    </row>
    <row r="81" spans="1:14">
      <c r="B81" s="55"/>
      <c r="C81" s="53"/>
      <c r="D81" s="53"/>
      <c r="E81" s="53"/>
      <c r="F81" s="53"/>
      <c r="G81" s="53"/>
      <c r="H81" s="53"/>
      <c r="I81" s="287"/>
      <c r="J81" s="305"/>
      <c r="K81" s="306"/>
      <c r="L81" s="326"/>
      <c r="M81" s="308"/>
      <c r="N81" s="304"/>
    </row>
    <row r="82" spans="1:14" ht="15.75" thickBot="1">
      <c r="B82" s="898"/>
      <c r="C82" s="899"/>
      <c r="D82" s="899"/>
      <c r="E82" s="899"/>
      <c r="F82" s="899"/>
      <c r="G82" s="899"/>
      <c r="H82" s="899"/>
      <c r="I82" s="132"/>
      <c r="J82" s="132"/>
      <c r="K82" s="132"/>
      <c r="L82" s="912"/>
      <c r="M82" s="912"/>
      <c r="N82" s="51"/>
    </row>
    <row r="83" spans="1:14" ht="15.75" thickBot="1">
      <c r="B83" s="911" t="s">
        <v>1037</v>
      </c>
      <c r="C83" s="865"/>
      <c r="D83" s="865"/>
      <c r="E83" s="865"/>
      <c r="F83" s="865"/>
      <c r="G83" s="865"/>
      <c r="H83" s="865"/>
      <c r="I83" s="865"/>
      <c r="J83" s="865"/>
      <c r="K83" s="865"/>
      <c r="L83" s="865"/>
      <c r="M83" s="866"/>
      <c r="N83" s="309">
        <f>SUM(N77:N82)</f>
        <v>8298.4208459912497</v>
      </c>
    </row>
    <row r="84" spans="1:14" ht="15.75" thickBot="1">
      <c r="B84" s="39"/>
      <c r="C84" s="40"/>
      <c r="D84" s="40"/>
      <c r="E84" s="40"/>
      <c r="F84" s="40"/>
      <c r="G84" s="40"/>
      <c r="H84" s="40"/>
      <c r="I84" s="40"/>
      <c r="J84" s="40"/>
      <c r="K84" s="40"/>
      <c r="L84" s="40"/>
      <c r="M84" s="40"/>
      <c r="N84" s="41"/>
    </row>
    <row r="85" spans="1:14" ht="15.75" thickBot="1">
      <c r="B85" s="822" t="s">
        <v>1051</v>
      </c>
      <c r="C85" s="823"/>
      <c r="D85" s="823"/>
      <c r="E85" s="823"/>
      <c r="F85" s="823"/>
      <c r="G85" s="823"/>
      <c r="H85" s="823"/>
      <c r="I85" s="823"/>
      <c r="J85" s="823"/>
      <c r="K85" s="823"/>
      <c r="L85" s="823"/>
      <c r="M85" s="824"/>
      <c r="N85" s="105">
        <f>N51+N61+N72+N83</f>
        <v>203397.92959725705</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67" t="s">
        <v>1053</v>
      </c>
      <c r="C89" s="868"/>
      <c r="D89" s="868"/>
      <c r="E89" s="868"/>
      <c r="F89" s="868"/>
      <c r="G89" s="868"/>
      <c r="H89" s="868"/>
      <c r="I89" s="322"/>
      <c r="J89" s="342"/>
      <c r="K89" s="310" t="s">
        <v>1054</v>
      </c>
      <c r="L89" s="869" t="s">
        <v>1055</v>
      </c>
      <c r="M89" s="870"/>
      <c r="N89" s="311"/>
    </row>
    <row r="90" spans="1:14">
      <c r="B90" s="855" t="s">
        <v>1056</v>
      </c>
      <c r="C90" s="856"/>
      <c r="D90" s="856"/>
      <c r="E90" s="856"/>
      <c r="F90" s="856"/>
      <c r="G90" s="856"/>
      <c r="H90" s="856"/>
      <c r="I90" s="93"/>
      <c r="J90" s="94"/>
      <c r="K90" s="312">
        <v>0.2</v>
      </c>
      <c r="L90" s="857">
        <f>N85*K90</f>
        <v>40679.585919451412</v>
      </c>
      <c r="M90" s="858"/>
      <c r="N90" s="57"/>
    </row>
    <row r="91" spans="1:14">
      <c r="B91" s="95" t="s">
        <v>1057</v>
      </c>
      <c r="C91" s="96"/>
      <c r="D91" s="96"/>
      <c r="E91" s="96"/>
      <c r="F91" s="96"/>
      <c r="G91" s="96"/>
      <c r="H91" s="96"/>
      <c r="I91" s="93"/>
      <c r="J91" s="94"/>
      <c r="K91" s="312">
        <v>0.05</v>
      </c>
      <c r="L91" s="857">
        <f>N85*K91</f>
        <v>10169.896479862853</v>
      </c>
      <c r="M91" s="858"/>
      <c r="N91" s="57"/>
    </row>
    <row r="92" spans="1:14" ht="15.75" thickBot="1">
      <c r="B92" s="97" t="s">
        <v>1058</v>
      </c>
      <c r="C92" s="98"/>
      <c r="D92" s="98"/>
      <c r="E92" s="98"/>
      <c r="F92" s="98"/>
      <c r="G92" s="98"/>
      <c r="H92" s="98"/>
      <c r="I92" s="99"/>
      <c r="J92" s="100"/>
      <c r="K92" s="313">
        <v>0.05</v>
      </c>
      <c r="L92" s="859">
        <f>N85*K92</f>
        <v>10169.896479862853</v>
      </c>
      <c r="M92" s="860"/>
      <c r="N92" s="57"/>
    </row>
    <row r="93" spans="1:14" ht="15.75" thickBot="1">
      <c r="B93" s="822" t="s">
        <v>1037</v>
      </c>
      <c r="C93" s="823"/>
      <c r="D93" s="823"/>
      <c r="E93" s="823"/>
      <c r="F93" s="823"/>
      <c r="G93" s="823"/>
      <c r="H93" s="823"/>
      <c r="I93" s="823"/>
      <c r="J93" s="823"/>
      <c r="K93" s="823"/>
      <c r="L93" s="823"/>
      <c r="M93" s="824"/>
      <c r="N93" s="58">
        <f>L90+L91+L92</f>
        <v>61019.378879177115</v>
      </c>
    </row>
    <row r="94" spans="1:14" ht="15.75" thickBot="1">
      <c r="B94" s="39"/>
      <c r="C94" s="40"/>
      <c r="D94" s="40"/>
      <c r="E94" s="40"/>
      <c r="F94" s="40"/>
      <c r="G94" s="40"/>
      <c r="H94" s="40"/>
      <c r="I94" s="40"/>
      <c r="J94" s="40"/>
      <c r="K94" s="40"/>
      <c r="L94" s="40"/>
      <c r="M94" s="40"/>
      <c r="N94" s="41"/>
    </row>
    <row r="95" spans="1:14" ht="15.75" thickBot="1">
      <c r="A95" t="s">
        <v>2122</v>
      </c>
      <c r="B95" s="822" t="s">
        <v>1059</v>
      </c>
      <c r="C95" s="823"/>
      <c r="D95" s="823"/>
      <c r="E95" s="823"/>
      <c r="F95" s="823"/>
      <c r="G95" s="823"/>
      <c r="H95" s="823"/>
      <c r="I95" s="823"/>
      <c r="J95" s="823"/>
      <c r="K95" s="823"/>
      <c r="L95" s="823"/>
      <c r="M95" s="824"/>
      <c r="N95" s="196">
        <f>N85+N93</f>
        <v>264417.30847643415</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5" t="s">
        <v>2322</v>
      </c>
      <c r="C105" s="236"/>
      <c r="D105" s="236"/>
      <c r="E105" s="236"/>
      <c r="F105" s="236"/>
      <c r="G105" s="236"/>
      <c r="H105" s="236"/>
      <c r="I105" s="236"/>
      <c r="J105" s="236"/>
      <c r="K105" s="236"/>
      <c r="L105" s="236"/>
      <c r="M105" s="236"/>
      <c r="N105" s="237"/>
    </row>
    <row r="106" spans="2:14">
      <c r="B106" s="238"/>
      <c r="C106" s="239"/>
      <c r="D106" s="239"/>
      <c r="E106" s="239"/>
      <c r="F106" s="239"/>
      <c r="G106" s="239"/>
      <c r="H106" s="239"/>
      <c r="I106" s="239"/>
      <c r="J106" s="239"/>
      <c r="K106" s="239"/>
      <c r="L106" s="239"/>
      <c r="M106" s="239"/>
      <c r="N106" s="240"/>
    </row>
    <row r="107" spans="2:14">
      <c r="B107" s="238"/>
      <c r="C107" s="239"/>
      <c r="D107" s="239"/>
      <c r="E107" s="239"/>
      <c r="F107" s="239"/>
      <c r="G107" s="239"/>
      <c r="H107" s="239"/>
      <c r="I107" s="239"/>
      <c r="J107" s="239"/>
      <c r="K107" s="239"/>
      <c r="L107" s="239"/>
      <c r="M107" s="239"/>
      <c r="N107" s="240"/>
    </row>
    <row r="108" spans="2:14">
      <c r="B108" s="238"/>
      <c r="C108" s="239"/>
      <c r="D108" s="239"/>
      <c r="E108" s="239"/>
      <c r="F108" s="239"/>
      <c r="G108" s="239"/>
      <c r="H108" s="239"/>
      <c r="I108" s="239"/>
      <c r="J108" s="239"/>
      <c r="K108" s="239"/>
      <c r="L108" s="239"/>
      <c r="M108" s="239"/>
      <c r="N108" s="240"/>
    </row>
    <row r="109" spans="2:14" ht="15.75" thickBot="1">
      <c r="B109" s="241"/>
      <c r="C109" s="242"/>
      <c r="D109" s="242"/>
      <c r="E109" s="242"/>
      <c r="F109" s="242"/>
      <c r="G109" s="242"/>
      <c r="H109" s="242"/>
      <c r="I109" s="242"/>
      <c r="J109" s="242"/>
      <c r="K109" s="242"/>
      <c r="L109" s="242"/>
      <c r="M109" s="242"/>
      <c r="N109" s="243"/>
    </row>
    <row r="110" spans="2:14">
      <c r="B110" s="244"/>
      <c r="C110" s="245"/>
      <c r="D110" s="245"/>
      <c r="E110" s="245"/>
      <c r="F110" s="245"/>
      <c r="G110" s="245"/>
      <c r="H110" s="245"/>
      <c r="I110" s="245"/>
      <c r="J110" s="245"/>
      <c r="K110" s="245"/>
      <c r="L110" s="245"/>
      <c r="M110" s="245"/>
      <c r="N110" s="246"/>
    </row>
    <row r="111" spans="2:14">
      <c r="B111" s="230" t="s">
        <v>2323</v>
      </c>
      <c r="C111" s="37"/>
      <c r="D111" s="37"/>
      <c r="E111" s="37"/>
      <c r="F111" s="37"/>
      <c r="G111" s="37"/>
      <c r="H111" s="37"/>
      <c r="I111" s="37"/>
      <c r="J111" s="37"/>
      <c r="K111" s="37"/>
      <c r="L111" s="37"/>
      <c r="M111" s="37"/>
      <c r="N111" s="38"/>
    </row>
    <row r="112" spans="2:14" ht="15" customHeight="1">
      <c r="B112" s="825" t="s">
        <v>2324</v>
      </c>
      <c r="C112" s="826"/>
      <c r="D112" s="826"/>
      <c r="E112" s="826"/>
      <c r="F112" s="826"/>
      <c r="G112" s="826"/>
      <c r="H112" s="826"/>
      <c r="I112" s="826"/>
      <c r="J112" s="826"/>
      <c r="K112" s="826"/>
      <c r="L112" s="826"/>
      <c r="M112" s="826"/>
      <c r="N112" s="827"/>
    </row>
    <row r="113" spans="2:14" ht="15" customHeight="1">
      <c r="B113" s="825"/>
      <c r="C113" s="826"/>
      <c r="D113" s="826"/>
      <c r="E113" s="826"/>
      <c r="F113" s="826"/>
      <c r="G113" s="826"/>
      <c r="H113" s="826"/>
      <c r="I113" s="826"/>
      <c r="J113" s="826"/>
      <c r="K113" s="826"/>
      <c r="L113" s="826"/>
      <c r="M113" s="826"/>
      <c r="N113" s="827"/>
    </row>
    <row r="114" spans="2:14" ht="30" customHeight="1">
      <c r="B114" s="828" t="s">
        <v>2325</v>
      </c>
      <c r="C114" s="829"/>
      <c r="D114" s="829"/>
      <c r="E114" s="829"/>
      <c r="F114" s="829"/>
      <c r="G114" s="829"/>
      <c r="H114" s="829"/>
      <c r="I114" s="829"/>
      <c r="J114" s="829"/>
      <c r="K114" s="829"/>
      <c r="L114" s="829"/>
      <c r="M114" s="829"/>
      <c r="N114" s="830"/>
    </row>
    <row r="115" spans="2:14">
      <c r="B115" s="828"/>
      <c r="C115" s="829"/>
      <c r="D115" s="829"/>
      <c r="E115" s="829"/>
      <c r="F115" s="829"/>
      <c r="G115" s="829"/>
      <c r="H115" s="829"/>
      <c r="I115" s="829"/>
      <c r="J115" s="829"/>
      <c r="K115" s="829"/>
      <c r="L115" s="829"/>
      <c r="M115" s="829"/>
      <c r="N115" s="830"/>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30"/>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c r="B125" s="62" t="s">
        <v>2326</v>
      </c>
      <c r="C125" s="61"/>
      <c r="D125" s="61"/>
      <c r="E125" s="18"/>
      <c r="F125" s="18"/>
      <c r="G125" s="18"/>
      <c r="H125" s="18"/>
      <c r="I125" s="18"/>
      <c r="J125" s="888"/>
      <c r="K125" s="888"/>
      <c r="L125" s="888"/>
      <c r="M125" s="888"/>
      <c r="N125" s="889"/>
    </row>
    <row r="126" spans="2:14" ht="15.75" thickBot="1">
      <c r="B126" s="269" t="s">
        <v>2327</v>
      </c>
      <c r="C126" s="401"/>
      <c r="D126" s="401"/>
      <c r="E126" s="63"/>
      <c r="F126" s="63"/>
      <c r="G126" s="63"/>
      <c r="H126" s="63"/>
      <c r="I126" s="63"/>
      <c r="J126" s="890"/>
      <c r="K126" s="890"/>
      <c r="L126" s="890"/>
      <c r="M126" s="890"/>
      <c r="N126" s="891"/>
    </row>
  </sheetData>
  <mergeCells count="72">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36:H36"/>
    <mergeCell ref="B37:H37"/>
    <mergeCell ref="B38:H38"/>
    <mergeCell ref="B47:H47"/>
    <mergeCell ref="I47:J47"/>
    <mergeCell ref="B43:H43"/>
    <mergeCell ref="B39:H39"/>
    <mergeCell ref="B40:H40"/>
    <mergeCell ref="B41:H41"/>
    <mergeCell ref="L47:M47"/>
    <mergeCell ref="B48:H48"/>
    <mergeCell ref="B49:D49"/>
    <mergeCell ref="B50:H50"/>
    <mergeCell ref="I50:J50"/>
    <mergeCell ref="L50:M50"/>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1153</v>
      </c>
      <c r="C31" s="87" t="s">
        <v>2174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150</v>
      </c>
      <c r="B36" s="871" t="str">
        <f>VLOOKUP(A36,EQUIPOS!A6:D154,3,FALSE)</f>
        <v>Cargador : Potencia en el volante 125 hp, Clasificación de RPM del motor 2300.</v>
      </c>
      <c r="C36" s="872"/>
      <c r="D36" s="872"/>
      <c r="E36" s="872"/>
      <c r="F36" s="872"/>
      <c r="G36" s="872"/>
      <c r="H36" s="873"/>
      <c r="I36" s="275"/>
      <c r="J36" s="276"/>
      <c r="K36" s="277">
        <f>VLOOKUP(A36,EQUIPOS!A6:D163,4,FALSE)</f>
        <v>172220</v>
      </c>
      <c r="L36" s="278"/>
      <c r="M36" s="279">
        <v>30</v>
      </c>
      <c r="N36" s="280">
        <f>K36/M36</f>
        <v>5740.666666666667</v>
      </c>
    </row>
    <row r="37" spans="1:14">
      <c r="A37" s="119" t="s">
        <v>173</v>
      </c>
      <c r="B37" s="871" t="str">
        <f>VLOOKUP(A37,EQUIPOS!A7:D154,3,FALSE)</f>
        <v>Compactador neumático de Potencia 70 HP, peso de 13 ton</v>
      </c>
      <c r="C37" s="872"/>
      <c r="D37" s="872"/>
      <c r="E37" s="872"/>
      <c r="F37" s="872"/>
      <c r="G37" s="872"/>
      <c r="H37" s="873"/>
      <c r="I37" s="275"/>
      <c r="J37" s="276"/>
      <c r="K37" s="277">
        <f>VLOOKUP(A37,EQUIPOS!A7:D164,4,FALSE)</f>
        <v>148766.66666666666</v>
      </c>
      <c r="L37" s="278"/>
      <c r="M37" s="279">
        <v>10</v>
      </c>
      <c r="N37" s="280">
        <f t="shared" ref="N37:N43" si="0">K37/M37</f>
        <v>14876.666666666666</v>
      </c>
    </row>
    <row r="38" spans="1:14">
      <c r="A38" t="s">
        <v>166</v>
      </c>
      <c r="B38" s="871" t="str">
        <f>VLOOKUP(A38,EQUIPOS!A8:D154,3,FALSE)</f>
        <v>Compactador de Rodillo POTENCIA: 99HP, PESO: 8 ton</v>
      </c>
      <c r="C38" s="872"/>
      <c r="D38" s="872"/>
      <c r="E38" s="872"/>
      <c r="F38" s="872"/>
      <c r="G38" s="872"/>
      <c r="H38" s="873"/>
      <c r="I38" s="275"/>
      <c r="J38" s="276"/>
      <c r="K38" s="277">
        <f>VLOOKUP(A38,EQUIPOS!A8:D165,4,FALSE)</f>
        <v>138750</v>
      </c>
      <c r="L38" s="278"/>
      <c r="M38" s="279">
        <v>10</v>
      </c>
      <c r="N38" s="280">
        <f t="shared" si="0"/>
        <v>13875</v>
      </c>
    </row>
    <row r="39" spans="1:14">
      <c r="A39" t="s">
        <v>284</v>
      </c>
      <c r="B39" s="871" t="str">
        <f>VLOOKUP(A39,EQUIPOS!A9:D154,3,FALSE)</f>
        <v>Planta de asfalto en caliente</v>
      </c>
      <c r="C39" s="872"/>
      <c r="D39" s="872"/>
      <c r="E39" s="872"/>
      <c r="F39" s="872"/>
      <c r="G39" s="872"/>
      <c r="H39" s="873"/>
      <c r="I39" s="275"/>
      <c r="J39" s="276"/>
      <c r="K39" s="277">
        <f>VLOOKUP(A39,EQUIPOS!A9:D166,4,FALSE)</f>
        <v>541200</v>
      </c>
      <c r="L39" s="278"/>
      <c r="M39" s="279">
        <v>10</v>
      </c>
      <c r="N39" s="280">
        <f t="shared" si="0"/>
        <v>54120</v>
      </c>
    </row>
    <row r="40" spans="1:14">
      <c r="A40" t="s">
        <v>290</v>
      </c>
      <c r="B40" s="871" t="str">
        <f>VLOOKUP(A40,EQUIPOS!A10:D154,3,FALSE)</f>
        <v>Planta trituradora</v>
      </c>
      <c r="C40" s="872"/>
      <c r="D40" s="872"/>
      <c r="E40" s="872"/>
      <c r="F40" s="872"/>
      <c r="G40" s="872"/>
      <c r="H40" s="873"/>
      <c r="I40" s="275"/>
      <c r="J40" s="276"/>
      <c r="K40" s="277">
        <f>VLOOKUP(A40,EQUIPOS!A10:D167,4,FALSE)</f>
        <v>498950</v>
      </c>
      <c r="L40" s="278"/>
      <c r="M40" s="279">
        <v>30</v>
      </c>
      <c r="N40" s="280">
        <f t="shared" si="0"/>
        <v>16631.666666666668</v>
      </c>
    </row>
    <row r="41" spans="1:14">
      <c r="A41" t="s">
        <v>314</v>
      </c>
      <c r="B41" s="871" t="str">
        <f>VLOOKUP(A41,EQUIPOS!A11:D155,3,FALSE)</f>
        <v xml:space="preserve">Retroexcavadora E-200 sobre orugas
</v>
      </c>
      <c r="C41" s="872"/>
      <c r="D41" s="872"/>
      <c r="E41" s="872"/>
      <c r="F41" s="872"/>
      <c r="G41" s="872"/>
      <c r="H41" s="873"/>
      <c r="I41" s="275"/>
      <c r="J41" s="276"/>
      <c r="K41" s="277">
        <f>VLOOKUP(A41,EQUIPOS!A11:D168,4,FALSE)</f>
        <v>184950</v>
      </c>
      <c r="L41" s="278"/>
      <c r="M41" s="279">
        <v>30</v>
      </c>
      <c r="N41" s="280">
        <f t="shared" si="0"/>
        <v>6165</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75"/>
      <c r="J42" s="276"/>
      <c r="K42" s="277">
        <f>VLOOKUP(A42,EQUIPOS!A12:D169,4,FALSE)</f>
        <v>459750</v>
      </c>
      <c r="L42" s="278"/>
      <c r="M42" s="279">
        <v>10</v>
      </c>
      <c r="N42" s="280">
        <f t="shared" si="0"/>
        <v>45975</v>
      </c>
    </row>
    <row r="43" spans="1:14">
      <c r="A43" t="s">
        <v>373</v>
      </c>
      <c r="B43" s="871" t="str">
        <f>VLOOKUP(A43,EQUIPOS!A13:D157,3,FALSE)</f>
        <v>Volqueta 6 m3</v>
      </c>
      <c r="C43" s="872"/>
      <c r="D43" s="872"/>
      <c r="E43" s="872"/>
      <c r="F43" s="872"/>
      <c r="G43" s="872"/>
      <c r="H43" s="873"/>
      <c r="I43" s="275"/>
      <c r="J43" s="276"/>
      <c r="K43" s="277">
        <f>VLOOKUP(A43,EQUIPOS!A13:D170,4,FALSE)</f>
        <v>70333.333333333328</v>
      </c>
      <c r="L43" s="278"/>
      <c r="M43" s="279">
        <v>10</v>
      </c>
      <c r="N43" s="280">
        <f t="shared" si="0"/>
        <v>7033.333333333333</v>
      </c>
    </row>
    <row r="44" spans="1:14">
      <c r="B44" s="328"/>
      <c r="C44" s="329"/>
      <c r="D44" s="329"/>
      <c r="E44" s="329"/>
      <c r="F44" s="329"/>
      <c r="G44" s="329"/>
      <c r="H44" s="330"/>
      <c r="I44" s="275"/>
      <c r="J44" s="276"/>
      <c r="K44" s="277"/>
      <c r="L44" s="278"/>
      <c r="M44" s="279"/>
      <c r="N44" s="280"/>
    </row>
    <row r="45" spans="1:14">
      <c r="B45" s="871"/>
      <c r="C45" s="872"/>
      <c r="D45" s="872"/>
      <c r="E45" s="872"/>
      <c r="F45" s="872"/>
      <c r="G45" s="872"/>
      <c r="H45" s="873"/>
      <c r="I45" s="874"/>
      <c r="J45" s="875"/>
      <c r="K45" s="277"/>
      <c r="L45" s="876"/>
      <c r="M45" s="877"/>
      <c r="N45" s="280"/>
    </row>
    <row r="46" spans="1:14">
      <c r="B46" s="871"/>
      <c r="C46" s="872"/>
      <c r="D46" s="872"/>
      <c r="E46" s="878"/>
      <c r="F46" s="872"/>
      <c r="G46" s="872"/>
      <c r="H46" s="873"/>
      <c r="I46" s="42"/>
      <c r="J46" s="43"/>
      <c r="K46" s="282"/>
      <c r="L46" s="284"/>
      <c r="M46" s="285"/>
      <c r="N46" s="286"/>
    </row>
    <row r="47" spans="1:14">
      <c r="B47" s="879" t="s">
        <v>1036</v>
      </c>
      <c r="C47" s="880"/>
      <c r="D47" s="880"/>
      <c r="E47" s="44"/>
      <c r="F47" s="45"/>
      <c r="G47" s="45"/>
      <c r="H47" s="46"/>
      <c r="I47" s="42"/>
      <c r="J47" s="43"/>
      <c r="K47" s="287"/>
      <c r="L47" s="284"/>
      <c r="M47" s="409">
        <v>0.1</v>
      </c>
      <c r="N47" s="352">
        <f>N81*M47</f>
        <v>829.84208459912497</v>
      </c>
    </row>
    <row r="48" spans="1:14" ht="15.75" thickBot="1">
      <c r="B48" s="871"/>
      <c r="C48" s="872"/>
      <c r="D48" s="872"/>
      <c r="E48" s="872"/>
      <c r="F48" s="872"/>
      <c r="G48" s="872"/>
      <c r="H48" s="873"/>
      <c r="I48" s="881"/>
      <c r="J48" s="882"/>
      <c r="K48" s="47"/>
      <c r="L48" s="883"/>
      <c r="M48" s="884"/>
      <c r="N48" s="111"/>
    </row>
    <row r="49" spans="1:14" ht="15.75" thickBot="1">
      <c r="B49" s="822" t="s">
        <v>1037</v>
      </c>
      <c r="C49" s="823"/>
      <c r="D49" s="823"/>
      <c r="E49" s="823"/>
      <c r="F49" s="823"/>
      <c r="G49" s="823"/>
      <c r="H49" s="823"/>
      <c r="I49" s="823"/>
      <c r="J49" s="823"/>
      <c r="K49" s="823"/>
      <c r="L49" s="823"/>
      <c r="M49" s="824"/>
      <c r="N49" s="402">
        <f>SUM(N36:N48)</f>
        <v>165247.17541793248</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7" t="s">
        <v>1028</v>
      </c>
      <c r="C53" s="868"/>
      <c r="D53" s="868"/>
      <c r="E53" s="868"/>
      <c r="F53" s="868"/>
      <c r="G53" s="868"/>
      <c r="H53" s="868"/>
      <c r="I53" s="902"/>
      <c r="J53" s="323" t="s">
        <v>1029</v>
      </c>
      <c r="K53" s="91" t="s">
        <v>1030</v>
      </c>
      <c r="L53" s="903" t="s">
        <v>1039</v>
      </c>
      <c r="M53" s="902"/>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18066.666666666668</v>
      </c>
      <c r="N54" s="280">
        <f>K54*M54</f>
        <v>25293.333333333332</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52.333333333333336</v>
      </c>
      <c r="N55" s="280">
        <f>K55*M55</f>
        <v>1308.3333333333335</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904"/>
      <c r="C58" s="905"/>
      <c r="D58" s="905"/>
      <c r="E58" s="905"/>
      <c r="F58" s="905"/>
      <c r="G58" s="905"/>
      <c r="H58" s="905"/>
      <c r="I58" s="875"/>
      <c r="J58" s="48"/>
      <c r="K58" s="50"/>
      <c r="L58" s="906"/>
      <c r="M58" s="907"/>
      <c r="N58" s="51"/>
    </row>
    <row r="59" spans="1:14" ht="15.75" thickBot="1">
      <c r="B59" s="822" t="s">
        <v>1037</v>
      </c>
      <c r="C59" s="823"/>
      <c r="D59" s="823"/>
      <c r="E59" s="823"/>
      <c r="F59" s="823"/>
      <c r="G59" s="823"/>
      <c r="H59" s="823"/>
      <c r="I59" s="823"/>
      <c r="J59" s="823"/>
      <c r="K59" s="823"/>
      <c r="L59" s="823"/>
      <c r="M59" s="824"/>
      <c r="N59" s="402">
        <f>SUM(N54:N58)</f>
        <v>26601.666666666664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8" t="s">
        <v>1045</v>
      </c>
      <c r="M63" s="887"/>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9">
        <f>VLOOKUP(A64,TRANSPORTE!A5:D117,4,FALSE)</f>
        <v>1226.6666666666667</v>
      </c>
      <c r="M64" s="910"/>
      <c r="N64" s="295">
        <f>K64*L64</f>
        <v>1717.3333333333333</v>
      </c>
    </row>
    <row r="65" spans="1:15">
      <c r="A65" t="s">
        <v>1446</v>
      </c>
      <c r="B65" s="52" t="str">
        <f>VLOOKUP(A65,TRANSPORTE!A6:D117,3,FALSE)</f>
        <v>Transporte de Mezcla Densa en Caliente MDC-19</v>
      </c>
      <c r="C65" s="53"/>
      <c r="D65" s="53"/>
      <c r="E65" s="53"/>
      <c r="F65" s="53"/>
      <c r="G65" s="53"/>
      <c r="H65" s="319" t="s">
        <v>1552</v>
      </c>
      <c r="I65" s="287">
        <v>1.25</v>
      </c>
      <c r="J65" s="294">
        <v>1</v>
      </c>
      <c r="K65" s="287">
        <f>I65*J65</f>
        <v>1.25</v>
      </c>
      <c r="L65" s="909">
        <f>VLOOKUP(A65,TRANSPORTE!A6:D117,4,FALSE)</f>
        <v>1226.6666666666667</v>
      </c>
      <c r="M65" s="910"/>
      <c r="N65" s="295">
        <f>K65*L65</f>
        <v>1533.3333333333335</v>
      </c>
    </row>
    <row r="66" spans="1:15">
      <c r="B66" s="52"/>
      <c r="C66" s="53"/>
      <c r="D66" s="53"/>
      <c r="E66" s="53"/>
      <c r="F66" s="53"/>
      <c r="G66" s="53"/>
      <c r="H66" s="296"/>
      <c r="I66" s="287"/>
      <c r="J66" s="287"/>
      <c r="K66" s="287"/>
      <c r="L66" s="909"/>
      <c r="M66" s="910"/>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900"/>
      <c r="M69" s="901"/>
      <c r="N69" s="133"/>
    </row>
    <row r="70" spans="1:15" ht="15.75" thickBot="1">
      <c r="B70" s="911" t="s">
        <v>1037</v>
      </c>
      <c r="C70" s="865"/>
      <c r="D70" s="865"/>
      <c r="E70" s="865"/>
      <c r="F70" s="865"/>
      <c r="G70" s="865"/>
      <c r="H70" s="865"/>
      <c r="I70" s="865"/>
      <c r="J70" s="865"/>
      <c r="K70" s="865"/>
      <c r="L70" s="865"/>
      <c r="M70" s="866"/>
      <c r="N70" s="110">
        <f>N64+N65+N66+N67+N68</f>
        <v>3250.666666666667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1" t="s">
        <v>1047</v>
      </c>
      <c r="C74" s="862"/>
      <c r="D74" s="862"/>
      <c r="E74" s="862"/>
      <c r="F74" s="862"/>
      <c r="G74" s="862"/>
      <c r="H74" s="862"/>
      <c r="I74" s="79" t="s">
        <v>1048</v>
      </c>
      <c r="J74" s="81" t="s">
        <v>1494</v>
      </c>
      <c r="K74" s="80" t="s">
        <v>1050</v>
      </c>
      <c r="L74" s="863" t="s">
        <v>1034</v>
      </c>
      <c r="M74" s="864"/>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7">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8"/>
      <c r="C80" s="899"/>
      <c r="D80" s="899"/>
      <c r="E80" s="899"/>
      <c r="F80" s="899"/>
      <c r="G80" s="899"/>
      <c r="H80" s="899"/>
      <c r="I80" s="132"/>
      <c r="J80" s="132"/>
      <c r="K80" s="132"/>
      <c r="L80" s="912"/>
      <c r="M80" s="912"/>
      <c r="N80" s="51"/>
    </row>
    <row r="81" spans="1:14" ht="15.75" thickBot="1">
      <c r="B81" s="911" t="s">
        <v>1037</v>
      </c>
      <c r="C81" s="865"/>
      <c r="D81" s="865"/>
      <c r="E81" s="865"/>
      <c r="F81" s="865"/>
      <c r="G81" s="865"/>
      <c r="H81" s="865"/>
      <c r="I81" s="865"/>
      <c r="J81" s="865"/>
      <c r="K81" s="865"/>
      <c r="L81" s="865"/>
      <c r="M81" s="866"/>
      <c r="N81" s="309">
        <f>SUM(N75:N80)</f>
        <v>8298.4208459912497</v>
      </c>
    </row>
    <row r="82" spans="1:14" ht="15.75" thickBot="1">
      <c r="B82" s="39"/>
      <c r="C82" s="40"/>
      <c r="D82" s="40"/>
      <c r="E82" s="40"/>
      <c r="F82" s="40"/>
      <c r="G82" s="40"/>
      <c r="H82" s="40"/>
      <c r="I82" s="40"/>
      <c r="J82" s="40"/>
      <c r="K82" s="40"/>
      <c r="L82" s="40"/>
      <c r="M82" s="40"/>
      <c r="N82" s="41"/>
    </row>
    <row r="83" spans="1:14" ht="15.75" thickBot="1">
      <c r="B83" s="822" t="s">
        <v>1051</v>
      </c>
      <c r="C83" s="823"/>
      <c r="D83" s="823"/>
      <c r="E83" s="823"/>
      <c r="F83" s="823"/>
      <c r="G83" s="823"/>
      <c r="H83" s="823"/>
      <c r="I83" s="823"/>
      <c r="J83" s="823"/>
      <c r="K83" s="823"/>
      <c r="L83" s="823"/>
      <c r="M83" s="824"/>
      <c r="N83" s="105">
        <f>N49+N59+N70+N81</f>
        <v>203397.92959725705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7" t="s">
        <v>1053</v>
      </c>
      <c r="C87" s="868"/>
      <c r="D87" s="868"/>
      <c r="E87" s="868"/>
      <c r="F87" s="868"/>
      <c r="G87" s="868"/>
      <c r="H87" s="868"/>
      <c r="I87" s="322"/>
      <c r="J87" s="342"/>
      <c r="K87" s="310" t="s">
        <v>1054</v>
      </c>
      <c r="L87" s="869" t="s">
        <v>1055</v>
      </c>
      <c r="M87" s="870"/>
      <c r="N87" s="311"/>
    </row>
    <row r="88" spans="1:14">
      <c r="B88" s="855" t="s">
        <v>1056</v>
      </c>
      <c r="C88" s="856"/>
      <c r="D88" s="856"/>
      <c r="E88" s="856"/>
      <c r="F88" s="856"/>
      <c r="G88" s="856"/>
      <c r="H88" s="856"/>
      <c r="I88" s="93"/>
      <c r="J88" s="94"/>
      <c r="K88" s="312">
        <v>0.2</v>
      </c>
      <c r="L88" s="857">
        <f>N83*K88</f>
        <v>40679.585919451412</v>
      </c>
      <c r="M88" s="858"/>
      <c r="N88" s="57"/>
    </row>
    <row r="89" spans="1:14">
      <c r="B89" s="95" t="s">
        <v>1057</v>
      </c>
      <c r="C89" s="96"/>
      <c r="D89" s="96"/>
      <c r="E89" s="96"/>
      <c r="F89" s="96"/>
      <c r="G89" s="96"/>
      <c r="H89" s="96"/>
      <c r="I89" s="93"/>
      <c r="J89" s="94"/>
      <c r="K89" s="312">
        <v>0.05</v>
      </c>
      <c r="L89" s="857">
        <f>N83*K89</f>
        <v>10169.896479862853</v>
      </c>
      <c r="M89" s="858"/>
      <c r="N89" s="57"/>
    </row>
    <row r="90" spans="1:14" ht="15.75" thickBot="1">
      <c r="B90" s="97" t="s">
        <v>1058</v>
      </c>
      <c r="C90" s="98"/>
      <c r="D90" s="98"/>
      <c r="E90" s="98"/>
      <c r="F90" s="98"/>
      <c r="G90" s="98"/>
      <c r="H90" s="98"/>
      <c r="I90" s="99"/>
      <c r="J90" s="100"/>
      <c r="K90" s="313">
        <v>0.05</v>
      </c>
      <c r="L90" s="859">
        <f>N83*K90</f>
        <v>10169.896479862853</v>
      </c>
      <c r="M90" s="860"/>
      <c r="N90" s="57"/>
    </row>
    <row r="91" spans="1:14" ht="15.75" thickBot="1">
      <c r="B91" s="822" t="s">
        <v>1037</v>
      </c>
      <c r="C91" s="823"/>
      <c r="D91" s="823"/>
      <c r="E91" s="823"/>
      <c r="F91" s="823"/>
      <c r="G91" s="823"/>
      <c r="H91" s="823"/>
      <c r="I91" s="823"/>
      <c r="J91" s="823"/>
      <c r="K91" s="823"/>
      <c r="L91" s="823"/>
      <c r="M91" s="824"/>
      <c r="N91" s="58">
        <f>L88+L89+L90</f>
        <v>61019.378879177115</v>
      </c>
    </row>
    <row r="92" spans="1:14" ht="15.75" thickBot="1">
      <c r="B92" s="39"/>
      <c r="C92" s="40"/>
      <c r="D92" s="40"/>
      <c r="E92" s="40"/>
      <c r="F92" s="40"/>
      <c r="G92" s="40"/>
      <c r="H92" s="40"/>
      <c r="I92" s="40"/>
      <c r="J92" s="40"/>
      <c r="K92" s="40"/>
      <c r="L92" s="40"/>
      <c r="M92" s="40"/>
      <c r="N92" s="41"/>
    </row>
    <row r="93" spans="1:14" ht="15.75" thickBot="1">
      <c r="A93" t="s">
        <v>2122</v>
      </c>
      <c r="B93" s="822" t="s">
        <v>1059</v>
      </c>
      <c r="C93" s="823"/>
      <c r="D93" s="823"/>
      <c r="E93" s="823"/>
      <c r="F93" s="823"/>
      <c r="G93" s="823"/>
      <c r="H93" s="823"/>
      <c r="I93" s="823"/>
      <c r="J93" s="823"/>
      <c r="K93" s="823"/>
      <c r="L93" s="823"/>
      <c r="M93" s="824"/>
      <c r="N93" s="196">
        <f>N83+N91</f>
        <v>264417.30847643415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25" t="s">
        <v>2324</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2325</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8"/>
      <c r="K123" s="888"/>
      <c r="L123" s="888"/>
      <c r="M123" s="888"/>
      <c r="N123" s="889"/>
    </row>
    <row r="124" spans="2:14" ht="15.75" thickBot="1">
      <c r="B124" s="269" t="s">
        <v>2327</v>
      </c>
      <c r="C124" s="401"/>
      <c r="D124" s="401"/>
      <c r="E124" s="63"/>
      <c r="F124" s="63"/>
      <c r="G124" s="63"/>
      <c r="H124" s="63"/>
      <c r="I124" s="63"/>
      <c r="J124" s="890"/>
      <c r="K124" s="890"/>
      <c r="L124" s="890"/>
      <c r="M124" s="890"/>
      <c r="N124" s="891"/>
    </row>
  </sheetData>
  <mergeCells count="73">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1154</v>
      </c>
      <c r="C31" s="87" t="s">
        <v>2175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150</v>
      </c>
      <c r="B36" s="871" t="str">
        <f>VLOOKUP(A36,EQUIPOS!A6:D154,3,FALSE)</f>
        <v>Cargador : Potencia en el volante 125 hp, Clasificación de RPM del motor 2300.</v>
      </c>
      <c r="C36" s="872"/>
      <c r="D36" s="872"/>
      <c r="E36" s="872"/>
      <c r="F36" s="872"/>
      <c r="G36" s="872"/>
      <c r="H36" s="873"/>
      <c r="I36" s="275"/>
      <c r="J36" s="276"/>
      <c r="K36" s="277">
        <f>VLOOKUP(A36,EQUIPOS!A6:D163,4,FALSE)</f>
        <v>172220</v>
      </c>
      <c r="L36" s="278"/>
      <c r="M36" s="279">
        <v>30</v>
      </c>
      <c r="N36" s="280">
        <f>K36/M36</f>
        <v>5740.666666666667</v>
      </c>
    </row>
    <row r="37" spans="1:14">
      <c r="A37" s="119" t="s">
        <v>173</v>
      </c>
      <c r="B37" s="871" t="str">
        <f>VLOOKUP(A37,EQUIPOS!A7:D154,3,FALSE)</f>
        <v>Compactador neumático de Potencia 70 HP, peso de 13 ton</v>
      </c>
      <c r="C37" s="872"/>
      <c r="D37" s="872"/>
      <c r="E37" s="872"/>
      <c r="F37" s="872"/>
      <c r="G37" s="872"/>
      <c r="H37" s="873"/>
      <c r="I37" s="275"/>
      <c r="J37" s="276"/>
      <c r="K37" s="277">
        <f>VLOOKUP(A37,EQUIPOS!A7:D164,4,FALSE)</f>
        <v>148766.66666666666</v>
      </c>
      <c r="L37" s="278"/>
      <c r="M37" s="279">
        <v>10</v>
      </c>
      <c r="N37" s="280">
        <f t="shared" ref="N37:N43" si="0">K37/M37</f>
        <v>14876.666666666666</v>
      </c>
    </row>
    <row r="38" spans="1:14">
      <c r="A38" t="s">
        <v>166</v>
      </c>
      <c r="B38" s="871" t="str">
        <f>VLOOKUP(A38,EQUIPOS!A8:D154,3,FALSE)</f>
        <v>Compactador de Rodillo POTENCIA: 99HP, PESO: 8 ton</v>
      </c>
      <c r="C38" s="872"/>
      <c r="D38" s="872"/>
      <c r="E38" s="872"/>
      <c r="F38" s="872"/>
      <c r="G38" s="872"/>
      <c r="H38" s="873"/>
      <c r="I38" s="275"/>
      <c r="J38" s="276"/>
      <c r="K38" s="277">
        <f>VLOOKUP(A38,EQUIPOS!A8:D165,4,FALSE)</f>
        <v>138750</v>
      </c>
      <c r="L38" s="278"/>
      <c r="M38" s="279">
        <v>10</v>
      </c>
      <c r="N38" s="280">
        <f t="shared" si="0"/>
        <v>13875</v>
      </c>
    </row>
    <row r="39" spans="1:14">
      <c r="A39" t="s">
        <v>284</v>
      </c>
      <c r="B39" s="871" t="str">
        <f>VLOOKUP(A39,EQUIPOS!A9:D154,3,FALSE)</f>
        <v>Planta de asfalto en caliente</v>
      </c>
      <c r="C39" s="872"/>
      <c r="D39" s="872"/>
      <c r="E39" s="872"/>
      <c r="F39" s="872"/>
      <c r="G39" s="872"/>
      <c r="H39" s="873"/>
      <c r="I39" s="275"/>
      <c r="J39" s="276"/>
      <c r="K39" s="277">
        <f>VLOOKUP(A39,EQUIPOS!A9:D166,4,FALSE)</f>
        <v>541200</v>
      </c>
      <c r="L39" s="278"/>
      <c r="M39" s="279">
        <v>10</v>
      </c>
      <c r="N39" s="280">
        <f t="shared" si="0"/>
        <v>54120</v>
      </c>
    </row>
    <row r="40" spans="1:14">
      <c r="A40" t="s">
        <v>290</v>
      </c>
      <c r="B40" s="871" t="str">
        <f>VLOOKUP(A40,EQUIPOS!A10:D154,3,FALSE)</f>
        <v>Planta trituradora</v>
      </c>
      <c r="C40" s="872"/>
      <c r="D40" s="872"/>
      <c r="E40" s="872"/>
      <c r="F40" s="872"/>
      <c r="G40" s="872"/>
      <c r="H40" s="873"/>
      <c r="I40" s="275"/>
      <c r="J40" s="276"/>
      <c r="K40" s="277">
        <f>VLOOKUP(A40,EQUIPOS!A10:D167,4,FALSE)</f>
        <v>498950</v>
      </c>
      <c r="L40" s="278"/>
      <c r="M40" s="279">
        <v>30</v>
      </c>
      <c r="N40" s="280">
        <f t="shared" si="0"/>
        <v>16631.666666666668</v>
      </c>
    </row>
    <row r="41" spans="1:14">
      <c r="A41" t="s">
        <v>314</v>
      </c>
      <c r="B41" s="871" t="str">
        <f>VLOOKUP(A41,EQUIPOS!A11:D155,3,FALSE)</f>
        <v xml:space="preserve">Retroexcavadora E-200 sobre orugas
</v>
      </c>
      <c r="C41" s="872"/>
      <c r="D41" s="872"/>
      <c r="E41" s="872"/>
      <c r="F41" s="872"/>
      <c r="G41" s="872"/>
      <c r="H41" s="873"/>
      <c r="I41" s="275"/>
      <c r="J41" s="276"/>
      <c r="K41" s="277">
        <f>VLOOKUP(A41,EQUIPOS!A11:D168,4,FALSE)</f>
        <v>184950</v>
      </c>
      <c r="L41" s="278"/>
      <c r="M41" s="279">
        <v>30</v>
      </c>
      <c r="N41" s="280">
        <f t="shared" si="0"/>
        <v>6165</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75"/>
      <c r="J42" s="276"/>
      <c r="K42" s="277">
        <f>VLOOKUP(A42,EQUIPOS!A12:D169,4,FALSE)</f>
        <v>459750</v>
      </c>
      <c r="L42" s="278"/>
      <c r="M42" s="279">
        <v>10</v>
      </c>
      <c r="N42" s="280">
        <f t="shared" si="0"/>
        <v>45975</v>
      </c>
    </row>
    <row r="43" spans="1:14">
      <c r="A43" t="s">
        <v>373</v>
      </c>
      <c r="B43" s="871" t="str">
        <f>VLOOKUP(A43,EQUIPOS!A13:D157,3,FALSE)</f>
        <v>Volqueta 6 m3</v>
      </c>
      <c r="C43" s="872"/>
      <c r="D43" s="872"/>
      <c r="E43" s="872"/>
      <c r="F43" s="872"/>
      <c r="G43" s="872"/>
      <c r="H43" s="873"/>
      <c r="I43" s="275"/>
      <c r="J43" s="276"/>
      <c r="K43" s="277">
        <f>VLOOKUP(A43,EQUIPOS!A13:D170,4,FALSE)</f>
        <v>70333.333333333328</v>
      </c>
      <c r="L43" s="278"/>
      <c r="M43" s="279">
        <v>10</v>
      </c>
      <c r="N43" s="280">
        <f t="shared" si="0"/>
        <v>7033.333333333333</v>
      </c>
    </row>
    <row r="44" spans="1:14">
      <c r="B44" s="328"/>
      <c r="C44" s="329"/>
      <c r="D44" s="329"/>
      <c r="E44" s="329"/>
      <c r="F44" s="329"/>
      <c r="G44" s="329"/>
      <c r="H44" s="330"/>
      <c r="I44" s="275"/>
      <c r="J44" s="276"/>
      <c r="K44" s="277"/>
      <c r="L44" s="278"/>
      <c r="M44" s="279"/>
      <c r="N44" s="280"/>
    </row>
    <row r="45" spans="1:14">
      <c r="B45" s="871"/>
      <c r="C45" s="872"/>
      <c r="D45" s="872"/>
      <c r="E45" s="872"/>
      <c r="F45" s="872"/>
      <c r="G45" s="872"/>
      <c r="H45" s="873"/>
      <c r="I45" s="874"/>
      <c r="J45" s="875"/>
      <c r="K45" s="277"/>
      <c r="L45" s="876"/>
      <c r="M45" s="877"/>
      <c r="N45" s="280"/>
    </row>
    <row r="46" spans="1:14">
      <c r="B46" s="871"/>
      <c r="C46" s="872"/>
      <c r="D46" s="872"/>
      <c r="E46" s="878"/>
      <c r="F46" s="872"/>
      <c r="G46" s="872"/>
      <c r="H46" s="873"/>
      <c r="I46" s="42"/>
      <c r="J46" s="43"/>
      <c r="K46" s="282"/>
      <c r="L46" s="284"/>
      <c r="M46" s="285"/>
      <c r="N46" s="286"/>
    </row>
    <row r="47" spans="1:14">
      <c r="B47" s="879" t="s">
        <v>1036</v>
      </c>
      <c r="C47" s="880"/>
      <c r="D47" s="880"/>
      <c r="E47" s="44"/>
      <c r="F47" s="45"/>
      <c r="G47" s="45"/>
      <c r="H47" s="46"/>
      <c r="I47" s="42"/>
      <c r="J47" s="43"/>
      <c r="K47" s="287"/>
      <c r="L47" s="284"/>
      <c r="M47" s="409">
        <v>0.1</v>
      </c>
      <c r="N47" s="352">
        <f>N81*M47</f>
        <v>829.84208459912497</v>
      </c>
    </row>
    <row r="48" spans="1:14" ht="15.75" thickBot="1">
      <c r="B48" s="871"/>
      <c r="C48" s="872"/>
      <c r="D48" s="872"/>
      <c r="E48" s="872"/>
      <c r="F48" s="872"/>
      <c r="G48" s="872"/>
      <c r="H48" s="873"/>
      <c r="I48" s="881"/>
      <c r="J48" s="882"/>
      <c r="K48" s="47"/>
      <c r="L48" s="883"/>
      <c r="M48" s="884"/>
      <c r="N48" s="111"/>
    </row>
    <row r="49" spans="1:14" ht="15.75" thickBot="1">
      <c r="B49" s="822" t="s">
        <v>1037</v>
      </c>
      <c r="C49" s="823"/>
      <c r="D49" s="823"/>
      <c r="E49" s="823"/>
      <c r="F49" s="823"/>
      <c r="G49" s="823"/>
      <c r="H49" s="823"/>
      <c r="I49" s="823"/>
      <c r="J49" s="823"/>
      <c r="K49" s="823"/>
      <c r="L49" s="823"/>
      <c r="M49" s="824"/>
      <c r="N49" s="402">
        <f>SUM(N36:N48)</f>
        <v>165247.17541793248</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7" t="s">
        <v>1028</v>
      </c>
      <c r="C53" s="868"/>
      <c r="D53" s="868"/>
      <c r="E53" s="868"/>
      <c r="F53" s="868"/>
      <c r="G53" s="868"/>
      <c r="H53" s="868"/>
      <c r="I53" s="902"/>
      <c r="J53" s="323" t="s">
        <v>1029</v>
      </c>
      <c r="K53" s="91" t="s">
        <v>1030</v>
      </c>
      <c r="L53" s="903" t="s">
        <v>1039</v>
      </c>
      <c r="M53" s="902"/>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18066.666666666668</v>
      </c>
      <c r="N54" s="280">
        <f>K54*M54</f>
        <v>25293.333333333332</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52.333333333333336</v>
      </c>
      <c r="N55" s="280">
        <f>K55*M55</f>
        <v>1308.3333333333335</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904"/>
      <c r="C58" s="905"/>
      <c r="D58" s="905"/>
      <c r="E58" s="905"/>
      <c r="F58" s="905"/>
      <c r="G58" s="905"/>
      <c r="H58" s="905"/>
      <c r="I58" s="875"/>
      <c r="J58" s="48"/>
      <c r="K58" s="50"/>
      <c r="L58" s="906"/>
      <c r="M58" s="907"/>
      <c r="N58" s="51"/>
    </row>
    <row r="59" spans="1:14" ht="15.75" thickBot="1">
      <c r="B59" s="822" t="s">
        <v>1037</v>
      </c>
      <c r="C59" s="823"/>
      <c r="D59" s="823"/>
      <c r="E59" s="823"/>
      <c r="F59" s="823"/>
      <c r="G59" s="823"/>
      <c r="H59" s="823"/>
      <c r="I59" s="823"/>
      <c r="J59" s="823"/>
      <c r="K59" s="823"/>
      <c r="L59" s="823"/>
      <c r="M59" s="824"/>
      <c r="N59" s="402">
        <f>SUM(N54:N58)</f>
        <v>26601.666666666664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8" t="s">
        <v>1045</v>
      </c>
      <c r="M63" s="887"/>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9">
        <f>VLOOKUP(A64,TRANSPORTE!A5:D117,4,FALSE)</f>
        <v>1226.6666666666667</v>
      </c>
      <c r="M64" s="910"/>
      <c r="N64" s="295">
        <f>K64*L64</f>
        <v>1717.3333333333333</v>
      </c>
    </row>
    <row r="65" spans="1:15">
      <c r="A65" t="s">
        <v>1460</v>
      </c>
      <c r="B65" s="52" t="str">
        <f>VLOOKUP(A65,TRANSPORTE!A6:D117,3,FALSE)</f>
        <v>Transporte de Mezcla Densa en Caliente MDC-10</v>
      </c>
      <c r="C65" s="53"/>
      <c r="D65" s="53"/>
      <c r="E65" s="53"/>
      <c r="F65" s="53"/>
      <c r="G65" s="53"/>
      <c r="H65" s="319" t="s">
        <v>1552</v>
      </c>
      <c r="I65" s="287">
        <v>1.25</v>
      </c>
      <c r="J65" s="294">
        <v>1</v>
      </c>
      <c r="K65" s="287">
        <f>I65*J65</f>
        <v>1.25</v>
      </c>
      <c r="L65" s="909">
        <f>VLOOKUP(A65,TRANSPORTE!A6:D117,4,FALSE)</f>
        <v>1226.6666666666667</v>
      </c>
      <c r="M65" s="910"/>
      <c r="N65" s="295">
        <f>K65*L65</f>
        <v>1533.3333333333335</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900"/>
      <c r="M69" s="901"/>
      <c r="N69" s="133"/>
    </row>
    <row r="70" spans="1:15" ht="15.75" thickBot="1">
      <c r="B70" s="911" t="s">
        <v>1037</v>
      </c>
      <c r="C70" s="865"/>
      <c r="D70" s="865"/>
      <c r="E70" s="865"/>
      <c r="F70" s="865"/>
      <c r="G70" s="865"/>
      <c r="H70" s="865"/>
      <c r="I70" s="865"/>
      <c r="J70" s="865"/>
      <c r="K70" s="865"/>
      <c r="L70" s="865"/>
      <c r="M70" s="866"/>
      <c r="N70" s="110">
        <f>N64+N65+N66+N67+N68</f>
        <v>3250.666666666667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1" t="s">
        <v>1047</v>
      </c>
      <c r="C74" s="862"/>
      <c r="D74" s="862"/>
      <c r="E74" s="862"/>
      <c r="F74" s="862"/>
      <c r="G74" s="862"/>
      <c r="H74" s="862"/>
      <c r="I74" s="79" t="s">
        <v>1048</v>
      </c>
      <c r="J74" s="81" t="s">
        <v>1494</v>
      </c>
      <c r="K74" s="80" t="s">
        <v>1050</v>
      </c>
      <c r="L74" s="863" t="s">
        <v>1034</v>
      </c>
      <c r="M74" s="864"/>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7">
        <v>80</v>
      </c>
      <c r="N77" s="403">
        <f>K77/M77</f>
        <v>1915.0201952287498</v>
      </c>
    </row>
    <row r="78" spans="1:15">
      <c r="B78" s="55"/>
      <c r="C78" s="53"/>
      <c r="D78" s="53"/>
      <c r="E78" s="53"/>
      <c r="F78" s="53"/>
      <c r="G78" s="53"/>
      <c r="H78" s="53"/>
      <c r="I78" s="287"/>
      <c r="J78" s="305"/>
      <c r="K78" s="306"/>
      <c r="L78" s="326"/>
      <c r="M78" s="308"/>
      <c r="N78" s="403"/>
    </row>
    <row r="79" spans="1:15">
      <c r="B79" s="55"/>
      <c r="C79" s="53"/>
      <c r="D79" s="53"/>
      <c r="E79" s="53"/>
      <c r="F79" s="53"/>
      <c r="G79" s="53"/>
      <c r="H79" s="53"/>
      <c r="I79" s="287"/>
      <c r="J79" s="305"/>
      <c r="K79" s="306"/>
      <c r="L79" s="326"/>
      <c r="M79" s="308"/>
      <c r="N79" s="304"/>
    </row>
    <row r="80" spans="1:15" ht="15.75" thickBot="1">
      <c r="B80" s="898"/>
      <c r="C80" s="899"/>
      <c r="D80" s="899"/>
      <c r="E80" s="899"/>
      <c r="F80" s="899"/>
      <c r="G80" s="899"/>
      <c r="H80" s="899"/>
      <c r="I80" s="132"/>
      <c r="J80" s="132"/>
      <c r="K80" s="132"/>
      <c r="L80" s="912"/>
      <c r="M80" s="912"/>
      <c r="N80" s="51"/>
    </row>
    <row r="81" spans="1:14" ht="15.75" thickBot="1">
      <c r="B81" s="911" t="s">
        <v>1037</v>
      </c>
      <c r="C81" s="865"/>
      <c r="D81" s="865"/>
      <c r="E81" s="865"/>
      <c r="F81" s="865"/>
      <c r="G81" s="865"/>
      <c r="H81" s="865"/>
      <c r="I81" s="865"/>
      <c r="J81" s="865"/>
      <c r="K81" s="865"/>
      <c r="L81" s="865"/>
      <c r="M81" s="866"/>
      <c r="N81" s="309">
        <f>SUM(N75:N80)</f>
        <v>8298.4208459912497</v>
      </c>
    </row>
    <row r="82" spans="1:14" ht="15.75" thickBot="1">
      <c r="B82" s="39"/>
      <c r="C82" s="40"/>
      <c r="D82" s="40"/>
      <c r="E82" s="40"/>
      <c r="F82" s="40"/>
      <c r="G82" s="40"/>
      <c r="H82" s="40"/>
      <c r="I82" s="40"/>
      <c r="J82" s="40"/>
      <c r="K82" s="40"/>
      <c r="L82" s="40"/>
      <c r="M82" s="40"/>
      <c r="N82" s="41"/>
    </row>
    <row r="83" spans="1:14" ht="15.75" thickBot="1">
      <c r="B83" s="822" t="s">
        <v>1051</v>
      </c>
      <c r="C83" s="823"/>
      <c r="D83" s="823"/>
      <c r="E83" s="823"/>
      <c r="F83" s="823"/>
      <c r="G83" s="823"/>
      <c r="H83" s="823"/>
      <c r="I83" s="823"/>
      <c r="J83" s="823"/>
      <c r="K83" s="823"/>
      <c r="L83" s="823"/>
      <c r="M83" s="824"/>
      <c r="N83" s="105">
        <f>N49+N59+N70+N81</f>
        <v>203397.92959725705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7" t="s">
        <v>1053</v>
      </c>
      <c r="C87" s="868"/>
      <c r="D87" s="868"/>
      <c r="E87" s="868"/>
      <c r="F87" s="868"/>
      <c r="G87" s="868"/>
      <c r="H87" s="868"/>
      <c r="I87" s="322"/>
      <c r="J87" s="342"/>
      <c r="K87" s="310" t="s">
        <v>1054</v>
      </c>
      <c r="L87" s="869" t="s">
        <v>1055</v>
      </c>
      <c r="M87" s="870"/>
      <c r="N87" s="311"/>
    </row>
    <row r="88" spans="1:14">
      <c r="B88" s="855" t="s">
        <v>1056</v>
      </c>
      <c r="C88" s="856"/>
      <c r="D88" s="856"/>
      <c r="E88" s="856"/>
      <c r="F88" s="856"/>
      <c r="G88" s="856"/>
      <c r="H88" s="856"/>
      <c r="I88" s="93"/>
      <c r="J88" s="94"/>
      <c r="K88" s="312">
        <v>0.2</v>
      </c>
      <c r="L88" s="857">
        <f>N83*K88</f>
        <v>40679.585919451412</v>
      </c>
      <c r="M88" s="858"/>
      <c r="N88" s="57"/>
    </row>
    <row r="89" spans="1:14">
      <c r="B89" s="95" t="s">
        <v>1057</v>
      </c>
      <c r="C89" s="96"/>
      <c r="D89" s="96"/>
      <c r="E89" s="96"/>
      <c r="F89" s="96"/>
      <c r="G89" s="96"/>
      <c r="H89" s="96"/>
      <c r="I89" s="93"/>
      <c r="J89" s="94"/>
      <c r="K89" s="312">
        <v>0.05</v>
      </c>
      <c r="L89" s="857">
        <f>N83*K89</f>
        <v>10169.896479862853</v>
      </c>
      <c r="M89" s="858"/>
      <c r="N89" s="57"/>
    </row>
    <row r="90" spans="1:14" ht="15.75" thickBot="1">
      <c r="B90" s="97" t="s">
        <v>1058</v>
      </c>
      <c r="C90" s="98"/>
      <c r="D90" s="98"/>
      <c r="E90" s="98"/>
      <c r="F90" s="98"/>
      <c r="G90" s="98"/>
      <c r="H90" s="98"/>
      <c r="I90" s="99"/>
      <c r="J90" s="100"/>
      <c r="K90" s="313">
        <v>0.05</v>
      </c>
      <c r="L90" s="859">
        <f>N83*K90</f>
        <v>10169.896479862853</v>
      </c>
      <c r="M90" s="860"/>
      <c r="N90" s="57"/>
    </row>
    <row r="91" spans="1:14" ht="15.75" thickBot="1">
      <c r="B91" s="822" t="s">
        <v>1037</v>
      </c>
      <c r="C91" s="823"/>
      <c r="D91" s="823"/>
      <c r="E91" s="823"/>
      <c r="F91" s="823"/>
      <c r="G91" s="823"/>
      <c r="H91" s="823"/>
      <c r="I91" s="823"/>
      <c r="J91" s="823"/>
      <c r="K91" s="823"/>
      <c r="L91" s="823"/>
      <c r="M91" s="824"/>
      <c r="N91" s="58">
        <f>L88+L89+L90</f>
        <v>61019.378879177115</v>
      </c>
    </row>
    <row r="92" spans="1:14" ht="15.75" thickBot="1">
      <c r="B92" s="39"/>
      <c r="C92" s="40"/>
      <c r="D92" s="40"/>
      <c r="E92" s="40"/>
      <c r="F92" s="40"/>
      <c r="G92" s="40"/>
      <c r="H92" s="40"/>
      <c r="I92" s="40"/>
      <c r="J92" s="40"/>
      <c r="K92" s="40"/>
      <c r="L92" s="40"/>
      <c r="M92" s="40"/>
      <c r="N92" s="41"/>
    </row>
    <row r="93" spans="1:14" ht="15.75" thickBot="1">
      <c r="A93" t="s">
        <v>2122</v>
      </c>
      <c r="B93" s="822" t="s">
        <v>1059</v>
      </c>
      <c r="C93" s="823"/>
      <c r="D93" s="823"/>
      <c r="E93" s="823"/>
      <c r="F93" s="823"/>
      <c r="G93" s="823"/>
      <c r="H93" s="823"/>
      <c r="I93" s="823"/>
      <c r="J93" s="823"/>
      <c r="K93" s="823"/>
      <c r="L93" s="823"/>
      <c r="M93" s="824"/>
      <c r="N93" s="196">
        <f>N83+N91</f>
        <v>264417.30847643415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25" t="s">
        <v>2324</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2325</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8"/>
      <c r="K123" s="888"/>
      <c r="L123" s="888"/>
      <c r="M123" s="888"/>
      <c r="N123" s="889"/>
    </row>
    <row r="124" spans="2:14" ht="15.75" thickBot="1">
      <c r="B124" s="269" t="s">
        <v>2327</v>
      </c>
      <c r="C124" s="401"/>
      <c r="D124" s="401"/>
      <c r="E124" s="63"/>
      <c r="F124" s="63"/>
      <c r="G124" s="63"/>
      <c r="H124" s="63"/>
      <c r="I124" s="63"/>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 customHeight="1" thickBot="1">
      <c r="A31" t="s">
        <v>1929</v>
      </c>
      <c r="B31" s="86" t="s">
        <v>1155</v>
      </c>
      <c r="C31" s="87" t="s">
        <v>2176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150</v>
      </c>
      <c r="B36" s="871" t="str">
        <f>VLOOKUP(A36,EQUIPOS!A6:D154,3,FALSE)</f>
        <v>Cargador : Potencia en el volante 125 hp, Clasificación de RPM del motor 2300.</v>
      </c>
      <c r="C36" s="872"/>
      <c r="D36" s="872"/>
      <c r="E36" s="872"/>
      <c r="F36" s="872"/>
      <c r="G36" s="872"/>
      <c r="H36" s="873"/>
      <c r="I36" s="275"/>
      <c r="J36" s="276"/>
      <c r="K36" s="277">
        <f>VLOOKUP(A36,EQUIPOS!A6:D163,4,FALSE)</f>
        <v>172220</v>
      </c>
      <c r="L36" s="278"/>
      <c r="M36" s="279">
        <v>30</v>
      </c>
      <c r="N36" s="280">
        <f>K36/M36</f>
        <v>5740.666666666667</v>
      </c>
    </row>
    <row r="37" spans="1:14">
      <c r="A37" s="119" t="s">
        <v>173</v>
      </c>
      <c r="B37" s="871" t="str">
        <f>VLOOKUP(A37,EQUIPOS!A7:D154,3,FALSE)</f>
        <v>Compactador neumático de Potencia 70 HP, peso de 13 ton</v>
      </c>
      <c r="C37" s="872"/>
      <c r="D37" s="872"/>
      <c r="E37" s="872"/>
      <c r="F37" s="872"/>
      <c r="G37" s="872"/>
      <c r="H37" s="873"/>
      <c r="I37" s="275"/>
      <c r="J37" s="276"/>
      <c r="K37" s="277">
        <f>VLOOKUP(A37,EQUIPOS!A7:D164,4,FALSE)</f>
        <v>148766.66666666666</v>
      </c>
      <c r="L37" s="278"/>
      <c r="M37" s="279">
        <v>10</v>
      </c>
      <c r="N37" s="280">
        <f t="shared" ref="N37:N43" si="0">K37/M37</f>
        <v>14876.666666666666</v>
      </c>
    </row>
    <row r="38" spans="1:14">
      <c r="A38" t="s">
        <v>166</v>
      </c>
      <c r="B38" s="871" t="str">
        <f>VLOOKUP(A38,EQUIPOS!A8:D154,3,FALSE)</f>
        <v>Compactador de Rodillo POTENCIA: 99HP, PESO: 8 ton</v>
      </c>
      <c r="C38" s="872"/>
      <c r="D38" s="872"/>
      <c r="E38" s="872"/>
      <c r="F38" s="872"/>
      <c r="G38" s="872"/>
      <c r="H38" s="873"/>
      <c r="I38" s="275"/>
      <c r="J38" s="276"/>
      <c r="K38" s="277">
        <f>VLOOKUP(A38,EQUIPOS!A8:D165,4,FALSE)</f>
        <v>138750</v>
      </c>
      <c r="L38" s="278"/>
      <c r="M38" s="279">
        <v>10</v>
      </c>
      <c r="N38" s="280">
        <f t="shared" si="0"/>
        <v>13875</v>
      </c>
    </row>
    <row r="39" spans="1:14">
      <c r="A39" t="s">
        <v>284</v>
      </c>
      <c r="B39" s="871" t="str">
        <f>VLOOKUP(A39,EQUIPOS!A9:D154,3,FALSE)</f>
        <v>Planta de asfalto en caliente</v>
      </c>
      <c r="C39" s="872"/>
      <c r="D39" s="872"/>
      <c r="E39" s="872"/>
      <c r="F39" s="872"/>
      <c r="G39" s="872"/>
      <c r="H39" s="873"/>
      <c r="I39" s="275"/>
      <c r="J39" s="276"/>
      <c r="K39" s="277">
        <f>VLOOKUP(A39,EQUIPOS!A9:D166,4,FALSE)</f>
        <v>541200</v>
      </c>
      <c r="L39" s="278"/>
      <c r="M39" s="279">
        <v>10</v>
      </c>
      <c r="N39" s="280">
        <f t="shared" si="0"/>
        <v>54120</v>
      </c>
    </row>
    <row r="40" spans="1:14">
      <c r="A40" t="s">
        <v>290</v>
      </c>
      <c r="B40" s="871" t="str">
        <f>VLOOKUP(A40,EQUIPOS!A10:D154,3,FALSE)</f>
        <v>Planta trituradora</v>
      </c>
      <c r="C40" s="872"/>
      <c r="D40" s="872"/>
      <c r="E40" s="872"/>
      <c r="F40" s="872"/>
      <c r="G40" s="872"/>
      <c r="H40" s="873"/>
      <c r="I40" s="275"/>
      <c r="J40" s="276"/>
      <c r="K40" s="277">
        <f>VLOOKUP(A40,EQUIPOS!A10:D167,4,FALSE)</f>
        <v>498950</v>
      </c>
      <c r="L40" s="278"/>
      <c r="M40" s="279">
        <v>30</v>
      </c>
      <c r="N40" s="280">
        <f t="shared" si="0"/>
        <v>16631.666666666668</v>
      </c>
    </row>
    <row r="41" spans="1:14">
      <c r="A41" t="s">
        <v>314</v>
      </c>
      <c r="B41" s="871" t="str">
        <f>VLOOKUP(A41,EQUIPOS!A11:D155,3,FALSE)</f>
        <v xml:space="preserve">Retroexcavadora E-200 sobre orugas
</v>
      </c>
      <c r="C41" s="872"/>
      <c r="D41" s="872"/>
      <c r="E41" s="872"/>
      <c r="F41" s="872"/>
      <c r="G41" s="872"/>
      <c r="H41" s="873"/>
      <c r="I41" s="275"/>
      <c r="J41" s="276"/>
      <c r="K41" s="277">
        <f>VLOOKUP(A41,EQUIPOS!A11:D168,4,FALSE)</f>
        <v>184950</v>
      </c>
      <c r="L41" s="278"/>
      <c r="M41" s="279">
        <v>30</v>
      </c>
      <c r="N41" s="280">
        <f t="shared" si="0"/>
        <v>6165</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75"/>
      <c r="J42" s="276"/>
      <c r="K42" s="277">
        <f>VLOOKUP(A42,EQUIPOS!A12:D169,4,FALSE)</f>
        <v>459750</v>
      </c>
      <c r="L42" s="278"/>
      <c r="M42" s="279">
        <v>10</v>
      </c>
      <c r="N42" s="280">
        <f t="shared" si="0"/>
        <v>45975</v>
      </c>
    </row>
    <row r="43" spans="1:14">
      <c r="A43" t="s">
        <v>373</v>
      </c>
      <c r="B43" s="871" t="str">
        <f>VLOOKUP(A43,EQUIPOS!A13:D157,3,FALSE)</f>
        <v>Volqueta 6 m3</v>
      </c>
      <c r="C43" s="872"/>
      <c r="D43" s="872"/>
      <c r="E43" s="872"/>
      <c r="F43" s="872"/>
      <c r="G43" s="872"/>
      <c r="H43" s="873"/>
      <c r="I43" s="275"/>
      <c r="J43" s="276"/>
      <c r="K43" s="277">
        <f>VLOOKUP(A43,EQUIPOS!A13:D170,4,FALSE)</f>
        <v>70333.333333333328</v>
      </c>
      <c r="L43" s="278"/>
      <c r="M43" s="279">
        <v>10</v>
      </c>
      <c r="N43" s="280">
        <f t="shared" si="0"/>
        <v>7033.333333333333</v>
      </c>
    </row>
    <row r="44" spans="1:14" ht="15" customHeight="1">
      <c r="B44" s="871"/>
      <c r="C44" s="872"/>
      <c r="D44" s="872"/>
      <c r="E44" s="872"/>
      <c r="F44" s="872"/>
      <c r="G44" s="872"/>
      <c r="H44" s="873"/>
      <c r="I44" s="874"/>
      <c r="J44" s="875"/>
      <c r="K44" s="277"/>
      <c r="L44" s="876"/>
      <c r="M44" s="877"/>
      <c r="N44" s="280"/>
    </row>
    <row r="45" spans="1:14">
      <c r="B45" s="871"/>
      <c r="C45" s="872"/>
      <c r="D45" s="872"/>
      <c r="E45" s="878"/>
      <c r="F45" s="872"/>
      <c r="G45" s="872"/>
      <c r="H45" s="873"/>
      <c r="I45" s="42"/>
      <c r="J45" s="43"/>
      <c r="K45" s="282"/>
      <c r="L45" s="284"/>
      <c r="M45" s="285"/>
      <c r="N45" s="286"/>
    </row>
    <row r="46" spans="1:14">
      <c r="B46" s="879" t="s">
        <v>1036</v>
      </c>
      <c r="C46" s="880"/>
      <c r="D46" s="880"/>
      <c r="E46" s="44"/>
      <c r="F46" s="45"/>
      <c r="G46" s="45"/>
      <c r="H46" s="46"/>
      <c r="I46" s="42"/>
      <c r="J46" s="43"/>
      <c r="K46" s="287"/>
      <c r="L46" s="284"/>
      <c r="M46" s="409">
        <v>0.1</v>
      </c>
      <c r="N46" s="352">
        <f>N80*M46</f>
        <v>829.84208459912497</v>
      </c>
    </row>
    <row r="47" spans="1:14" ht="15.75" thickBot="1">
      <c r="B47" s="871"/>
      <c r="C47" s="872"/>
      <c r="D47" s="872"/>
      <c r="E47" s="872"/>
      <c r="F47" s="872"/>
      <c r="G47" s="872"/>
      <c r="H47" s="873"/>
      <c r="I47" s="881"/>
      <c r="J47" s="882"/>
      <c r="K47" s="47"/>
      <c r="L47" s="883"/>
      <c r="M47" s="884"/>
      <c r="N47" s="111"/>
    </row>
    <row r="48" spans="1:14" ht="15.75" thickBot="1">
      <c r="B48" s="822" t="s">
        <v>1037</v>
      </c>
      <c r="C48" s="823"/>
      <c r="D48" s="823"/>
      <c r="E48" s="823"/>
      <c r="F48" s="823"/>
      <c r="G48" s="823"/>
      <c r="H48" s="823"/>
      <c r="I48" s="823"/>
      <c r="J48" s="823"/>
      <c r="K48" s="823"/>
      <c r="L48" s="823"/>
      <c r="M48" s="824"/>
      <c r="N48" s="402">
        <f>SUM(N36:N47)</f>
        <v>165247.17541793248</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7" t="s">
        <v>1028</v>
      </c>
      <c r="C52" s="868"/>
      <c r="D52" s="868"/>
      <c r="E52" s="868"/>
      <c r="F52" s="868"/>
      <c r="G52" s="868"/>
      <c r="H52" s="868"/>
      <c r="I52" s="902"/>
      <c r="J52" s="323" t="s">
        <v>1029</v>
      </c>
      <c r="K52" s="91" t="s">
        <v>1030</v>
      </c>
      <c r="L52" s="903" t="s">
        <v>1039</v>
      </c>
      <c r="M52" s="902"/>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18066.666666666668</v>
      </c>
      <c r="N53" s="280">
        <f>K53*M53</f>
        <v>25293.333333333332</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52.333333333333336</v>
      </c>
      <c r="N54" s="280">
        <f>K54*M54</f>
        <v>1308.3333333333335</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904"/>
      <c r="C57" s="905"/>
      <c r="D57" s="905"/>
      <c r="E57" s="905"/>
      <c r="F57" s="905"/>
      <c r="G57" s="905"/>
      <c r="H57" s="905"/>
      <c r="I57" s="875"/>
      <c r="J57" s="48"/>
      <c r="K57" s="50"/>
      <c r="L57" s="906"/>
      <c r="M57" s="907"/>
      <c r="N57" s="51"/>
    </row>
    <row r="58" spans="1:14" ht="15.75" thickBot="1">
      <c r="B58" s="822" t="s">
        <v>1037</v>
      </c>
      <c r="C58" s="823"/>
      <c r="D58" s="823"/>
      <c r="E58" s="823"/>
      <c r="F58" s="823"/>
      <c r="G58" s="823"/>
      <c r="H58" s="823"/>
      <c r="I58" s="823"/>
      <c r="J58" s="823"/>
      <c r="K58" s="823"/>
      <c r="L58" s="823"/>
      <c r="M58" s="824"/>
      <c r="N58" s="402">
        <f>SUM(N53:N57)</f>
        <v>26601.666666666664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8" t="s">
        <v>1045</v>
      </c>
      <c r="M62" s="887"/>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9">
        <f>VLOOKUP(A63,TRANSPORTE!A5:D117,4,FALSE)</f>
        <v>1226.6666666666667</v>
      </c>
      <c r="M63" s="910"/>
      <c r="N63" s="295">
        <f>K63*L63</f>
        <v>1717.3333333333333</v>
      </c>
    </row>
    <row r="64" spans="1:14">
      <c r="A64" t="s">
        <v>1448</v>
      </c>
      <c r="B64" s="52" t="str">
        <f>VLOOKUP(A64,TRANSPORTE!A6:D117,3,FALSE)</f>
        <v>Transporte de Mezcla densa en Caliente MDC-25</v>
      </c>
      <c r="C64" s="53"/>
      <c r="D64" s="53"/>
      <c r="E64" s="53"/>
      <c r="F64" s="53"/>
      <c r="G64" s="53"/>
      <c r="H64" s="319" t="s">
        <v>1552</v>
      </c>
      <c r="I64" s="287">
        <v>1.25</v>
      </c>
      <c r="J64" s="294">
        <v>1</v>
      </c>
      <c r="K64" s="287">
        <f>I64*J64</f>
        <v>1.25</v>
      </c>
      <c r="L64" s="909">
        <f>VLOOKUP(A64,TRANSPORTE!A6:D117,4,FALSE)</f>
        <v>1226.6666666666667</v>
      </c>
      <c r="M64" s="910"/>
      <c r="N64" s="295">
        <f>K64*L64</f>
        <v>1533.3333333333335</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900"/>
      <c r="M68" s="901"/>
      <c r="N68" s="133"/>
    </row>
    <row r="69" spans="1:15" ht="15.75" thickBot="1">
      <c r="B69" s="911" t="s">
        <v>1037</v>
      </c>
      <c r="C69" s="865"/>
      <c r="D69" s="865"/>
      <c r="E69" s="865"/>
      <c r="F69" s="865"/>
      <c r="G69" s="865"/>
      <c r="H69" s="865"/>
      <c r="I69" s="865"/>
      <c r="J69" s="865"/>
      <c r="K69" s="865"/>
      <c r="L69" s="865"/>
      <c r="M69" s="866"/>
      <c r="N69" s="110">
        <f>N63+N64+N65+N66+N67</f>
        <v>3250.666666666667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61" t="s">
        <v>1047</v>
      </c>
      <c r="C73" s="862"/>
      <c r="D73" s="862"/>
      <c r="E73" s="862"/>
      <c r="F73" s="862"/>
      <c r="G73" s="862"/>
      <c r="H73" s="862"/>
      <c r="I73" s="79" t="s">
        <v>1048</v>
      </c>
      <c r="J73" s="81" t="s">
        <v>1494</v>
      </c>
      <c r="K73" s="80" t="s">
        <v>1050</v>
      </c>
      <c r="L73" s="863" t="s">
        <v>1034</v>
      </c>
      <c r="M73" s="864"/>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80</v>
      </c>
      <c r="N74" s="403">
        <f>K74/M74</f>
        <v>5106.7205206099998</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80</v>
      </c>
      <c r="N75" s="403">
        <f>K75/M75</f>
        <v>1276.6801301524999</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80</v>
      </c>
      <c r="N76" s="403">
        <f>K76/M76</f>
        <v>1915.0201952287498</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8"/>
      <c r="C79" s="899"/>
      <c r="D79" s="899"/>
      <c r="E79" s="899"/>
      <c r="F79" s="899"/>
      <c r="G79" s="899"/>
      <c r="H79" s="899"/>
      <c r="I79" s="132"/>
      <c r="J79" s="132"/>
      <c r="K79" s="132"/>
      <c r="L79" s="912"/>
      <c r="M79" s="912"/>
      <c r="N79" s="51"/>
    </row>
    <row r="80" spans="1:15" ht="15.75" thickBot="1">
      <c r="B80" s="911" t="s">
        <v>1037</v>
      </c>
      <c r="C80" s="865"/>
      <c r="D80" s="865"/>
      <c r="E80" s="865"/>
      <c r="F80" s="865"/>
      <c r="G80" s="865"/>
      <c r="H80" s="865"/>
      <c r="I80" s="865"/>
      <c r="J80" s="865"/>
      <c r="K80" s="865"/>
      <c r="L80" s="865"/>
      <c r="M80" s="866"/>
      <c r="N80" s="309">
        <f>SUM(N74:N79)</f>
        <v>8298.4208459912497</v>
      </c>
    </row>
    <row r="81" spans="1:14" ht="15.75" thickBot="1">
      <c r="B81" s="39"/>
      <c r="C81" s="40"/>
      <c r="D81" s="40"/>
      <c r="E81" s="40"/>
      <c r="F81" s="40"/>
      <c r="G81" s="40"/>
      <c r="H81" s="40"/>
      <c r="I81" s="40"/>
      <c r="J81" s="40"/>
      <c r="K81" s="40"/>
      <c r="L81" s="40"/>
      <c r="M81" s="40"/>
      <c r="N81" s="41"/>
    </row>
    <row r="82" spans="1:14" ht="15.75" thickBot="1">
      <c r="B82" s="822" t="s">
        <v>1051</v>
      </c>
      <c r="C82" s="823"/>
      <c r="D82" s="823"/>
      <c r="E82" s="823"/>
      <c r="F82" s="823"/>
      <c r="G82" s="823"/>
      <c r="H82" s="823"/>
      <c r="I82" s="823"/>
      <c r="J82" s="823"/>
      <c r="K82" s="823"/>
      <c r="L82" s="823"/>
      <c r="M82" s="824"/>
      <c r="N82" s="105">
        <f>N48+N58+N69+N80</f>
        <v>203397.92959725705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7" t="s">
        <v>1053</v>
      </c>
      <c r="C86" s="868"/>
      <c r="D86" s="868"/>
      <c r="E86" s="868"/>
      <c r="F86" s="868"/>
      <c r="G86" s="868"/>
      <c r="H86" s="868"/>
      <c r="I86" s="322"/>
      <c r="J86" s="342"/>
      <c r="K86" s="310" t="s">
        <v>1054</v>
      </c>
      <c r="L86" s="869" t="s">
        <v>1055</v>
      </c>
      <c r="M86" s="870"/>
      <c r="N86" s="311"/>
    </row>
    <row r="87" spans="1:14">
      <c r="B87" s="855" t="s">
        <v>1056</v>
      </c>
      <c r="C87" s="856"/>
      <c r="D87" s="856"/>
      <c r="E87" s="856"/>
      <c r="F87" s="856"/>
      <c r="G87" s="856"/>
      <c r="H87" s="856"/>
      <c r="I87" s="93"/>
      <c r="J87" s="94"/>
      <c r="K87" s="312">
        <v>0.2</v>
      </c>
      <c r="L87" s="857">
        <f>N82*K87</f>
        <v>40679.585919451412</v>
      </c>
      <c r="M87" s="858"/>
      <c r="N87" s="57"/>
    </row>
    <row r="88" spans="1:14">
      <c r="B88" s="95" t="s">
        <v>1057</v>
      </c>
      <c r="C88" s="96"/>
      <c r="D88" s="96"/>
      <c r="E88" s="96"/>
      <c r="F88" s="96"/>
      <c r="G88" s="96"/>
      <c r="H88" s="96"/>
      <c r="I88" s="93"/>
      <c r="J88" s="94"/>
      <c r="K88" s="312">
        <v>0.05</v>
      </c>
      <c r="L88" s="857">
        <f>N82*K88</f>
        <v>10169.896479862853</v>
      </c>
      <c r="M88" s="858"/>
      <c r="N88" s="57"/>
    </row>
    <row r="89" spans="1:14" ht="15.75" thickBot="1">
      <c r="B89" s="97" t="s">
        <v>1058</v>
      </c>
      <c r="C89" s="98"/>
      <c r="D89" s="98"/>
      <c r="E89" s="98"/>
      <c r="F89" s="98"/>
      <c r="G89" s="98"/>
      <c r="H89" s="98"/>
      <c r="I89" s="99"/>
      <c r="J89" s="100"/>
      <c r="K89" s="313">
        <v>0.05</v>
      </c>
      <c r="L89" s="859">
        <f>N82*K89</f>
        <v>10169.896479862853</v>
      </c>
      <c r="M89" s="860"/>
      <c r="N89" s="57"/>
    </row>
    <row r="90" spans="1:14" ht="15.75" thickBot="1">
      <c r="B90" s="822" t="s">
        <v>1037</v>
      </c>
      <c r="C90" s="823"/>
      <c r="D90" s="823"/>
      <c r="E90" s="823"/>
      <c r="F90" s="823"/>
      <c r="G90" s="823"/>
      <c r="H90" s="823"/>
      <c r="I90" s="823"/>
      <c r="J90" s="823"/>
      <c r="K90" s="823"/>
      <c r="L90" s="823"/>
      <c r="M90" s="824"/>
      <c r="N90" s="58">
        <f>L87+L88+L89</f>
        <v>61019.378879177115</v>
      </c>
    </row>
    <row r="91" spans="1:14" ht="15.75" thickBot="1">
      <c r="B91" s="39"/>
      <c r="C91" s="40"/>
      <c r="D91" s="40"/>
      <c r="E91" s="40"/>
      <c r="F91" s="40"/>
      <c r="G91" s="40"/>
      <c r="H91" s="40"/>
      <c r="I91" s="40"/>
      <c r="J91" s="40"/>
      <c r="K91" s="40"/>
      <c r="L91" s="40"/>
      <c r="M91" s="40"/>
      <c r="N91" s="41"/>
    </row>
    <row r="92" spans="1:14" ht="15.75" thickBot="1">
      <c r="A92" t="s">
        <v>2122</v>
      </c>
      <c r="B92" s="822" t="s">
        <v>1059</v>
      </c>
      <c r="C92" s="823"/>
      <c r="D92" s="823"/>
      <c r="E92" s="823"/>
      <c r="F92" s="823"/>
      <c r="G92" s="823"/>
      <c r="H92" s="823"/>
      <c r="I92" s="823"/>
      <c r="J92" s="823"/>
      <c r="K92" s="823"/>
      <c r="L92" s="823"/>
      <c r="M92" s="824"/>
      <c r="N92" s="196">
        <f>N82+N90</f>
        <v>264417.30847643415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25" t="s">
        <v>2324</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2325</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8"/>
      <c r="K122" s="888"/>
      <c r="L122" s="888"/>
      <c r="M122" s="888"/>
      <c r="N122" s="889"/>
    </row>
    <row r="123" spans="2:14" ht="15.75" thickBot="1">
      <c r="B123" s="269" t="s">
        <v>2327</v>
      </c>
      <c r="C123" s="401"/>
      <c r="D123" s="401"/>
      <c r="E123" s="63"/>
      <c r="F123" s="63"/>
      <c r="G123" s="63"/>
      <c r="H123" s="63"/>
      <c r="I123" s="63"/>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C4:J4"/>
    <mergeCell ref="L35:M35"/>
    <mergeCell ref="L12:N12"/>
    <mergeCell ref="C30:I30"/>
    <mergeCell ref="L30:M30"/>
    <mergeCell ref="D11:E11"/>
    <mergeCell ref="C5:J5"/>
    <mergeCell ref="K5:K6"/>
    <mergeCell ref="L5:L6"/>
    <mergeCell ref="M5:M6"/>
    <mergeCell ref="N5:N6"/>
    <mergeCell ref="C6:J6"/>
    <mergeCell ref="C29:I29"/>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1156</v>
      </c>
      <c r="C31" s="87" t="s">
        <v>2177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150</v>
      </c>
      <c r="B36" s="871" t="str">
        <f>VLOOKUP(A36,EQUIPOS!A6:D154,3,FALSE)</f>
        <v>Cargador : Potencia en el volante 125 hp, Clasificación de RPM del motor 2300.</v>
      </c>
      <c r="C36" s="872"/>
      <c r="D36" s="872"/>
      <c r="E36" s="872"/>
      <c r="F36" s="872"/>
      <c r="G36" s="872"/>
      <c r="H36" s="873"/>
      <c r="I36" s="275"/>
      <c r="J36" s="276"/>
      <c r="K36" s="277">
        <f>VLOOKUP(A36,EQUIPOS!A6:D163,4,FALSE)</f>
        <v>172220</v>
      </c>
      <c r="L36" s="278"/>
      <c r="M36" s="279">
        <v>30</v>
      </c>
      <c r="N36" s="280">
        <f>K36/M36</f>
        <v>5740.666666666667</v>
      </c>
    </row>
    <row r="37" spans="1:14">
      <c r="A37" s="119" t="s">
        <v>173</v>
      </c>
      <c r="B37" s="871" t="str">
        <f>VLOOKUP(A37,EQUIPOS!A7:D154,3,FALSE)</f>
        <v>Compactador neumático de Potencia 70 HP, peso de 13 ton</v>
      </c>
      <c r="C37" s="872"/>
      <c r="D37" s="872"/>
      <c r="E37" s="872"/>
      <c r="F37" s="872"/>
      <c r="G37" s="872"/>
      <c r="H37" s="873"/>
      <c r="I37" s="275"/>
      <c r="J37" s="276"/>
      <c r="K37" s="277">
        <f>VLOOKUP(A37,EQUIPOS!A7:D164,4,FALSE)</f>
        <v>148766.66666666666</v>
      </c>
      <c r="L37" s="278"/>
      <c r="M37" s="279">
        <v>10</v>
      </c>
      <c r="N37" s="280">
        <f t="shared" ref="N37:N43" si="0">K37/M37</f>
        <v>14876.666666666666</v>
      </c>
    </row>
    <row r="38" spans="1:14">
      <c r="A38" t="s">
        <v>166</v>
      </c>
      <c r="B38" s="871" t="str">
        <f>VLOOKUP(A38,EQUIPOS!A8:D154,3,FALSE)</f>
        <v>Compactador de Rodillo POTENCIA: 99HP, PESO: 8 ton</v>
      </c>
      <c r="C38" s="872"/>
      <c r="D38" s="872"/>
      <c r="E38" s="872"/>
      <c r="F38" s="872"/>
      <c r="G38" s="872"/>
      <c r="H38" s="873"/>
      <c r="I38" s="275"/>
      <c r="J38" s="276"/>
      <c r="K38" s="277">
        <f>VLOOKUP(A38,EQUIPOS!A8:D165,4,FALSE)</f>
        <v>138750</v>
      </c>
      <c r="L38" s="278"/>
      <c r="M38" s="279">
        <v>10</v>
      </c>
      <c r="N38" s="280">
        <f t="shared" si="0"/>
        <v>13875</v>
      </c>
    </row>
    <row r="39" spans="1:14">
      <c r="A39" t="s">
        <v>284</v>
      </c>
      <c r="B39" s="871" t="str">
        <f>VLOOKUP(A39,EQUIPOS!A9:D154,3,FALSE)</f>
        <v>Planta de asfalto en caliente</v>
      </c>
      <c r="C39" s="872"/>
      <c r="D39" s="872"/>
      <c r="E39" s="872"/>
      <c r="F39" s="872"/>
      <c r="G39" s="872"/>
      <c r="H39" s="873"/>
      <c r="I39" s="275"/>
      <c r="J39" s="276"/>
      <c r="K39" s="277">
        <f>VLOOKUP(A39,EQUIPOS!A9:D166,4,FALSE)</f>
        <v>541200</v>
      </c>
      <c r="L39" s="278"/>
      <c r="M39" s="279">
        <v>10</v>
      </c>
      <c r="N39" s="280">
        <f t="shared" si="0"/>
        <v>54120</v>
      </c>
    </row>
    <row r="40" spans="1:14">
      <c r="A40" t="s">
        <v>290</v>
      </c>
      <c r="B40" s="871" t="str">
        <f>VLOOKUP(A40,EQUIPOS!A10:D154,3,FALSE)</f>
        <v>Planta trituradora</v>
      </c>
      <c r="C40" s="872"/>
      <c r="D40" s="872"/>
      <c r="E40" s="872"/>
      <c r="F40" s="872"/>
      <c r="G40" s="872"/>
      <c r="H40" s="873"/>
      <c r="I40" s="275"/>
      <c r="J40" s="276"/>
      <c r="K40" s="277">
        <f>VLOOKUP(A40,EQUIPOS!A10:D167,4,FALSE)</f>
        <v>498950</v>
      </c>
      <c r="L40" s="278"/>
      <c r="M40" s="279">
        <v>30</v>
      </c>
      <c r="N40" s="280">
        <f t="shared" si="0"/>
        <v>16631.666666666668</v>
      </c>
    </row>
    <row r="41" spans="1:14">
      <c r="A41" t="s">
        <v>314</v>
      </c>
      <c r="B41" s="871" t="str">
        <f>VLOOKUP(A41,EQUIPOS!A11:D155,3,FALSE)</f>
        <v xml:space="preserve">Retroexcavadora E-200 sobre orugas
</v>
      </c>
      <c r="C41" s="872"/>
      <c r="D41" s="872"/>
      <c r="E41" s="872"/>
      <c r="F41" s="872"/>
      <c r="G41" s="872"/>
      <c r="H41" s="873"/>
      <c r="I41" s="275"/>
      <c r="J41" s="276"/>
      <c r="K41" s="277">
        <f>VLOOKUP(A41,EQUIPOS!A11:D168,4,FALSE)</f>
        <v>184950</v>
      </c>
      <c r="L41" s="278"/>
      <c r="M41" s="279">
        <v>30</v>
      </c>
      <c r="N41" s="280">
        <f t="shared" si="0"/>
        <v>6165</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75"/>
      <c r="J42" s="276"/>
      <c r="K42" s="277">
        <f>VLOOKUP(A42,EQUIPOS!A12:D169,4,FALSE)</f>
        <v>459750</v>
      </c>
      <c r="L42" s="278"/>
      <c r="M42" s="279">
        <v>10</v>
      </c>
      <c r="N42" s="280">
        <f t="shared" si="0"/>
        <v>45975</v>
      </c>
    </row>
    <row r="43" spans="1:14">
      <c r="A43" t="s">
        <v>373</v>
      </c>
      <c r="B43" s="871" t="str">
        <f>VLOOKUP(A43,EQUIPOS!A13:D157,3,FALSE)</f>
        <v>Volqueta 6 m3</v>
      </c>
      <c r="C43" s="872"/>
      <c r="D43" s="872"/>
      <c r="E43" s="872"/>
      <c r="F43" s="872"/>
      <c r="G43" s="872"/>
      <c r="H43" s="873"/>
      <c r="I43" s="275"/>
      <c r="J43" s="276"/>
      <c r="K43" s="277">
        <f>VLOOKUP(A43,EQUIPOS!A13:D170,4,FALSE)</f>
        <v>70333.333333333328</v>
      </c>
      <c r="L43" s="278"/>
      <c r="M43" s="279">
        <v>10</v>
      </c>
      <c r="N43" s="280">
        <f t="shared" si="0"/>
        <v>7033.333333333333</v>
      </c>
    </row>
    <row r="44" spans="1:14">
      <c r="B44" s="871"/>
      <c r="C44" s="872"/>
      <c r="D44" s="872"/>
      <c r="E44" s="872"/>
      <c r="F44" s="872"/>
      <c r="G44" s="872"/>
      <c r="H44" s="873"/>
      <c r="I44" s="874"/>
      <c r="J44" s="875"/>
      <c r="K44" s="277"/>
      <c r="L44" s="876"/>
      <c r="M44" s="877"/>
      <c r="N44" s="280"/>
    </row>
    <row r="45" spans="1:14">
      <c r="B45" s="871"/>
      <c r="C45" s="872"/>
      <c r="D45" s="872"/>
      <c r="E45" s="878"/>
      <c r="F45" s="872"/>
      <c r="G45" s="872"/>
      <c r="H45" s="873"/>
      <c r="I45" s="42"/>
      <c r="J45" s="43"/>
      <c r="K45" s="282"/>
      <c r="L45" s="284"/>
      <c r="M45" s="285"/>
      <c r="N45" s="286"/>
    </row>
    <row r="46" spans="1:14">
      <c r="B46" s="879" t="s">
        <v>1036</v>
      </c>
      <c r="C46" s="880"/>
      <c r="D46" s="880"/>
      <c r="E46" s="44"/>
      <c r="F46" s="45"/>
      <c r="G46" s="45"/>
      <c r="H46" s="46"/>
      <c r="I46" s="42"/>
      <c r="J46" s="43"/>
      <c r="K46" s="287"/>
      <c r="L46" s="284"/>
      <c r="M46" s="409">
        <v>0.1</v>
      </c>
      <c r="N46" s="352">
        <f>N80*M46</f>
        <v>829.84208459912497</v>
      </c>
    </row>
    <row r="47" spans="1:14" ht="15.75" thickBot="1">
      <c r="B47" s="871"/>
      <c r="C47" s="872"/>
      <c r="D47" s="872"/>
      <c r="E47" s="872"/>
      <c r="F47" s="872"/>
      <c r="G47" s="872"/>
      <c r="H47" s="873"/>
      <c r="I47" s="881"/>
      <c r="J47" s="882"/>
      <c r="K47" s="47"/>
      <c r="L47" s="883"/>
      <c r="M47" s="884"/>
      <c r="N47" s="111"/>
    </row>
    <row r="48" spans="1:14" ht="15.75" thickBot="1">
      <c r="B48" s="822" t="s">
        <v>1037</v>
      </c>
      <c r="C48" s="823"/>
      <c r="D48" s="823"/>
      <c r="E48" s="823"/>
      <c r="F48" s="823"/>
      <c r="G48" s="823"/>
      <c r="H48" s="823"/>
      <c r="I48" s="823"/>
      <c r="J48" s="823"/>
      <c r="K48" s="823"/>
      <c r="L48" s="823"/>
      <c r="M48" s="824"/>
      <c r="N48" s="402">
        <f>SUM(N36:N47)</f>
        <v>165247.17541793248</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7" t="s">
        <v>1028</v>
      </c>
      <c r="C52" s="868"/>
      <c r="D52" s="868"/>
      <c r="E52" s="868"/>
      <c r="F52" s="868"/>
      <c r="G52" s="868"/>
      <c r="H52" s="868"/>
      <c r="I52" s="902"/>
      <c r="J52" s="323" t="s">
        <v>1029</v>
      </c>
      <c r="K52" s="91" t="s">
        <v>1030</v>
      </c>
      <c r="L52" s="903" t="s">
        <v>1039</v>
      </c>
      <c r="M52" s="902"/>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18066.666666666668</v>
      </c>
      <c r="N53" s="280">
        <f>K53*M53</f>
        <v>25293.333333333332</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52.333333333333336</v>
      </c>
      <c r="N54" s="280">
        <f>K54*M54</f>
        <v>1308.3333333333335</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904"/>
      <c r="C57" s="905"/>
      <c r="D57" s="905"/>
      <c r="E57" s="905"/>
      <c r="F57" s="905"/>
      <c r="G57" s="905"/>
      <c r="H57" s="905"/>
      <c r="I57" s="875"/>
      <c r="J57" s="48"/>
      <c r="K57" s="50"/>
      <c r="L57" s="906"/>
      <c r="M57" s="907"/>
      <c r="N57" s="51"/>
    </row>
    <row r="58" spans="1:14" ht="15.75" thickBot="1">
      <c r="B58" s="822" t="s">
        <v>1037</v>
      </c>
      <c r="C58" s="823"/>
      <c r="D58" s="823"/>
      <c r="E58" s="823"/>
      <c r="F58" s="823"/>
      <c r="G58" s="823"/>
      <c r="H58" s="823"/>
      <c r="I58" s="823"/>
      <c r="J58" s="823"/>
      <c r="K58" s="823"/>
      <c r="L58" s="823"/>
      <c r="M58" s="824"/>
      <c r="N58" s="402">
        <f>SUM(N53:N57)</f>
        <v>26601.666666666664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8" t="s">
        <v>1045</v>
      </c>
      <c r="M62" s="887"/>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9">
        <f>VLOOKUP(A63,TRANSPORTE!A5:D117,4,FALSE)</f>
        <v>1226.6666666666667</v>
      </c>
      <c r="M63" s="910"/>
      <c r="N63" s="295">
        <f>K63*L63</f>
        <v>1717.3333333333333</v>
      </c>
    </row>
    <row r="64" spans="1:14">
      <c r="A64" t="s">
        <v>1423</v>
      </c>
      <c r="B64" s="52" t="str">
        <f>VLOOKUP(A64,TRANSPORTE!A6:D117,3,FALSE)</f>
        <v>Transporte de Mezcla Semi- Densa en Caliente MSC-19</v>
      </c>
      <c r="C64" s="53"/>
      <c r="D64" s="53"/>
      <c r="E64" s="53"/>
      <c r="F64" s="53"/>
      <c r="G64" s="53"/>
      <c r="H64" s="319" t="s">
        <v>1552</v>
      </c>
      <c r="I64" s="287">
        <v>1.25</v>
      </c>
      <c r="J64" s="294">
        <v>1</v>
      </c>
      <c r="K64" s="287">
        <f>I64*J64</f>
        <v>1.25</v>
      </c>
      <c r="L64" s="909">
        <f>VLOOKUP(A64,TRANSPORTE!A6:D117,4,FALSE)</f>
        <v>1226.6666666666667</v>
      </c>
      <c r="M64" s="910"/>
      <c r="N64" s="295">
        <f>K64*L64</f>
        <v>1533.3333333333335</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317"/>
      <c r="C68" s="318"/>
      <c r="D68" s="456"/>
      <c r="E68" s="456"/>
      <c r="F68" s="456"/>
      <c r="G68" s="456"/>
      <c r="H68" s="54"/>
      <c r="I68" s="132"/>
      <c r="J68" s="132"/>
      <c r="K68" s="132"/>
      <c r="L68" s="900"/>
      <c r="M68" s="901"/>
      <c r="N68" s="133"/>
    </row>
    <row r="69" spans="1:15" ht="15.75" thickBot="1">
      <c r="B69" s="911" t="s">
        <v>1037</v>
      </c>
      <c r="C69" s="865"/>
      <c r="D69" s="865"/>
      <c r="E69" s="865"/>
      <c r="F69" s="865"/>
      <c r="G69" s="865"/>
      <c r="H69" s="865"/>
      <c r="I69" s="865"/>
      <c r="J69" s="865"/>
      <c r="K69" s="865"/>
      <c r="L69" s="865"/>
      <c r="M69" s="866"/>
      <c r="N69" s="110">
        <f>N63+N64+N65+N66+N67</f>
        <v>3250.666666666667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61" t="s">
        <v>1047</v>
      </c>
      <c r="C73" s="862"/>
      <c r="D73" s="862"/>
      <c r="E73" s="862"/>
      <c r="F73" s="862"/>
      <c r="G73" s="862"/>
      <c r="H73" s="862"/>
      <c r="I73" s="79" t="s">
        <v>1048</v>
      </c>
      <c r="J73" s="81" t="s">
        <v>1494</v>
      </c>
      <c r="K73" s="80" t="s">
        <v>1050</v>
      </c>
      <c r="L73" s="863" t="s">
        <v>1034</v>
      </c>
      <c r="M73" s="864"/>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80</v>
      </c>
      <c r="N74" s="403">
        <f>K74/M74</f>
        <v>5106.7205206099998</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80</v>
      </c>
      <c r="N75" s="403">
        <f>K75/M75</f>
        <v>1276.6801301524999</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80</v>
      </c>
      <c r="N76" s="403">
        <f>K76/M76</f>
        <v>1915.0201952287498</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8"/>
      <c r="C79" s="899"/>
      <c r="D79" s="899"/>
      <c r="E79" s="899"/>
      <c r="F79" s="899"/>
      <c r="G79" s="899"/>
      <c r="H79" s="899"/>
      <c r="I79" s="132"/>
      <c r="J79" s="132"/>
      <c r="K79" s="132"/>
      <c r="L79" s="912"/>
      <c r="M79" s="912"/>
      <c r="N79" s="51"/>
    </row>
    <row r="80" spans="1:15" ht="15.75" thickBot="1">
      <c r="B80" s="911" t="s">
        <v>1037</v>
      </c>
      <c r="C80" s="865"/>
      <c r="D80" s="865"/>
      <c r="E80" s="865"/>
      <c r="F80" s="865"/>
      <c r="G80" s="865"/>
      <c r="H80" s="865"/>
      <c r="I80" s="865"/>
      <c r="J80" s="865"/>
      <c r="K80" s="865"/>
      <c r="L80" s="865"/>
      <c r="M80" s="866"/>
      <c r="N80" s="309">
        <f>SUM(N74:N79)</f>
        <v>8298.4208459912497</v>
      </c>
    </row>
    <row r="81" spans="1:14" ht="15.75" thickBot="1">
      <c r="B81" s="39"/>
      <c r="C81" s="40"/>
      <c r="D81" s="40"/>
      <c r="E81" s="40"/>
      <c r="F81" s="40"/>
      <c r="G81" s="40"/>
      <c r="H81" s="40"/>
      <c r="I81" s="40"/>
      <c r="J81" s="40"/>
      <c r="K81" s="40"/>
      <c r="L81" s="40"/>
      <c r="M81" s="40"/>
      <c r="N81" s="41"/>
    </row>
    <row r="82" spans="1:14" ht="15.75" thickBot="1">
      <c r="B82" s="822" t="s">
        <v>1051</v>
      </c>
      <c r="C82" s="823"/>
      <c r="D82" s="823"/>
      <c r="E82" s="823"/>
      <c r="F82" s="823"/>
      <c r="G82" s="823"/>
      <c r="H82" s="823"/>
      <c r="I82" s="823"/>
      <c r="J82" s="823"/>
      <c r="K82" s="823"/>
      <c r="L82" s="823"/>
      <c r="M82" s="824"/>
      <c r="N82" s="105">
        <f>N48+N58+N69+N80</f>
        <v>203397.92959725705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7" t="s">
        <v>1053</v>
      </c>
      <c r="C86" s="868"/>
      <c r="D86" s="868"/>
      <c r="E86" s="868"/>
      <c r="F86" s="868"/>
      <c r="G86" s="868"/>
      <c r="H86" s="868"/>
      <c r="I86" s="322"/>
      <c r="J86" s="342"/>
      <c r="K86" s="310" t="s">
        <v>1054</v>
      </c>
      <c r="L86" s="869" t="s">
        <v>1055</v>
      </c>
      <c r="M86" s="870"/>
      <c r="N86" s="311"/>
    </row>
    <row r="87" spans="1:14">
      <c r="B87" s="855" t="s">
        <v>1056</v>
      </c>
      <c r="C87" s="856"/>
      <c r="D87" s="856"/>
      <c r="E87" s="856"/>
      <c r="F87" s="856"/>
      <c r="G87" s="856"/>
      <c r="H87" s="856"/>
      <c r="I87" s="93"/>
      <c r="J87" s="94"/>
      <c r="K87" s="312">
        <v>0.2</v>
      </c>
      <c r="L87" s="857">
        <f>N82*K87</f>
        <v>40679.585919451412</v>
      </c>
      <c r="M87" s="858"/>
      <c r="N87" s="57"/>
    </row>
    <row r="88" spans="1:14">
      <c r="B88" s="95" t="s">
        <v>1057</v>
      </c>
      <c r="C88" s="96"/>
      <c r="D88" s="96"/>
      <c r="E88" s="96"/>
      <c r="F88" s="96"/>
      <c r="G88" s="96"/>
      <c r="H88" s="96"/>
      <c r="I88" s="93"/>
      <c r="J88" s="94"/>
      <c r="K88" s="312">
        <v>0.05</v>
      </c>
      <c r="L88" s="857">
        <f>N82*K88</f>
        <v>10169.896479862853</v>
      </c>
      <c r="M88" s="858"/>
      <c r="N88" s="57"/>
    </row>
    <row r="89" spans="1:14" ht="15.75" thickBot="1">
      <c r="B89" s="97" t="s">
        <v>1058</v>
      </c>
      <c r="C89" s="98"/>
      <c r="D89" s="98"/>
      <c r="E89" s="98"/>
      <c r="F89" s="98"/>
      <c r="G89" s="98"/>
      <c r="H89" s="98"/>
      <c r="I89" s="99"/>
      <c r="J89" s="100"/>
      <c r="K89" s="313">
        <v>0.05</v>
      </c>
      <c r="L89" s="859">
        <f>N82*K89</f>
        <v>10169.896479862853</v>
      </c>
      <c r="M89" s="860"/>
      <c r="N89" s="57"/>
    </row>
    <row r="90" spans="1:14" ht="15.75" thickBot="1">
      <c r="B90" s="822" t="s">
        <v>1037</v>
      </c>
      <c r="C90" s="823"/>
      <c r="D90" s="823"/>
      <c r="E90" s="823"/>
      <c r="F90" s="823"/>
      <c r="G90" s="823"/>
      <c r="H90" s="823"/>
      <c r="I90" s="823"/>
      <c r="J90" s="823"/>
      <c r="K90" s="823"/>
      <c r="L90" s="823"/>
      <c r="M90" s="824"/>
      <c r="N90" s="58">
        <f>L87+L88+L89</f>
        <v>61019.378879177115</v>
      </c>
    </row>
    <row r="91" spans="1:14" ht="15.75" thickBot="1">
      <c r="B91" s="39"/>
      <c r="C91" s="40"/>
      <c r="D91" s="40"/>
      <c r="E91" s="40"/>
      <c r="F91" s="40"/>
      <c r="G91" s="40"/>
      <c r="H91" s="40"/>
      <c r="I91" s="40"/>
      <c r="J91" s="40"/>
      <c r="K91" s="40"/>
      <c r="L91" s="40"/>
      <c r="M91" s="40"/>
      <c r="N91" s="41"/>
    </row>
    <row r="92" spans="1:14" ht="15.75" thickBot="1">
      <c r="A92" t="s">
        <v>2122</v>
      </c>
      <c r="B92" s="822" t="s">
        <v>1059</v>
      </c>
      <c r="C92" s="823"/>
      <c r="D92" s="823"/>
      <c r="E92" s="823"/>
      <c r="F92" s="823"/>
      <c r="G92" s="823"/>
      <c r="H92" s="823"/>
      <c r="I92" s="823"/>
      <c r="J92" s="823"/>
      <c r="K92" s="823"/>
      <c r="L92" s="823"/>
      <c r="M92" s="824"/>
      <c r="N92" s="196">
        <f>N82+N90</f>
        <v>264417.30847643415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25" t="s">
        <v>2324</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2325</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8"/>
      <c r="K122" s="888"/>
      <c r="L122" s="888"/>
      <c r="M122" s="888"/>
      <c r="N122" s="889"/>
    </row>
    <row r="123" spans="2:14" ht="15.75" thickBot="1">
      <c r="B123" s="269" t="s">
        <v>2327</v>
      </c>
      <c r="C123" s="401"/>
      <c r="D123" s="401"/>
      <c r="E123" s="63"/>
      <c r="F123" s="63"/>
      <c r="G123" s="63"/>
      <c r="H123" s="63"/>
      <c r="I123" s="63"/>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5.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1157</v>
      </c>
      <c r="C31" s="87" t="s">
        <v>1665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150</v>
      </c>
      <c r="B36" s="871" t="str">
        <f>VLOOKUP(A36,EQUIPOS!A6:D154,3,FALSE)</f>
        <v>Cargador : Potencia en el volante 125 hp, Clasificación de RPM del motor 2300.</v>
      </c>
      <c r="C36" s="872"/>
      <c r="D36" s="872"/>
      <c r="E36" s="872"/>
      <c r="F36" s="872"/>
      <c r="G36" s="872"/>
      <c r="H36" s="873"/>
      <c r="I36" s="275"/>
      <c r="J36" s="276"/>
      <c r="K36" s="277">
        <f>VLOOKUP(A36,EQUIPOS!A6:D163,4,FALSE)</f>
        <v>172220</v>
      </c>
      <c r="L36" s="278"/>
      <c r="M36" s="279">
        <v>30</v>
      </c>
      <c r="N36" s="280">
        <f>K36/M36</f>
        <v>5740.666666666667</v>
      </c>
    </row>
    <row r="37" spans="1:14">
      <c r="A37" s="119" t="s">
        <v>173</v>
      </c>
      <c r="B37" s="871" t="str">
        <f>VLOOKUP(A37,EQUIPOS!A7:D154,3,FALSE)</f>
        <v>Compactador neumático de Potencia 70 HP, peso de 13 ton</v>
      </c>
      <c r="C37" s="872"/>
      <c r="D37" s="872"/>
      <c r="E37" s="872"/>
      <c r="F37" s="872"/>
      <c r="G37" s="872"/>
      <c r="H37" s="873"/>
      <c r="I37" s="275"/>
      <c r="J37" s="276"/>
      <c r="K37" s="277">
        <f>VLOOKUP(A37,EQUIPOS!A7:D164,4,FALSE)</f>
        <v>148766.66666666666</v>
      </c>
      <c r="L37" s="278"/>
      <c r="M37" s="279">
        <v>10</v>
      </c>
      <c r="N37" s="280">
        <f t="shared" ref="N37:N43" si="0">K37/M37</f>
        <v>14876.666666666666</v>
      </c>
    </row>
    <row r="38" spans="1:14">
      <c r="A38" t="s">
        <v>166</v>
      </c>
      <c r="B38" s="871" t="str">
        <f>VLOOKUP(A38,EQUIPOS!A8:D154,3,FALSE)</f>
        <v>Compactador de Rodillo POTENCIA: 99HP, PESO: 8 ton</v>
      </c>
      <c r="C38" s="872"/>
      <c r="D38" s="872"/>
      <c r="E38" s="872"/>
      <c r="F38" s="872"/>
      <c r="G38" s="872"/>
      <c r="H38" s="873"/>
      <c r="I38" s="275"/>
      <c r="J38" s="276"/>
      <c r="K38" s="277">
        <f>VLOOKUP(A38,EQUIPOS!A8:D165,4,FALSE)</f>
        <v>138750</v>
      </c>
      <c r="L38" s="278"/>
      <c r="M38" s="279">
        <v>10</v>
      </c>
      <c r="N38" s="280">
        <f t="shared" si="0"/>
        <v>13875</v>
      </c>
    </row>
    <row r="39" spans="1:14">
      <c r="A39" t="s">
        <v>284</v>
      </c>
      <c r="B39" s="871" t="str">
        <f>VLOOKUP(A39,EQUIPOS!A9:D154,3,FALSE)</f>
        <v>Planta de asfalto en caliente</v>
      </c>
      <c r="C39" s="872"/>
      <c r="D39" s="872"/>
      <c r="E39" s="872"/>
      <c r="F39" s="872"/>
      <c r="G39" s="872"/>
      <c r="H39" s="873"/>
      <c r="I39" s="275"/>
      <c r="J39" s="276"/>
      <c r="K39" s="277">
        <f>VLOOKUP(A39,EQUIPOS!A9:D166,4,FALSE)</f>
        <v>541200</v>
      </c>
      <c r="L39" s="278"/>
      <c r="M39" s="279">
        <v>10</v>
      </c>
      <c r="N39" s="280">
        <f t="shared" si="0"/>
        <v>54120</v>
      </c>
    </row>
    <row r="40" spans="1:14">
      <c r="A40" t="s">
        <v>290</v>
      </c>
      <c r="B40" s="871" t="str">
        <f>VLOOKUP(A40,EQUIPOS!A10:D154,3,FALSE)</f>
        <v>Planta trituradora</v>
      </c>
      <c r="C40" s="872"/>
      <c r="D40" s="872"/>
      <c r="E40" s="872"/>
      <c r="F40" s="872"/>
      <c r="G40" s="872"/>
      <c r="H40" s="873"/>
      <c r="I40" s="275"/>
      <c r="J40" s="276"/>
      <c r="K40" s="277">
        <f>VLOOKUP(A40,EQUIPOS!A10:D167,4,FALSE)</f>
        <v>498950</v>
      </c>
      <c r="L40" s="278"/>
      <c r="M40" s="279">
        <v>30</v>
      </c>
      <c r="N40" s="280">
        <f t="shared" si="0"/>
        <v>16631.666666666668</v>
      </c>
    </row>
    <row r="41" spans="1:14">
      <c r="A41" t="s">
        <v>314</v>
      </c>
      <c r="B41" s="871" t="str">
        <f>VLOOKUP(A41,EQUIPOS!A11:D155,3,FALSE)</f>
        <v xml:space="preserve">Retroexcavadora E-200 sobre orugas
</v>
      </c>
      <c r="C41" s="872"/>
      <c r="D41" s="872"/>
      <c r="E41" s="872"/>
      <c r="F41" s="872"/>
      <c r="G41" s="872"/>
      <c r="H41" s="873"/>
      <c r="I41" s="275"/>
      <c r="J41" s="276"/>
      <c r="K41" s="277">
        <f>VLOOKUP(A41,EQUIPOS!A11:D168,4,FALSE)</f>
        <v>184950</v>
      </c>
      <c r="L41" s="278"/>
      <c r="M41" s="279">
        <v>30</v>
      </c>
      <c r="N41" s="280">
        <f t="shared" si="0"/>
        <v>6165</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75"/>
      <c r="J42" s="276"/>
      <c r="K42" s="277">
        <f>VLOOKUP(A42,EQUIPOS!A12:D169,4,FALSE)</f>
        <v>459750</v>
      </c>
      <c r="L42" s="278"/>
      <c r="M42" s="279">
        <v>10</v>
      </c>
      <c r="N42" s="280">
        <f t="shared" si="0"/>
        <v>45975</v>
      </c>
    </row>
    <row r="43" spans="1:14">
      <c r="A43" t="s">
        <v>373</v>
      </c>
      <c r="B43" s="871" t="str">
        <f>VLOOKUP(A43,EQUIPOS!A13:D157,3,FALSE)</f>
        <v>Volqueta 6 m3</v>
      </c>
      <c r="C43" s="872"/>
      <c r="D43" s="872"/>
      <c r="E43" s="872"/>
      <c r="F43" s="872"/>
      <c r="G43" s="872"/>
      <c r="H43" s="873"/>
      <c r="I43" s="275"/>
      <c r="J43" s="276"/>
      <c r="K43" s="277">
        <f>VLOOKUP(A43,EQUIPOS!A13:D170,4,FALSE)</f>
        <v>70333.333333333328</v>
      </c>
      <c r="L43" s="278"/>
      <c r="M43" s="279">
        <v>10</v>
      </c>
      <c r="N43" s="280">
        <f t="shared" si="0"/>
        <v>7033.333333333333</v>
      </c>
    </row>
    <row r="44" spans="1:14">
      <c r="B44" s="328"/>
      <c r="C44" s="329"/>
      <c r="D44" s="329"/>
      <c r="E44" s="329"/>
      <c r="F44" s="329"/>
      <c r="G44" s="329"/>
      <c r="H44" s="330"/>
      <c r="I44" s="275"/>
      <c r="J44" s="276"/>
      <c r="K44" s="277"/>
      <c r="L44" s="278"/>
      <c r="M44" s="279"/>
      <c r="N44" s="280"/>
    </row>
    <row r="45" spans="1:14">
      <c r="B45" s="871"/>
      <c r="C45" s="872"/>
      <c r="D45" s="872"/>
      <c r="E45" s="872"/>
      <c r="F45" s="872"/>
      <c r="G45" s="872"/>
      <c r="H45" s="873"/>
      <c r="I45" s="874"/>
      <c r="J45" s="875"/>
      <c r="K45" s="277"/>
      <c r="L45" s="876"/>
      <c r="M45" s="877"/>
      <c r="N45" s="280"/>
    </row>
    <row r="46" spans="1:14">
      <c r="B46" s="871"/>
      <c r="C46" s="872"/>
      <c r="D46" s="872"/>
      <c r="E46" s="878"/>
      <c r="F46" s="872"/>
      <c r="G46" s="872"/>
      <c r="H46" s="873"/>
      <c r="I46" s="42"/>
      <c r="J46" s="43"/>
      <c r="K46" s="282"/>
      <c r="L46" s="284"/>
      <c r="M46" s="285"/>
      <c r="N46" s="286"/>
    </row>
    <row r="47" spans="1:14">
      <c r="B47" s="879" t="s">
        <v>1036</v>
      </c>
      <c r="C47" s="880"/>
      <c r="D47" s="880"/>
      <c r="E47" s="44"/>
      <c r="F47" s="45"/>
      <c r="G47" s="45"/>
      <c r="H47" s="46"/>
      <c r="I47" s="42"/>
      <c r="J47" s="43"/>
      <c r="K47" s="287"/>
      <c r="L47" s="284"/>
      <c r="M47" s="409">
        <v>0.1</v>
      </c>
      <c r="N47" s="352">
        <f>N81*M47</f>
        <v>829.84208459912497</v>
      </c>
    </row>
    <row r="48" spans="1:14" ht="15.75" thickBot="1">
      <c r="B48" s="871"/>
      <c r="C48" s="872"/>
      <c r="D48" s="872"/>
      <c r="E48" s="872"/>
      <c r="F48" s="872"/>
      <c r="G48" s="872"/>
      <c r="H48" s="873"/>
      <c r="I48" s="881"/>
      <c r="J48" s="882"/>
      <c r="K48" s="47"/>
      <c r="L48" s="883"/>
      <c r="M48" s="884"/>
      <c r="N48" s="111"/>
    </row>
    <row r="49" spans="1:14" ht="15.75" thickBot="1">
      <c r="B49" s="822" t="s">
        <v>1037</v>
      </c>
      <c r="C49" s="823"/>
      <c r="D49" s="823"/>
      <c r="E49" s="823"/>
      <c r="F49" s="823"/>
      <c r="G49" s="823"/>
      <c r="H49" s="823"/>
      <c r="I49" s="823"/>
      <c r="J49" s="823"/>
      <c r="K49" s="823"/>
      <c r="L49" s="823"/>
      <c r="M49" s="824"/>
      <c r="N49" s="402">
        <f>SUM(N36:N48)</f>
        <v>165247.17541793248</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7" t="s">
        <v>1028</v>
      </c>
      <c r="C53" s="868"/>
      <c r="D53" s="868"/>
      <c r="E53" s="868"/>
      <c r="F53" s="868"/>
      <c r="G53" s="868"/>
      <c r="H53" s="868"/>
      <c r="I53" s="902"/>
      <c r="J53" s="323" t="s">
        <v>1029</v>
      </c>
      <c r="K53" s="91" t="s">
        <v>1030</v>
      </c>
      <c r="L53" s="903" t="s">
        <v>1039</v>
      </c>
      <c r="M53" s="902"/>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18066.666666666668</v>
      </c>
      <c r="N54" s="280">
        <f>K54*M54</f>
        <v>25293.333333333332</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52.333333333333336</v>
      </c>
      <c r="N55" s="280">
        <f>K55*M55</f>
        <v>1308.3333333333335</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904"/>
      <c r="C58" s="905"/>
      <c r="D58" s="905"/>
      <c r="E58" s="905"/>
      <c r="F58" s="905"/>
      <c r="G58" s="905"/>
      <c r="H58" s="905"/>
      <c r="I58" s="875"/>
      <c r="J58" s="48"/>
      <c r="K58" s="50"/>
      <c r="L58" s="906"/>
      <c r="M58" s="907"/>
      <c r="N58" s="51"/>
    </row>
    <row r="59" spans="1:14" ht="15.75" thickBot="1">
      <c r="B59" s="822" t="s">
        <v>1037</v>
      </c>
      <c r="C59" s="823"/>
      <c r="D59" s="823"/>
      <c r="E59" s="823"/>
      <c r="F59" s="823"/>
      <c r="G59" s="823"/>
      <c r="H59" s="823"/>
      <c r="I59" s="823"/>
      <c r="J59" s="823"/>
      <c r="K59" s="823"/>
      <c r="L59" s="823"/>
      <c r="M59" s="824"/>
      <c r="N59" s="402">
        <f>SUM(N54:N58)</f>
        <v>26601.666666666664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8" t="s">
        <v>1045</v>
      </c>
      <c r="M63" s="887"/>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9">
        <f>VLOOKUP(A64,TRANSPORTE!A5:D117,4,FALSE)</f>
        <v>1226.6666666666667</v>
      </c>
      <c r="M64" s="910"/>
      <c r="N64" s="295">
        <f>K64*L64</f>
        <v>1717.3333333333333</v>
      </c>
    </row>
    <row r="65" spans="1:15">
      <c r="A65" t="s">
        <v>1459</v>
      </c>
      <c r="B65" s="52" t="str">
        <f>VLOOKUP(A65,TRANSPORTE!A6:D117,3,FALSE)</f>
        <v>Transporte de mezcla gruesa en Caliente MGC</v>
      </c>
      <c r="C65" s="53"/>
      <c r="D65" s="53"/>
      <c r="E65" s="53"/>
      <c r="F65" s="53"/>
      <c r="G65" s="53"/>
      <c r="H65" s="319" t="s">
        <v>1552</v>
      </c>
      <c r="I65" s="287">
        <v>1.25</v>
      </c>
      <c r="J65" s="294">
        <v>1</v>
      </c>
      <c r="K65" s="287">
        <f>I65*J65</f>
        <v>1.25</v>
      </c>
      <c r="L65" s="909">
        <f>VLOOKUP(A65,TRANSPORTE!A6:D117,4,FALSE)</f>
        <v>1226.6666666666667</v>
      </c>
      <c r="M65" s="910"/>
      <c r="N65" s="295">
        <f>K65*L65</f>
        <v>1533.3333333333335</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900"/>
      <c r="M69" s="901"/>
      <c r="N69" s="133"/>
    </row>
    <row r="70" spans="1:15" ht="15.75" thickBot="1">
      <c r="B70" s="911" t="s">
        <v>1037</v>
      </c>
      <c r="C70" s="865"/>
      <c r="D70" s="865"/>
      <c r="E70" s="865"/>
      <c r="F70" s="865"/>
      <c r="G70" s="865"/>
      <c r="H70" s="865"/>
      <c r="I70" s="865"/>
      <c r="J70" s="865"/>
      <c r="K70" s="865"/>
      <c r="L70" s="865"/>
      <c r="M70" s="866"/>
      <c r="N70" s="110">
        <f>N64+N65+N66+N67+N68</f>
        <v>3250.666666666667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1" t="s">
        <v>1047</v>
      </c>
      <c r="C74" s="862"/>
      <c r="D74" s="862"/>
      <c r="E74" s="862"/>
      <c r="F74" s="862"/>
      <c r="G74" s="862"/>
      <c r="H74" s="862"/>
      <c r="I74" s="79" t="s">
        <v>1048</v>
      </c>
      <c r="J74" s="81" t="s">
        <v>1494</v>
      </c>
      <c r="K74" s="80" t="s">
        <v>1050</v>
      </c>
      <c r="L74" s="863" t="s">
        <v>1034</v>
      </c>
      <c r="M74" s="864"/>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8"/>
      <c r="C80" s="899"/>
      <c r="D80" s="899"/>
      <c r="E80" s="899"/>
      <c r="F80" s="899"/>
      <c r="G80" s="899"/>
      <c r="H80" s="899"/>
      <c r="I80" s="132"/>
      <c r="J80" s="132"/>
      <c r="K80" s="132"/>
      <c r="L80" s="912"/>
      <c r="M80" s="912"/>
      <c r="N80" s="51"/>
    </row>
    <row r="81" spans="1:14" ht="15.75" thickBot="1">
      <c r="B81" s="911" t="s">
        <v>1037</v>
      </c>
      <c r="C81" s="865"/>
      <c r="D81" s="865"/>
      <c r="E81" s="865"/>
      <c r="F81" s="865"/>
      <c r="G81" s="865"/>
      <c r="H81" s="865"/>
      <c r="I81" s="865"/>
      <c r="J81" s="865"/>
      <c r="K81" s="865"/>
      <c r="L81" s="865"/>
      <c r="M81" s="866"/>
      <c r="N81" s="309">
        <f>SUM(N75:N80)</f>
        <v>8298.4208459912497</v>
      </c>
    </row>
    <row r="82" spans="1:14" ht="15.75" thickBot="1">
      <c r="B82" s="39"/>
      <c r="C82" s="40"/>
      <c r="D82" s="40"/>
      <c r="E82" s="40"/>
      <c r="F82" s="40"/>
      <c r="G82" s="40"/>
      <c r="H82" s="40"/>
      <c r="I82" s="40"/>
      <c r="J82" s="40"/>
      <c r="K82" s="40"/>
      <c r="L82" s="40"/>
      <c r="M82" s="40"/>
      <c r="N82" s="41"/>
    </row>
    <row r="83" spans="1:14" ht="15.75" thickBot="1">
      <c r="B83" s="822" t="s">
        <v>1051</v>
      </c>
      <c r="C83" s="823"/>
      <c r="D83" s="823"/>
      <c r="E83" s="823"/>
      <c r="F83" s="823"/>
      <c r="G83" s="823"/>
      <c r="H83" s="823"/>
      <c r="I83" s="823"/>
      <c r="J83" s="823"/>
      <c r="K83" s="823"/>
      <c r="L83" s="823"/>
      <c r="M83" s="824"/>
      <c r="N83" s="105">
        <f>N49+N59+N70+N81</f>
        <v>203397.92959725705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7" t="s">
        <v>1053</v>
      </c>
      <c r="C87" s="868"/>
      <c r="D87" s="868"/>
      <c r="E87" s="868"/>
      <c r="F87" s="868"/>
      <c r="G87" s="868"/>
      <c r="H87" s="868"/>
      <c r="I87" s="322"/>
      <c r="J87" s="342"/>
      <c r="K87" s="310" t="s">
        <v>1054</v>
      </c>
      <c r="L87" s="869" t="s">
        <v>1055</v>
      </c>
      <c r="M87" s="870"/>
      <c r="N87" s="311"/>
    </row>
    <row r="88" spans="1:14">
      <c r="B88" s="855" t="s">
        <v>1056</v>
      </c>
      <c r="C88" s="856"/>
      <c r="D88" s="856"/>
      <c r="E88" s="856"/>
      <c r="F88" s="856"/>
      <c r="G88" s="856"/>
      <c r="H88" s="856"/>
      <c r="I88" s="93"/>
      <c r="J88" s="94"/>
      <c r="K88" s="312">
        <v>0.2</v>
      </c>
      <c r="L88" s="857">
        <f>N83*K88</f>
        <v>40679.585919451412</v>
      </c>
      <c r="M88" s="858"/>
      <c r="N88" s="57"/>
    </row>
    <row r="89" spans="1:14">
      <c r="B89" s="95" t="s">
        <v>1057</v>
      </c>
      <c r="C89" s="96"/>
      <c r="D89" s="96"/>
      <c r="E89" s="96"/>
      <c r="F89" s="96"/>
      <c r="G89" s="96"/>
      <c r="H89" s="96"/>
      <c r="I89" s="93"/>
      <c r="J89" s="94"/>
      <c r="K89" s="312">
        <v>0.05</v>
      </c>
      <c r="L89" s="857">
        <f>N83*K89</f>
        <v>10169.896479862853</v>
      </c>
      <c r="M89" s="858"/>
      <c r="N89" s="57"/>
    </row>
    <row r="90" spans="1:14" ht="15.75" thickBot="1">
      <c r="B90" s="97" t="s">
        <v>1058</v>
      </c>
      <c r="C90" s="98"/>
      <c r="D90" s="98"/>
      <c r="E90" s="98"/>
      <c r="F90" s="98"/>
      <c r="G90" s="98"/>
      <c r="H90" s="98"/>
      <c r="I90" s="99"/>
      <c r="J90" s="100"/>
      <c r="K90" s="313">
        <v>0.05</v>
      </c>
      <c r="L90" s="859">
        <f>N83*K90</f>
        <v>10169.896479862853</v>
      </c>
      <c r="M90" s="860"/>
      <c r="N90" s="57"/>
    </row>
    <row r="91" spans="1:14" ht="15.75" thickBot="1">
      <c r="B91" s="822" t="s">
        <v>1037</v>
      </c>
      <c r="C91" s="823"/>
      <c r="D91" s="823"/>
      <c r="E91" s="823"/>
      <c r="F91" s="823"/>
      <c r="G91" s="823"/>
      <c r="H91" s="823"/>
      <c r="I91" s="823"/>
      <c r="J91" s="823"/>
      <c r="K91" s="823"/>
      <c r="L91" s="823"/>
      <c r="M91" s="824"/>
      <c r="N91" s="58">
        <f>L88+L89+L90</f>
        <v>61019.378879177115</v>
      </c>
    </row>
    <row r="92" spans="1:14" ht="15.75" thickBot="1">
      <c r="B92" s="39"/>
      <c r="C92" s="40"/>
      <c r="D92" s="40"/>
      <c r="E92" s="40"/>
      <c r="F92" s="40"/>
      <c r="G92" s="40"/>
      <c r="H92" s="40"/>
      <c r="I92" s="40"/>
      <c r="J92" s="40"/>
      <c r="K92" s="40"/>
      <c r="L92" s="40"/>
      <c r="M92" s="40"/>
      <c r="N92" s="41"/>
    </row>
    <row r="93" spans="1:14" ht="15.75" thickBot="1">
      <c r="A93" t="s">
        <v>2122</v>
      </c>
      <c r="B93" s="822" t="s">
        <v>1059</v>
      </c>
      <c r="C93" s="823"/>
      <c r="D93" s="823"/>
      <c r="E93" s="823"/>
      <c r="F93" s="823"/>
      <c r="G93" s="823"/>
      <c r="H93" s="823"/>
      <c r="I93" s="823"/>
      <c r="J93" s="823"/>
      <c r="K93" s="823"/>
      <c r="L93" s="823"/>
      <c r="M93" s="824"/>
      <c r="N93" s="196">
        <f>N83+N91</f>
        <v>264417.30847643415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25" t="s">
        <v>2324</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2325</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8"/>
      <c r="K123" s="888"/>
      <c r="L123" s="888"/>
      <c r="M123" s="888"/>
      <c r="N123" s="889"/>
    </row>
    <row r="124" spans="2:14" ht="15.75" thickBot="1">
      <c r="B124" s="269" t="s">
        <v>2327</v>
      </c>
      <c r="C124" s="401"/>
      <c r="D124" s="401"/>
      <c r="E124" s="63"/>
      <c r="F124" s="63"/>
      <c r="G124" s="63"/>
      <c r="H124" s="63"/>
      <c r="I124" s="63"/>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1158</v>
      </c>
      <c r="C31" s="87" t="s">
        <v>1666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150</v>
      </c>
      <c r="B36" s="871" t="str">
        <f>VLOOKUP(A36,EQUIPOS!A6:D154,3,FALSE)</f>
        <v>Cargador : Potencia en el volante 125 hp, Clasificación de RPM del motor 2300.</v>
      </c>
      <c r="C36" s="872"/>
      <c r="D36" s="872"/>
      <c r="E36" s="872"/>
      <c r="F36" s="872"/>
      <c r="G36" s="872"/>
      <c r="H36" s="873"/>
      <c r="I36" s="275"/>
      <c r="J36" s="276"/>
      <c r="K36" s="277">
        <f>VLOOKUP(A36,EQUIPOS!A6:D163,4,FALSE)</f>
        <v>172220</v>
      </c>
      <c r="L36" s="278"/>
      <c r="M36" s="279">
        <v>30</v>
      </c>
      <c r="N36" s="280">
        <f>K36/M36</f>
        <v>5740.666666666667</v>
      </c>
    </row>
    <row r="37" spans="1:14">
      <c r="A37" s="119" t="s">
        <v>173</v>
      </c>
      <c r="B37" s="871" t="str">
        <f>VLOOKUP(A37,EQUIPOS!A7:D154,3,FALSE)</f>
        <v>Compactador neumático de Potencia 70 HP, peso de 13 ton</v>
      </c>
      <c r="C37" s="872"/>
      <c r="D37" s="872"/>
      <c r="E37" s="872"/>
      <c r="F37" s="872"/>
      <c r="G37" s="872"/>
      <c r="H37" s="873"/>
      <c r="I37" s="275"/>
      <c r="J37" s="276"/>
      <c r="K37" s="277">
        <f>VLOOKUP(A37,EQUIPOS!A7:D164,4,FALSE)</f>
        <v>148766.66666666666</v>
      </c>
      <c r="L37" s="278"/>
      <c r="M37" s="279">
        <v>10</v>
      </c>
      <c r="N37" s="280">
        <f t="shared" ref="N37:N43" si="0">K37/M37</f>
        <v>14876.666666666666</v>
      </c>
    </row>
    <row r="38" spans="1:14">
      <c r="A38" t="s">
        <v>166</v>
      </c>
      <c r="B38" s="871" t="str">
        <f>VLOOKUP(A38,EQUIPOS!A8:D154,3,FALSE)</f>
        <v>Compactador de Rodillo POTENCIA: 99HP, PESO: 8 ton</v>
      </c>
      <c r="C38" s="872"/>
      <c r="D38" s="872"/>
      <c r="E38" s="872"/>
      <c r="F38" s="872"/>
      <c r="G38" s="872"/>
      <c r="H38" s="873"/>
      <c r="I38" s="275"/>
      <c r="J38" s="276"/>
      <c r="K38" s="277">
        <f>VLOOKUP(A38,EQUIPOS!A8:D165,4,FALSE)</f>
        <v>138750</v>
      </c>
      <c r="L38" s="278"/>
      <c r="M38" s="279">
        <v>10</v>
      </c>
      <c r="N38" s="280">
        <f t="shared" si="0"/>
        <v>13875</v>
      </c>
    </row>
    <row r="39" spans="1:14">
      <c r="A39" t="s">
        <v>284</v>
      </c>
      <c r="B39" s="871" t="str">
        <f>VLOOKUP(A39,EQUIPOS!A9:D154,3,FALSE)</f>
        <v>Planta de asfalto en caliente</v>
      </c>
      <c r="C39" s="872"/>
      <c r="D39" s="872"/>
      <c r="E39" s="872"/>
      <c r="F39" s="872"/>
      <c r="G39" s="872"/>
      <c r="H39" s="873"/>
      <c r="I39" s="275"/>
      <c r="J39" s="276"/>
      <c r="K39" s="277">
        <f>VLOOKUP(A39,EQUIPOS!A9:D166,4,FALSE)</f>
        <v>541200</v>
      </c>
      <c r="L39" s="278"/>
      <c r="M39" s="279">
        <v>10</v>
      </c>
      <c r="N39" s="280">
        <f t="shared" si="0"/>
        <v>54120</v>
      </c>
    </row>
    <row r="40" spans="1:14">
      <c r="A40" t="s">
        <v>290</v>
      </c>
      <c r="B40" s="871" t="str">
        <f>VLOOKUP(A40,EQUIPOS!A10:D154,3,FALSE)</f>
        <v>Planta trituradora</v>
      </c>
      <c r="C40" s="872"/>
      <c r="D40" s="872"/>
      <c r="E40" s="872"/>
      <c r="F40" s="872"/>
      <c r="G40" s="872"/>
      <c r="H40" s="873"/>
      <c r="I40" s="275"/>
      <c r="J40" s="276"/>
      <c r="K40" s="277">
        <f>VLOOKUP(A40,EQUIPOS!A10:D167,4,FALSE)</f>
        <v>498950</v>
      </c>
      <c r="L40" s="278"/>
      <c r="M40" s="279">
        <v>30</v>
      </c>
      <c r="N40" s="280">
        <f t="shared" si="0"/>
        <v>16631.666666666668</v>
      </c>
    </row>
    <row r="41" spans="1:14">
      <c r="A41" t="s">
        <v>314</v>
      </c>
      <c r="B41" s="871" t="str">
        <f>VLOOKUP(A41,EQUIPOS!A11:D155,3,FALSE)</f>
        <v xml:space="preserve">Retroexcavadora E-200 sobre orugas
</v>
      </c>
      <c r="C41" s="872"/>
      <c r="D41" s="872"/>
      <c r="E41" s="872"/>
      <c r="F41" s="872"/>
      <c r="G41" s="872"/>
      <c r="H41" s="873"/>
      <c r="I41" s="275"/>
      <c r="J41" s="276"/>
      <c r="K41" s="277">
        <f>VLOOKUP(A41,EQUIPOS!A11:D168,4,FALSE)</f>
        <v>184950</v>
      </c>
      <c r="L41" s="278"/>
      <c r="M41" s="279">
        <v>30</v>
      </c>
      <c r="N41" s="280">
        <f t="shared" si="0"/>
        <v>6165</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75"/>
      <c r="J42" s="276"/>
      <c r="K42" s="277">
        <f>VLOOKUP(A42,EQUIPOS!A12:D169,4,FALSE)</f>
        <v>459750</v>
      </c>
      <c r="L42" s="278"/>
      <c r="M42" s="279">
        <v>10</v>
      </c>
      <c r="N42" s="280">
        <f t="shared" si="0"/>
        <v>45975</v>
      </c>
    </row>
    <row r="43" spans="1:14">
      <c r="A43" t="s">
        <v>373</v>
      </c>
      <c r="B43" s="871" t="str">
        <f>VLOOKUP(A43,EQUIPOS!A13:D157,3,FALSE)</f>
        <v>Volqueta 6 m3</v>
      </c>
      <c r="C43" s="872"/>
      <c r="D43" s="872"/>
      <c r="E43" s="872"/>
      <c r="F43" s="872"/>
      <c r="G43" s="872"/>
      <c r="H43" s="873"/>
      <c r="I43" s="275"/>
      <c r="J43" s="276"/>
      <c r="K43" s="277">
        <f>VLOOKUP(A43,EQUIPOS!A13:D170,4,FALSE)</f>
        <v>70333.333333333328</v>
      </c>
      <c r="L43" s="278"/>
      <c r="M43" s="279">
        <v>10</v>
      </c>
      <c r="N43" s="280">
        <f t="shared" si="0"/>
        <v>7033.333333333333</v>
      </c>
    </row>
    <row r="44" spans="1:14">
      <c r="B44" s="328"/>
      <c r="C44" s="329"/>
      <c r="D44" s="329"/>
      <c r="E44" s="329"/>
      <c r="F44" s="329"/>
      <c r="G44" s="329"/>
      <c r="H44" s="330"/>
      <c r="I44" s="275"/>
      <c r="J44" s="276"/>
      <c r="K44" s="277"/>
      <c r="L44" s="278"/>
      <c r="M44" s="279"/>
      <c r="N44" s="280"/>
    </row>
    <row r="45" spans="1:14">
      <c r="B45" s="871"/>
      <c r="C45" s="872"/>
      <c r="D45" s="872"/>
      <c r="E45" s="872"/>
      <c r="F45" s="872"/>
      <c r="G45" s="872"/>
      <c r="H45" s="873"/>
      <c r="I45" s="874"/>
      <c r="J45" s="875"/>
      <c r="K45" s="277"/>
      <c r="L45" s="876"/>
      <c r="M45" s="877"/>
      <c r="N45" s="280"/>
    </row>
    <row r="46" spans="1:14">
      <c r="B46" s="871"/>
      <c r="C46" s="872"/>
      <c r="D46" s="872"/>
      <c r="E46" s="878"/>
      <c r="F46" s="872"/>
      <c r="G46" s="872"/>
      <c r="H46" s="873"/>
      <c r="I46" s="42"/>
      <c r="J46" s="43"/>
      <c r="K46" s="282"/>
      <c r="L46" s="284"/>
      <c r="M46" s="285"/>
      <c r="N46" s="286"/>
    </row>
    <row r="47" spans="1:14">
      <c r="B47" s="879" t="s">
        <v>1036</v>
      </c>
      <c r="C47" s="880"/>
      <c r="D47" s="880"/>
      <c r="E47" s="44"/>
      <c r="F47" s="45"/>
      <c r="G47" s="45"/>
      <c r="H47" s="46"/>
      <c r="I47" s="42"/>
      <c r="J47" s="43"/>
      <c r="K47" s="287"/>
      <c r="L47" s="284"/>
      <c r="M47" s="409">
        <v>0.1</v>
      </c>
      <c r="N47" s="352">
        <f>N81*M47</f>
        <v>829.84208459912497</v>
      </c>
    </row>
    <row r="48" spans="1:14" ht="15.75" thickBot="1">
      <c r="B48" s="871"/>
      <c r="C48" s="872"/>
      <c r="D48" s="872"/>
      <c r="E48" s="872"/>
      <c r="F48" s="872"/>
      <c r="G48" s="872"/>
      <c r="H48" s="873"/>
      <c r="I48" s="881"/>
      <c r="J48" s="882"/>
      <c r="K48" s="47"/>
      <c r="L48" s="883"/>
      <c r="M48" s="884"/>
      <c r="N48" s="111"/>
    </row>
    <row r="49" spans="1:14" ht="15.75" thickBot="1">
      <c r="B49" s="822" t="s">
        <v>1037</v>
      </c>
      <c r="C49" s="823"/>
      <c r="D49" s="823"/>
      <c r="E49" s="823"/>
      <c r="F49" s="823"/>
      <c r="G49" s="823"/>
      <c r="H49" s="823"/>
      <c r="I49" s="823"/>
      <c r="J49" s="823"/>
      <c r="K49" s="823"/>
      <c r="L49" s="823"/>
      <c r="M49" s="824"/>
      <c r="N49" s="402">
        <f>SUM(N36:N48)</f>
        <v>165247.17541793248</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7" t="s">
        <v>1028</v>
      </c>
      <c r="C53" s="868"/>
      <c r="D53" s="868"/>
      <c r="E53" s="868"/>
      <c r="F53" s="868"/>
      <c r="G53" s="868"/>
      <c r="H53" s="868"/>
      <c r="I53" s="902"/>
      <c r="J53" s="323" t="s">
        <v>1029</v>
      </c>
      <c r="K53" s="91" t="s">
        <v>1030</v>
      </c>
      <c r="L53" s="903" t="s">
        <v>1039</v>
      </c>
      <c r="M53" s="902"/>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18066.666666666668</v>
      </c>
      <c r="N54" s="280">
        <f>K54*M54</f>
        <v>25293.333333333332</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52.333333333333336</v>
      </c>
      <c r="N55" s="280">
        <f>K55*M55</f>
        <v>1308.3333333333335</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904"/>
      <c r="C58" s="905"/>
      <c r="D58" s="905"/>
      <c r="E58" s="905"/>
      <c r="F58" s="905"/>
      <c r="G58" s="905"/>
      <c r="H58" s="905"/>
      <c r="I58" s="875"/>
      <c r="J58" s="48"/>
      <c r="K58" s="50"/>
      <c r="L58" s="906"/>
      <c r="M58" s="907"/>
      <c r="N58" s="51"/>
    </row>
    <row r="59" spans="1:14" ht="15.75" thickBot="1">
      <c r="B59" s="822" t="s">
        <v>1037</v>
      </c>
      <c r="C59" s="823"/>
      <c r="D59" s="823"/>
      <c r="E59" s="823"/>
      <c r="F59" s="823"/>
      <c r="G59" s="823"/>
      <c r="H59" s="823"/>
      <c r="I59" s="823"/>
      <c r="J59" s="823"/>
      <c r="K59" s="823"/>
      <c r="L59" s="823"/>
      <c r="M59" s="824"/>
      <c r="N59" s="402">
        <f>SUM(N54:N58)</f>
        <v>26601.666666666664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8" t="s">
        <v>1045</v>
      </c>
      <c r="M63" s="887"/>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9">
        <f>VLOOKUP(A64,TRANSPORTE!A5:D117,4,FALSE)</f>
        <v>1226.6666666666667</v>
      </c>
      <c r="M64" s="910"/>
      <c r="N64" s="295">
        <f>K64*L64</f>
        <v>1717.3333333333333</v>
      </c>
    </row>
    <row r="65" spans="1:15">
      <c r="A65" t="s">
        <v>1459</v>
      </c>
      <c r="B65" s="52" t="str">
        <f>VLOOKUP(A65,TRANSPORTE!A6:D117,3,FALSE)</f>
        <v>Transporte de mezcla gruesa en Caliente MGC</v>
      </c>
      <c r="C65" s="53"/>
      <c r="D65" s="53"/>
      <c r="E65" s="53"/>
      <c r="F65" s="53"/>
      <c r="G65" s="53"/>
      <c r="H65" s="319" t="s">
        <v>1552</v>
      </c>
      <c r="I65" s="287">
        <v>1.25</v>
      </c>
      <c r="J65" s="294">
        <v>1</v>
      </c>
      <c r="K65" s="287">
        <f>I65*J65</f>
        <v>1.25</v>
      </c>
      <c r="L65" s="909">
        <f>VLOOKUP(A65,TRANSPORTE!A6:D117,4,FALSE)</f>
        <v>1226.6666666666667</v>
      </c>
      <c r="M65" s="910"/>
      <c r="N65" s="295">
        <f>K65*L65</f>
        <v>1533.3333333333335</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900"/>
      <c r="M69" s="901"/>
      <c r="N69" s="133"/>
    </row>
    <row r="70" spans="1:15" ht="15.75" thickBot="1">
      <c r="B70" s="911" t="s">
        <v>1037</v>
      </c>
      <c r="C70" s="865"/>
      <c r="D70" s="865"/>
      <c r="E70" s="865"/>
      <c r="F70" s="865"/>
      <c r="G70" s="865"/>
      <c r="H70" s="865"/>
      <c r="I70" s="865"/>
      <c r="J70" s="865"/>
      <c r="K70" s="865"/>
      <c r="L70" s="865"/>
      <c r="M70" s="866"/>
      <c r="N70" s="110">
        <f>N64+N65+N66+N67+N68</f>
        <v>3250.666666666667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1" t="s">
        <v>1047</v>
      </c>
      <c r="C74" s="862"/>
      <c r="D74" s="862"/>
      <c r="E74" s="862"/>
      <c r="F74" s="862"/>
      <c r="G74" s="862"/>
      <c r="H74" s="862"/>
      <c r="I74" s="79" t="s">
        <v>1048</v>
      </c>
      <c r="J74" s="81" t="s">
        <v>1494</v>
      </c>
      <c r="K74" s="80" t="s">
        <v>1050</v>
      </c>
      <c r="L74" s="863" t="s">
        <v>1034</v>
      </c>
      <c r="M74" s="864"/>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8"/>
      <c r="C80" s="899"/>
      <c r="D80" s="899"/>
      <c r="E80" s="899"/>
      <c r="F80" s="899"/>
      <c r="G80" s="899"/>
      <c r="H80" s="899"/>
      <c r="I80" s="132"/>
      <c r="J80" s="132"/>
      <c r="K80" s="132"/>
      <c r="L80" s="912"/>
      <c r="M80" s="912"/>
      <c r="N80" s="51"/>
    </row>
    <row r="81" spans="1:14" ht="15.75" thickBot="1">
      <c r="B81" s="911" t="s">
        <v>1037</v>
      </c>
      <c r="C81" s="865"/>
      <c r="D81" s="865"/>
      <c r="E81" s="865"/>
      <c r="F81" s="865"/>
      <c r="G81" s="865"/>
      <c r="H81" s="865"/>
      <c r="I81" s="865"/>
      <c r="J81" s="865"/>
      <c r="K81" s="865"/>
      <c r="L81" s="865"/>
      <c r="M81" s="866"/>
      <c r="N81" s="309">
        <f>SUM(N75:N80)</f>
        <v>8298.4208459912497</v>
      </c>
    </row>
    <row r="82" spans="1:14" ht="15.75" thickBot="1">
      <c r="B82" s="39"/>
      <c r="C82" s="40"/>
      <c r="D82" s="40"/>
      <c r="E82" s="40"/>
      <c r="F82" s="40"/>
      <c r="G82" s="40"/>
      <c r="H82" s="40"/>
      <c r="I82" s="40"/>
      <c r="J82" s="40"/>
      <c r="K82" s="40"/>
      <c r="L82" s="40"/>
      <c r="M82" s="40"/>
      <c r="N82" s="41"/>
    </row>
    <row r="83" spans="1:14" ht="15.75" thickBot="1">
      <c r="B83" s="822" t="s">
        <v>1051</v>
      </c>
      <c r="C83" s="823"/>
      <c r="D83" s="823"/>
      <c r="E83" s="823"/>
      <c r="F83" s="823"/>
      <c r="G83" s="823"/>
      <c r="H83" s="823"/>
      <c r="I83" s="823"/>
      <c r="J83" s="823"/>
      <c r="K83" s="823"/>
      <c r="L83" s="823"/>
      <c r="M83" s="824"/>
      <c r="N83" s="105">
        <f>N49+N59+N70+N81</f>
        <v>203397.92959725705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7" t="s">
        <v>1053</v>
      </c>
      <c r="C87" s="868"/>
      <c r="D87" s="868"/>
      <c r="E87" s="868"/>
      <c r="F87" s="868"/>
      <c r="G87" s="868"/>
      <c r="H87" s="868"/>
      <c r="I87" s="322"/>
      <c r="J87" s="342"/>
      <c r="K87" s="310" t="s">
        <v>1054</v>
      </c>
      <c r="L87" s="869" t="s">
        <v>1055</v>
      </c>
      <c r="M87" s="870"/>
      <c r="N87" s="311"/>
    </row>
    <row r="88" spans="1:14">
      <c r="B88" s="855" t="s">
        <v>1056</v>
      </c>
      <c r="C88" s="856"/>
      <c r="D88" s="856"/>
      <c r="E88" s="856"/>
      <c r="F88" s="856"/>
      <c r="G88" s="856"/>
      <c r="H88" s="856"/>
      <c r="I88" s="93"/>
      <c r="J88" s="94"/>
      <c r="K88" s="312">
        <v>0.2</v>
      </c>
      <c r="L88" s="857">
        <f>N83*K88</f>
        <v>40679.585919451412</v>
      </c>
      <c r="M88" s="858"/>
      <c r="N88" s="57"/>
    </row>
    <row r="89" spans="1:14">
      <c r="B89" s="95" t="s">
        <v>1057</v>
      </c>
      <c r="C89" s="96"/>
      <c r="D89" s="96"/>
      <c r="E89" s="96"/>
      <c r="F89" s="96"/>
      <c r="G89" s="96"/>
      <c r="H89" s="96"/>
      <c r="I89" s="93"/>
      <c r="J89" s="94"/>
      <c r="K89" s="312">
        <v>0.05</v>
      </c>
      <c r="L89" s="857">
        <f>N83*K89</f>
        <v>10169.896479862853</v>
      </c>
      <c r="M89" s="858"/>
      <c r="N89" s="57"/>
    </row>
    <row r="90" spans="1:14" ht="15.75" thickBot="1">
      <c r="B90" s="97" t="s">
        <v>1058</v>
      </c>
      <c r="C90" s="98"/>
      <c r="D90" s="98"/>
      <c r="E90" s="98"/>
      <c r="F90" s="98"/>
      <c r="G90" s="98"/>
      <c r="H90" s="98"/>
      <c r="I90" s="99"/>
      <c r="J90" s="100"/>
      <c r="K90" s="313">
        <v>0.05</v>
      </c>
      <c r="L90" s="859">
        <f>N83*K90</f>
        <v>10169.896479862853</v>
      </c>
      <c r="M90" s="860"/>
      <c r="N90" s="57"/>
    </row>
    <row r="91" spans="1:14" ht="15.75" thickBot="1">
      <c r="B91" s="822" t="s">
        <v>1037</v>
      </c>
      <c r="C91" s="823"/>
      <c r="D91" s="823"/>
      <c r="E91" s="823"/>
      <c r="F91" s="823"/>
      <c r="G91" s="823"/>
      <c r="H91" s="823"/>
      <c r="I91" s="823"/>
      <c r="J91" s="823"/>
      <c r="K91" s="823"/>
      <c r="L91" s="823"/>
      <c r="M91" s="824"/>
      <c r="N91" s="58">
        <f>L88+L89+L90</f>
        <v>61019.378879177115</v>
      </c>
    </row>
    <row r="92" spans="1:14" ht="15.75" thickBot="1">
      <c r="B92" s="39"/>
      <c r="C92" s="40"/>
      <c r="D92" s="40"/>
      <c r="E92" s="40"/>
      <c r="F92" s="40"/>
      <c r="G92" s="40"/>
      <c r="H92" s="40"/>
      <c r="I92" s="40"/>
      <c r="J92" s="40"/>
      <c r="K92" s="40"/>
      <c r="L92" s="40"/>
      <c r="M92" s="40"/>
      <c r="N92" s="41"/>
    </row>
    <row r="93" spans="1:14" ht="15.75" thickBot="1">
      <c r="A93" t="s">
        <v>2122</v>
      </c>
      <c r="B93" s="822" t="s">
        <v>1059</v>
      </c>
      <c r="C93" s="823"/>
      <c r="D93" s="823"/>
      <c r="E93" s="823"/>
      <c r="F93" s="823"/>
      <c r="G93" s="823"/>
      <c r="H93" s="823"/>
      <c r="I93" s="823"/>
      <c r="J93" s="823"/>
      <c r="K93" s="823"/>
      <c r="L93" s="823"/>
      <c r="M93" s="824"/>
      <c r="N93" s="196">
        <f>N83+N91</f>
        <v>264417.30847643415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25" t="s">
        <v>2324</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2325</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8"/>
      <c r="K123" s="888"/>
      <c r="L123" s="888"/>
      <c r="M123" s="888"/>
      <c r="N123" s="889"/>
    </row>
    <row r="124" spans="2:14" ht="15.75" thickBot="1">
      <c r="B124" s="269" t="s">
        <v>2327</v>
      </c>
      <c r="C124" s="401"/>
      <c r="D124" s="401"/>
      <c r="E124" s="63"/>
      <c r="F124" s="63"/>
      <c r="G124" s="63"/>
      <c r="H124" s="63"/>
      <c r="I124" s="63"/>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1159</v>
      </c>
      <c r="C31" s="87" t="s">
        <v>1667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150</v>
      </c>
      <c r="B36" s="871" t="str">
        <f>VLOOKUP(A36,EQUIPOS!A6:D154,3,FALSE)</f>
        <v>Cargador : Potencia en el volante 125 hp, Clasificación de RPM del motor 2300.</v>
      </c>
      <c r="C36" s="872"/>
      <c r="D36" s="872"/>
      <c r="E36" s="872"/>
      <c r="F36" s="872"/>
      <c r="G36" s="872"/>
      <c r="H36" s="873"/>
      <c r="I36" s="275"/>
      <c r="J36" s="276"/>
      <c r="K36" s="277">
        <f>VLOOKUP(A36,EQUIPOS!A6:D163,4,FALSE)</f>
        <v>172220</v>
      </c>
      <c r="L36" s="278"/>
      <c r="M36" s="279">
        <v>30</v>
      </c>
      <c r="N36" s="280">
        <f>K36/M36</f>
        <v>5740.666666666667</v>
      </c>
    </row>
    <row r="37" spans="1:14">
      <c r="A37" s="119" t="s">
        <v>173</v>
      </c>
      <c r="B37" s="871" t="str">
        <f>VLOOKUP(A37,EQUIPOS!A7:D154,3,FALSE)</f>
        <v>Compactador neumático de Potencia 70 HP, peso de 13 ton</v>
      </c>
      <c r="C37" s="872"/>
      <c r="D37" s="872"/>
      <c r="E37" s="872"/>
      <c r="F37" s="872"/>
      <c r="G37" s="872"/>
      <c r="H37" s="873"/>
      <c r="I37" s="275"/>
      <c r="J37" s="276"/>
      <c r="K37" s="277">
        <f>VLOOKUP(A37,EQUIPOS!A7:D164,4,FALSE)</f>
        <v>148766.66666666666</v>
      </c>
      <c r="L37" s="278"/>
      <c r="M37" s="279">
        <v>10</v>
      </c>
      <c r="N37" s="280">
        <f t="shared" ref="N37:N43" si="0">K37/M37</f>
        <v>14876.666666666666</v>
      </c>
    </row>
    <row r="38" spans="1:14">
      <c r="A38" t="s">
        <v>166</v>
      </c>
      <c r="B38" s="871" t="str">
        <f>VLOOKUP(A38,EQUIPOS!A8:D154,3,FALSE)</f>
        <v>Compactador de Rodillo POTENCIA: 99HP, PESO: 8 ton</v>
      </c>
      <c r="C38" s="872"/>
      <c r="D38" s="872"/>
      <c r="E38" s="872"/>
      <c r="F38" s="872"/>
      <c r="G38" s="872"/>
      <c r="H38" s="873"/>
      <c r="I38" s="275"/>
      <c r="J38" s="276"/>
      <c r="K38" s="277">
        <f>VLOOKUP(A38,EQUIPOS!A8:D165,4,FALSE)</f>
        <v>138750</v>
      </c>
      <c r="L38" s="278"/>
      <c r="M38" s="279">
        <v>10</v>
      </c>
      <c r="N38" s="280">
        <f t="shared" si="0"/>
        <v>13875</v>
      </c>
    </row>
    <row r="39" spans="1:14">
      <c r="A39" t="s">
        <v>284</v>
      </c>
      <c r="B39" s="871" t="str">
        <f>VLOOKUP(A39,EQUIPOS!A9:D154,3,FALSE)</f>
        <v>Planta de asfalto en caliente</v>
      </c>
      <c r="C39" s="872"/>
      <c r="D39" s="872"/>
      <c r="E39" s="872"/>
      <c r="F39" s="872"/>
      <c r="G39" s="872"/>
      <c r="H39" s="873"/>
      <c r="I39" s="275"/>
      <c r="J39" s="276"/>
      <c r="K39" s="277">
        <f>VLOOKUP(A39,EQUIPOS!A9:D166,4,FALSE)</f>
        <v>541200</v>
      </c>
      <c r="L39" s="278"/>
      <c r="M39" s="279">
        <v>10</v>
      </c>
      <c r="N39" s="280">
        <f t="shared" si="0"/>
        <v>54120</v>
      </c>
    </row>
    <row r="40" spans="1:14">
      <c r="A40" t="s">
        <v>290</v>
      </c>
      <c r="B40" s="871" t="str">
        <f>VLOOKUP(A40,EQUIPOS!A10:D154,3,FALSE)</f>
        <v>Planta trituradora</v>
      </c>
      <c r="C40" s="872"/>
      <c r="D40" s="872"/>
      <c r="E40" s="872"/>
      <c r="F40" s="872"/>
      <c r="G40" s="872"/>
      <c r="H40" s="873"/>
      <c r="I40" s="275"/>
      <c r="J40" s="276"/>
      <c r="K40" s="277">
        <f>VLOOKUP(A40,EQUIPOS!A10:D167,4,FALSE)</f>
        <v>498950</v>
      </c>
      <c r="L40" s="278"/>
      <c r="M40" s="279">
        <v>30</v>
      </c>
      <c r="N40" s="280">
        <f t="shared" si="0"/>
        <v>16631.666666666668</v>
      </c>
    </row>
    <row r="41" spans="1:14">
      <c r="A41" t="s">
        <v>314</v>
      </c>
      <c r="B41" s="871" t="str">
        <f>VLOOKUP(A41,EQUIPOS!A11:D155,3,FALSE)</f>
        <v xml:space="preserve">Retroexcavadora E-200 sobre orugas
</v>
      </c>
      <c r="C41" s="872"/>
      <c r="D41" s="872"/>
      <c r="E41" s="872"/>
      <c r="F41" s="872"/>
      <c r="G41" s="872"/>
      <c r="H41" s="873"/>
      <c r="I41" s="275"/>
      <c r="J41" s="276"/>
      <c r="K41" s="277">
        <f>VLOOKUP(A41,EQUIPOS!A11:D168,4,FALSE)</f>
        <v>184950</v>
      </c>
      <c r="L41" s="278"/>
      <c r="M41" s="279">
        <v>30</v>
      </c>
      <c r="N41" s="280">
        <f t="shared" si="0"/>
        <v>6165</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75"/>
      <c r="J42" s="276"/>
      <c r="K42" s="277">
        <f>VLOOKUP(A42,EQUIPOS!A12:D169,4,FALSE)</f>
        <v>459750</v>
      </c>
      <c r="L42" s="278"/>
      <c r="M42" s="279">
        <v>10</v>
      </c>
      <c r="N42" s="280">
        <f t="shared" si="0"/>
        <v>45975</v>
      </c>
    </row>
    <row r="43" spans="1:14">
      <c r="A43" t="s">
        <v>373</v>
      </c>
      <c r="B43" s="871" t="str">
        <f>VLOOKUP(A43,EQUIPOS!A13:D157,3,FALSE)</f>
        <v>Volqueta 6 m3</v>
      </c>
      <c r="C43" s="872"/>
      <c r="D43" s="872"/>
      <c r="E43" s="872"/>
      <c r="F43" s="872"/>
      <c r="G43" s="872"/>
      <c r="H43" s="873"/>
      <c r="I43" s="275"/>
      <c r="J43" s="276"/>
      <c r="K43" s="277">
        <f>VLOOKUP(A43,EQUIPOS!A13:D170,4,FALSE)</f>
        <v>70333.333333333328</v>
      </c>
      <c r="L43" s="278"/>
      <c r="M43" s="279">
        <v>10</v>
      </c>
      <c r="N43" s="280">
        <f t="shared" si="0"/>
        <v>7033.333333333333</v>
      </c>
    </row>
    <row r="44" spans="1:14">
      <c r="B44" s="328"/>
      <c r="C44" s="329"/>
      <c r="D44" s="329"/>
      <c r="E44" s="329"/>
      <c r="F44" s="329"/>
      <c r="G44" s="329"/>
      <c r="H44" s="330"/>
      <c r="I44" s="275"/>
      <c r="J44" s="276"/>
      <c r="K44" s="277"/>
      <c r="L44" s="278"/>
      <c r="M44" s="279"/>
      <c r="N44" s="280"/>
    </row>
    <row r="45" spans="1:14">
      <c r="B45" s="871"/>
      <c r="C45" s="872"/>
      <c r="D45" s="872"/>
      <c r="E45" s="872"/>
      <c r="F45" s="872"/>
      <c r="G45" s="872"/>
      <c r="H45" s="873"/>
      <c r="I45" s="874"/>
      <c r="J45" s="875"/>
      <c r="K45" s="277"/>
      <c r="L45" s="876"/>
      <c r="M45" s="877"/>
      <c r="N45" s="280"/>
    </row>
    <row r="46" spans="1:14">
      <c r="B46" s="871"/>
      <c r="C46" s="872"/>
      <c r="D46" s="872"/>
      <c r="E46" s="878"/>
      <c r="F46" s="872"/>
      <c r="G46" s="872"/>
      <c r="H46" s="873"/>
      <c r="I46" s="42"/>
      <c r="J46" s="43"/>
      <c r="K46" s="282"/>
      <c r="L46" s="284"/>
      <c r="M46" s="285"/>
      <c r="N46" s="286"/>
    </row>
    <row r="47" spans="1:14">
      <c r="B47" s="879" t="s">
        <v>1036</v>
      </c>
      <c r="C47" s="880"/>
      <c r="D47" s="880"/>
      <c r="E47" s="44"/>
      <c r="F47" s="45"/>
      <c r="G47" s="45"/>
      <c r="H47" s="46"/>
      <c r="I47" s="42"/>
      <c r="J47" s="43"/>
      <c r="K47" s="287"/>
      <c r="L47" s="284"/>
      <c r="M47" s="409">
        <v>0.1</v>
      </c>
      <c r="N47" s="352">
        <f>N81*M47</f>
        <v>829.84208459912497</v>
      </c>
    </row>
    <row r="48" spans="1:14" ht="15.75" thickBot="1">
      <c r="B48" s="871"/>
      <c r="C48" s="872"/>
      <c r="D48" s="872"/>
      <c r="E48" s="872"/>
      <c r="F48" s="872"/>
      <c r="G48" s="872"/>
      <c r="H48" s="873"/>
      <c r="I48" s="881"/>
      <c r="J48" s="882"/>
      <c r="K48" s="47"/>
      <c r="L48" s="883"/>
      <c r="M48" s="884"/>
      <c r="N48" s="111"/>
    </row>
    <row r="49" spans="1:14" ht="15.75" thickBot="1">
      <c r="B49" s="822" t="s">
        <v>1037</v>
      </c>
      <c r="C49" s="823"/>
      <c r="D49" s="823"/>
      <c r="E49" s="823"/>
      <c r="F49" s="823"/>
      <c r="G49" s="823"/>
      <c r="H49" s="823"/>
      <c r="I49" s="823"/>
      <c r="J49" s="823"/>
      <c r="K49" s="823"/>
      <c r="L49" s="823"/>
      <c r="M49" s="824"/>
      <c r="N49" s="402">
        <f>SUM(N36:N48)</f>
        <v>165247.17541793248</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7" t="s">
        <v>1028</v>
      </c>
      <c r="C53" s="868"/>
      <c r="D53" s="868"/>
      <c r="E53" s="868"/>
      <c r="F53" s="868"/>
      <c r="G53" s="868"/>
      <c r="H53" s="868"/>
      <c r="I53" s="902"/>
      <c r="J53" s="323" t="s">
        <v>1029</v>
      </c>
      <c r="K53" s="91" t="s">
        <v>1030</v>
      </c>
      <c r="L53" s="903" t="s">
        <v>1039</v>
      </c>
      <c r="M53" s="902"/>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18066.666666666668</v>
      </c>
      <c r="N54" s="280">
        <f>K54*M54</f>
        <v>25293.333333333332</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52.333333333333336</v>
      </c>
      <c r="N55" s="280">
        <f>K55*M55</f>
        <v>1308.3333333333335</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904"/>
      <c r="C58" s="905"/>
      <c r="D58" s="905"/>
      <c r="E58" s="905"/>
      <c r="F58" s="905"/>
      <c r="G58" s="905"/>
      <c r="H58" s="905"/>
      <c r="I58" s="875"/>
      <c r="J58" s="48"/>
      <c r="K58" s="50"/>
      <c r="L58" s="906"/>
      <c r="M58" s="907"/>
      <c r="N58" s="51"/>
    </row>
    <row r="59" spans="1:14" ht="15.75" thickBot="1">
      <c r="B59" s="822" t="s">
        <v>1037</v>
      </c>
      <c r="C59" s="823"/>
      <c r="D59" s="823"/>
      <c r="E59" s="823"/>
      <c r="F59" s="823"/>
      <c r="G59" s="823"/>
      <c r="H59" s="823"/>
      <c r="I59" s="823"/>
      <c r="J59" s="823"/>
      <c r="K59" s="823"/>
      <c r="L59" s="823"/>
      <c r="M59" s="824"/>
      <c r="N59" s="402">
        <f>SUM(N54:N58)</f>
        <v>26601.666666666664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8" t="s">
        <v>1045</v>
      </c>
      <c r="M63" s="887"/>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9">
        <f>VLOOKUP(A64,TRANSPORTE!A5:D117,4,FALSE)</f>
        <v>1226.6666666666667</v>
      </c>
      <c r="M64" s="910"/>
      <c r="N64" s="295">
        <f>K64*L64</f>
        <v>1717.3333333333333</v>
      </c>
    </row>
    <row r="65" spans="1:15">
      <c r="A65" t="s">
        <v>1377</v>
      </c>
      <c r="B65" s="52" t="str">
        <f>VLOOKUP(A65,TRANSPORTE!A6:D117,3,FALSE)</f>
        <v>Transporte de mezcla</v>
      </c>
      <c r="C65" s="53"/>
      <c r="D65" s="53"/>
      <c r="E65" s="53"/>
      <c r="F65" s="53"/>
      <c r="G65" s="53"/>
      <c r="H65" s="319" t="s">
        <v>1552</v>
      </c>
      <c r="I65" s="287">
        <v>1.25</v>
      </c>
      <c r="J65" s="294">
        <v>1</v>
      </c>
      <c r="K65" s="287">
        <f>I65*J65</f>
        <v>1.25</v>
      </c>
      <c r="L65" s="909">
        <f>VLOOKUP(A65,TRANSPORTE!A6:D117,4,FALSE)</f>
        <v>1226.6666666666667</v>
      </c>
      <c r="M65" s="910"/>
      <c r="N65" s="295">
        <f>K65*L65</f>
        <v>1533.3333333333335</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900"/>
      <c r="M69" s="901"/>
      <c r="N69" s="133"/>
    </row>
    <row r="70" spans="1:15" ht="15.75" thickBot="1">
      <c r="B70" s="911" t="s">
        <v>1037</v>
      </c>
      <c r="C70" s="865"/>
      <c r="D70" s="865"/>
      <c r="E70" s="865"/>
      <c r="F70" s="865"/>
      <c r="G70" s="865"/>
      <c r="H70" s="865"/>
      <c r="I70" s="865"/>
      <c r="J70" s="865"/>
      <c r="K70" s="865"/>
      <c r="L70" s="865"/>
      <c r="M70" s="866"/>
      <c r="N70" s="110">
        <f>N64+N65+N66+N67+N68</f>
        <v>3250.666666666667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1" t="s">
        <v>1047</v>
      </c>
      <c r="C74" s="862"/>
      <c r="D74" s="862"/>
      <c r="E74" s="862"/>
      <c r="F74" s="862"/>
      <c r="G74" s="862"/>
      <c r="H74" s="862"/>
      <c r="I74" s="79" t="s">
        <v>1048</v>
      </c>
      <c r="J74" s="81" t="s">
        <v>1494</v>
      </c>
      <c r="K74" s="80" t="s">
        <v>1050</v>
      </c>
      <c r="L74" s="863" t="s">
        <v>1034</v>
      </c>
      <c r="M74" s="864"/>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8"/>
      <c r="C80" s="899"/>
      <c r="D80" s="899"/>
      <c r="E80" s="899"/>
      <c r="F80" s="899"/>
      <c r="G80" s="899"/>
      <c r="H80" s="899"/>
      <c r="I80" s="132"/>
      <c r="J80" s="132"/>
      <c r="K80" s="132"/>
      <c r="L80" s="912"/>
      <c r="M80" s="912"/>
      <c r="N80" s="51"/>
    </row>
    <row r="81" spans="1:14" ht="15.75" thickBot="1">
      <c r="B81" s="911" t="s">
        <v>1037</v>
      </c>
      <c r="C81" s="865"/>
      <c r="D81" s="865"/>
      <c r="E81" s="865"/>
      <c r="F81" s="865"/>
      <c r="G81" s="865"/>
      <c r="H81" s="865"/>
      <c r="I81" s="865"/>
      <c r="J81" s="865"/>
      <c r="K81" s="865"/>
      <c r="L81" s="865"/>
      <c r="M81" s="866"/>
      <c r="N81" s="309">
        <f>SUM(N75:N80)</f>
        <v>8298.4208459912497</v>
      </c>
    </row>
    <row r="82" spans="1:14" ht="15.75" thickBot="1">
      <c r="B82" s="39"/>
      <c r="C82" s="40"/>
      <c r="D82" s="40"/>
      <c r="E82" s="40"/>
      <c r="F82" s="40"/>
      <c r="G82" s="40"/>
      <c r="H82" s="40"/>
      <c r="I82" s="40"/>
      <c r="J82" s="40"/>
      <c r="K82" s="40"/>
      <c r="L82" s="40"/>
      <c r="M82" s="40"/>
      <c r="N82" s="41"/>
    </row>
    <row r="83" spans="1:14" ht="15.75" thickBot="1">
      <c r="B83" s="822" t="s">
        <v>1051</v>
      </c>
      <c r="C83" s="823"/>
      <c r="D83" s="823"/>
      <c r="E83" s="823"/>
      <c r="F83" s="823"/>
      <c r="G83" s="823"/>
      <c r="H83" s="823"/>
      <c r="I83" s="823"/>
      <c r="J83" s="823"/>
      <c r="K83" s="823"/>
      <c r="L83" s="823"/>
      <c r="M83" s="824"/>
      <c r="N83" s="105">
        <f>N49+N59+N70+N81</f>
        <v>203397.92959725705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7" t="s">
        <v>1053</v>
      </c>
      <c r="C87" s="868"/>
      <c r="D87" s="868"/>
      <c r="E87" s="868"/>
      <c r="F87" s="868"/>
      <c r="G87" s="868"/>
      <c r="H87" s="868"/>
      <c r="I87" s="322"/>
      <c r="J87" s="342"/>
      <c r="K87" s="310" t="s">
        <v>1054</v>
      </c>
      <c r="L87" s="869" t="s">
        <v>1055</v>
      </c>
      <c r="M87" s="870"/>
      <c r="N87" s="311"/>
    </row>
    <row r="88" spans="1:14">
      <c r="B88" s="855" t="s">
        <v>1056</v>
      </c>
      <c r="C88" s="856"/>
      <c r="D88" s="856"/>
      <c r="E88" s="856"/>
      <c r="F88" s="856"/>
      <c r="G88" s="856"/>
      <c r="H88" s="856"/>
      <c r="I88" s="93"/>
      <c r="J88" s="94"/>
      <c r="K88" s="312">
        <v>0.2</v>
      </c>
      <c r="L88" s="857">
        <f>N83*K88</f>
        <v>40679.585919451412</v>
      </c>
      <c r="M88" s="858"/>
      <c r="N88" s="57"/>
    </row>
    <row r="89" spans="1:14">
      <c r="B89" s="95" t="s">
        <v>1057</v>
      </c>
      <c r="C89" s="96"/>
      <c r="D89" s="96"/>
      <c r="E89" s="96"/>
      <c r="F89" s="96"/>
      <c r="G89" s="96"/>
      <c r="H89" s="96"/>
      <c r="I89" s="93"/>
      <c r="J89" s="94"/>
      <c r="K89" s="312">
        <v>0.05</v>
      </c>
      <c r="L89" s="857">
        <f>N83*K89</f>
        <v>10169.896479862853</v>
      </c>
      <c r="M89" s="858"/>
      <c r="N89" s="57"/>
    </row>
    <row r="90" spans="1:14" ht="15.75" thickBot="1">
      <c r="B90" s="97" t="s">
        <v>1058</v>
      </c>
      <c r="C90" s="98"/>
      <c r="D90" s="98"/>
      <c r="E90" s="98"/>
      <c r="F90" s="98"/>
      <c r="G90" s="98"/>
      <c r="H90" s="98"/>
      <c r="I90" s="99"/>
      <c r="J90" s="100"/>
      <c r="K90" s="313">
        <v>0.05</v>
      </c>
      <c r="L90" s="859">
        <f>N83*K90</f>
        <v>10169.896479862853</v>
      </c>
      <c r="M90" s="860"/>
      <c r="N90" s="57"/>
    </row>
    <row r="91" spans="1:14" ht="15.75" thickBot="1">
      <c r="B91" s="822" t="s">
        <v>1037</v>
      </c>
      <c r="C91" s="823"/>
      <c r="D91" s="823"/>
      <c r="E91" s="823"/>
      <c r="F91" s="823"/>
      <c r="G91" s="823"/>
      <c r="H91" s="823"/>
      <c r="I91" s="823"/>
      <c r="J91" s="823"/>
      <c r="K91" s="823"/>
      <c r="L91" s="823"/>
      <c r="M91" s="824"/>
      <c r="N91" s="58">
        <f>L88+L89+L90</f>
        <v>61019.378879177115</v>
      </c>
    </row>
    <row r="92" spans="1:14" ht="15.75" thickBot="1">
      <c r="B92" s="39"/>
      <c r="C92" s="40"/>
      <c r="D92" s="40"/>
      <c r="E92" s="40"/>
      <c r="F92" s="40"/>
      <c r="G92" s="40"/>
      <c r="H92" s="40"/>
      <c r="I92" s="40"/>
      <c r="J92" s="40"/>
      <c r="K92" s="40"/>
      <c r="L92" s="40"/>
      <c r="M92" s="40"/>
      <c r="N92" s="41"/>
    </row>
    <row r="93" spans="1:14" ht="15.75" thickBot="1">
      <c r="A93" t="s">
        <v>2122</v>
      </c>
      <c r="B93" s="822" t="s">
        <v>1059</v>
      </c>
      <c r="C93" s="823"/>
      <c r="D93" s="823"/>
      <c r="E93" s="823"/>
      <c r="F93" s="823"/>
      <c r="G93" s="823"/>
      <c r="H93" s="823"/>
      <c r="I93" s="823"/>
      <c r="J93" s="823"/>
      <c r="K93" s="823"/>
      <c r="L93" s="823"/>
      <c r="M93" s="824"/>
      <c r="N93" s="196">
        <f>N83+N91</f>
        <v>264417.30847643415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25" t="s">
        <v>2324</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2325</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8"/>
      <c r="K123" s="888"/>
      <c r="L123" s="888"/>
      <c r="M123" s="888"/>
      <c r="N123" s="889"/>
    </row>
    <row r="124" spans="2:14" ht="15.75" thickBot="1">
      <c r="B124" s="269" t="s">
        <v>2327</v>
      </c>
      <c r="C124" s="401"/>
      <c r="D124" s="401"/>
      <c r="E124" s="63"/>
      <c r="F124" s="63"/>
      <c r="G124" s="63"/>
      <c r="H124" s="63"/>
      <c r="I124" s="63"/>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1668</v>
      </c>
      <c r="C31" s="87" t="s">
        <v>1669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150</v>
      </c>
      <c r="B36" s="871" t="str">
        <f>VLOOKUP(A36,EQUIPOS!A6:D154,3,FALSE)</f>
        <v>Cargador : Potencia en el volante 125 hp, Clasificación de RPM del motor 2300.</v>
      </c>
      <c r="C36" s="872"/>
      <c r="D36" s="872"/>
      <c r="E36" s="872"/>
      <c r="F36" s="872"/>
      <c r="G36" s="872"/>
      <c r="H36" s="873"/>
      <c r="I36" s="275"/>
      <c r="J36" s="276"/>
      <c r="K36" s="277">
        <f>VLOOKUP(A36,EQUIPOS!A6:D163,4,FALSE)</f>
        <v>172220</v>
      </c>
      <c r="L36" s="278"/>
      <c r="M36" s="279">
        <v>30</v>
      </c>
      <c r="N36" s="280">
        <f>K36/M36</f>
        <v>5740.666666666667</v>
      </c>
    </row>
    <row r="37" spans="1:14">
      <c r="A37" s="119" t="s">
        <v>173</v>
      </c>
      <c r="B37" s="871" t="str">
        <f>VLOOKUP(A37,EQUIPOS!A7:D154,3,FALSE)</f>
        <v>Compactador neumático de Potencia 70 HP, peso de 13 ton</v>
      </c>
      <c r="C37" s="872"/>
      <c r="D37" s="872"/>
      <c r="E37" s="872"/>
      <c r="F37" s="872"/>
      <c r="G37" s="872"/>
      <c r="H37" s="873"/>
      <c r="I37" s="275"/>
      <c r="J37" s="276"/>
      <c r="K37" s="277">
        <f>VLOOKUP(A37,EQUIPOS!A7:D164,4,FALSE)</f>
        <v>148766.66666666666</v>
      </c>
      <c r="L37" s="278"/>
      <c r="M37" s="279">
        <v>8</v>
      </c>
      <c r="N37" s="280">
        <f t="shared" ref="N37:N43" si="0">K37/M37</f>
        <v>18595.833333333332</v>
      </c>
    </row>
    <row r="38" spans="1:14">
      <c r="A38" t="s">
        <v>166</v>
      </c>
      <c r="B38" s="871" t="str">
        <f>VLOOKUP(A38,EQUIPOS!A8:D154,3,FALSE)</f>
        <v>Compactador de Rodillo POTENCIA: 99HP, PESO: 8 ton</v>
      </c>
      <c r="C38" s="872"/>
      <c r="D38" s="872"/>
      <c r="E38" s="872"/>
      <c r="F38" s="872"/>
      <c r="G38" s="872"/>
      <c r="H38" s="873"/>
      <c r="I38" s="275"/>
      <c r="J38" s="276"/>
      <c r="K38" s="277">
        <f>VLOOKUP(A38,EQUIPOS!A8:D165,4,FALSE)</f>
        <v>138750</v>
      </c>
      <c r="L38" s="278"/>
      <c r="M38" s="279">
        <v>8</v>
      </c>
      <c r="N38" s="280">
        <f t="shared" si="0"/>
        <v>17343.75</v>
      </c>
    </row>
    <row r="39" spans="1:14">
      <c r="A39" t="s">
        <v>284</v>
      </c>
      <c r="B39" s="871" t="str">
        <f>VLOOKUP(A39,EQUIPOS!A9:D154,3,FALSE)</f>
        <v>Planta de asfalto en caliente</v>
      </c>
      <c r="C39" s="872"/>
      <c r="D39" s="872"/>
      <c r="E39" s="872"/>
      <c r="F39" s="872"/>
      <c r="G39" s="872"/>
      <c r="H39" s="873"/>
      <c r="I39" s="275"/>
      <c r="J39" s="276"/>
      <c r="K39" s="277">
        <f>VLOOKUP(A39,EQUIPOS!A9:D166,4,FALSE)</f>
        <v>541200</v>
      </c>
      <c r="L39" s="278"/>
      <c r="M39" s="279">
        <v>8</v>
      </c>
      <c r="N39" s="280">
        <f t="shared" si="0"/>
        <v>67650</v>
      </c>
    </row>
    <row r="40" spans="1:14">
      <c r="A40" t="s">
        <v>290</v>
      </c>
      <c r="B40" s="871" t="str">
        <f>VLOOKUP(A40,EQUIPOS!A10:D154,3,FALSE)</f>
        <v>Planta trituradora</v>
      </c>
      <c r="C40" s="872"/>
      <c r="D40" s="872"/>
      <c r="E40" s="872"/>
      <c r="F40" s="872"/>
      <c r="G40" s="872"/>
      <c r="H40" s="873"/>
      <c r="I40" s="275"/>
      <c r="J40" s="276"/>
      <c r="K40" s="277">
        <f>VLOOKUP(A40,EQUIPOS!A10:D167,4,FALSE)</f>
        <v>498950</v>
      </c>
      <c r="L40" s="278"/>
      <c r="M40" s="279">
        <v>30</v>
      </c>
      <c r="N40" s="280">
        <f t="shared" si="0"/>
        <v>16631.666666666668</v>
      </c>
    </row>
    <row r="41" spans="1:14">
      <c r="A41" t="s">
        <v>314</v>
      </c>
      <c r="B41" s="871" t="str">
        <f>VLOOKUP(A41,EQUIPOS!A11:D155,3,FALSE)</f>
        <v xml:space="preserve">Retroexcavadora E-200 sobre orugas
</v>
      </c>
      <c r="C41" s="872"/>
      <c r="D41" s="872"/>
      <c r="E41" s="872"/>
      <c r="F41" s="872"/>
      <c r="G41" s="872"/>
      <c r="H41" s="873"/>
      <c r="I41" s="275"/>
      <c r="J41" s="276"/>
      <c r="K41" s="277">
        <f>VLOOKUP(A41,EQUIPOS!A11:D168,4,FALSE)</f>
        <v>184950</v>
      </c>
      <c r="L41" s="278"/>
      <c r="M41" s="279">
        <v>30</v>
      </c>
      <c r="N41" s="280">
        <f t="shared" si="0"/>
        <v>6165</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75"/>
      <c r="J42" s="276"/>
      <c r="K42" s="277">
        <f>VLOOKUP(A42,EQUIPOS!A12:D169,4,FALSE)</f>
        <v>459750</v>
      </c>
      <c r="L42" s="278"/>
      <c r="M42" s="279">
        <v>8</v>
      </c>
      <c r="N42" s="280">
        <f t="shared" si="0"/>
        <v>57468.75</v>
      </c>
    </row>
    <row r="43" spans="1:14">
      <c r="A43" t="s">
        <v>373</v>
      </c>
      <c r="B43" s="871" t="str">
        <f>VLOOKUP(A43,EQUIPOS!A13:D157,3,FALSE)</f>
        <v>Volqueta 6 m3</v>
      </c>
      <c r="C43" s="872"/>
      <c r="D43" s="872"/>
      <c r="E43" s="872"/>
      <c r="F43" s="872"/>
      <c r="G43" s="872"/>
      <c r="H43" s="873"/>
      <c r="I43" s="275"/>
      <c r="J43" s="276"/>
      <c r="K43" s="277">
        <f>VLOOKUP(A43,EQUIPOS!A13:D170,4,FALSE)</f>
        <v>70333.333333333328</v>
      </c>
      <c r="L43" s="278"/>
      <c r="M43" s="279">
        <v>8</v>
      </c>
      <c r="N43" s="280">
        <f t="shared" si="0"/>
        <v>8791.6666666666661</v>
      </c>
    </row>
    <row r="44" spans="1:14">
      <c r="B44" s="871"/>
      <c r="C44" s="872"/>
      <c r="D44" s="872"/>
      <c r="E44" s="872"/>
      <c r="F44" s="872"/>
      <c r="G44" s="872"/>
      <c r="H44" s="873"/>
      <c r="I44" s="874"/>
      <c r="J44" s="875"/>
      <c r="K44" s="277"/>
      <c r="L44" s="876"/>
      <c r="M44" s="877"/>
      <c r="N44" s="280"/>
    </row>
    <row r="45" spans="1:14">
      <c r="B45" s="871"/>
      <c r="C45" s="872"/>
      <c r="D45" s="872"/>
      <c r="E45" s="878"/>
      <c r="F45" s="872"/>
      <c r="G45" s="872"/>
      <c r="H45" s="873"/>
      <c r="I45" s="42"/>
      <c r="J45" s="43"/>
      <c r="K45" s="282"/>
      <c r="L45" s="284"/>
      <c r="M45" s="285"/>
      <c r="N45" s="286"/>
    </row>
    <row r="46" spans="1:14">
      <c r="B46" s="879" t="s">
        <v>1036</v>
      </c>
      <c r="C46" s="880"/>
      <c r="D46" s="880"/>
      <c r="E46" s="44"/>
      <c r="F46" s="45"/>
      <c r="G46" s="45"/>
      <c r="H46" s="46"/>
      <c r="I46" s="42"/>
      <c r="J46" s="43"/>
      <c r="K46" s="287"/>
      <c r="L46" s="284"/>
      <c r="M46" s="409">
        <v>0.1</v>
      </c>
      <c r="N46" s="352">
        <f>N80*M46</f>
        <v>922.04676066569448</v>
      </c>
    </row>
    <row r="47" spans="1:14" ht="15.75" thickBot="1">
      <c r="B47" s="871"/>
      <c r="C47" s="872"/>
      <c r="D47" s="872"/>
      <c r="E47" s="872"/>
      <c r="F47" s="872"/>
      <c r="G47" s="872"/>
      <c r="H47" s="873"/>
      <c r="I47" s="881"/>
      <c r="J47" s="882"/>
      <c r="K47" s="47"/>
      <c r="L47" s="883"/>
      <c r="M47" s="884"/>
      <c r="N47" s="111"/>
    </row>
    <row r="48" spans="1:14" ht="15.75" thickBot="1">
      <c r="B48" s="822" t="s">
        <v>1037</v>
      </c>
      <c r="C48" s="823"/>
      <c r="D48" s="823"/>
      <c r="E48" s="823"/>
      <c r="F48" s="823"/>
      <c r="G48" s="823"/>
      <c r="H48" s="823"/>
      <c r="I48" s="823"/>
      <c r="J48" s="823"/>
      <c r="K48" s="823"/>
      <c r="L48" s="823"/>
      <c r="M48" s="824"/>
      <c r="N48" s="402">
        <f>SUM(N36:N47)</f>
        <v>199309.38009399903</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7" t="s">
        <v>1028</v>
      </c>
      <c r="C52" s="868"/>
      <c r="D52" s="868"/>
      <c r="E52" s="868"/>
      <c r="F52" s="868"/>
      <c r="G52" s="868"/>
      <c r="H52" s="868"/>
      <c r="I52" s="902"/>
      <c r="J52" s="323" t="s">
        <v>1029</v>
      </c>
      <c r="K52" s="91" t="s">
        <v>1030</v>
      </c>
      <c r="L52" s="903" t="s">
        <v>1039</v>
      </c>
      <c r="M52" s="902"/>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18066.666666666668</v>
      </c>
      <c r="N53" s="280">
        <f>K53*M53</f>
        <v>25293.333333333332</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52.333333333333336</v>
      </c>
      <c r="N54" s="280">
        <f>K54*M54</f>
        <v>1308.3333333333335</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904"/>
      <c r="C57" s="905"/>
      <c r="D57" s="905"/>
      <c r="E57" s="905"/>
      <c r="F57" s="905"/>
      <c r="G57" s="905"/>
      <c r="H57" s="905"/>
      <c r="I57" s="875"/>
      <c r="J57" s="48"/>
      <c r="K57" s="50"/>
      <c r="L57" s="906"/>
      <c r="M57" s="907"/>
      <c r="N57" s="51"/>
    </row>
    <row r="58" spans="1:14" ht="15.75" thickBot="1">
      <c r="B58" s="822" t="s">
        <v>1037</v>
      </c>
      <c r="C58" s="823"/>
      <c r="D58" s="823"/>
      <c r="E58" s="823"/>
      <c r="F58" s="823"/>
      <c r="G58" s="823"/>
      <c r="H58" s="823"/>
      <c r="I58" s="823"/>
      <c r="J58" s="823"/>
      <c r="K58" s="823"/>
      <c r="L58" s="823"/>
      <c r="M58" s="824"/>
      <c r="N58" s="402">
        <f>SUM(N53:N57)</f>
        <v>26601.666666666664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8" t="s">
        <v>1045</v>
      </c>
      <c r="M62" s="887"/>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9">
        <f>VLOOKUP(A63,TRANSPORTE!A5:D117,4,FALSE)</f>
        <v>1226.6666666666667</v>
      </c>
      <c r="M63" s="910"/>
      <c r="N63" s="295">
        <f>K63*L63</f>
        <v>1717.3333333333333</v>
      </c>
    </row>
    <row r="64" spans="1:14">
      <c r="A64" t="s">
        <v>1448</v>
      </c>
      <c r="B64" s="52" t="str">
        <f>VLOOKUP(A64,TRANSPORTE!A6:D117,3,FALSE)</f>
        <v>Transporte de Mezcla densa en Caliente MDC-25</v>
      </c>
      <c r="C64" s="53"/>
      <c r="D64" s="53"/>
      <c r="E64" s="53"/>
      <c r="F64" s="53"/>
      <c r="G64" s="53"/>
      <c r="H64" s="319" t="s">
        <v>1552</v>
      </c>
      <c r="I64" s="287">
        <v>1.25</v>
      </c>
      <c r="J64" s="294">
        <v>1</v>
      </c>
      <c r="K64" s="287">
        <f>I64*J64</f>
        <v>1.25</v>
      </c>
      <c r="L64" s="909">
        <f>VLOOKUP(A64,TRANSPORTE!A6:D117,4,FALSE)</f>
        <v>1226.6666666666667</v>
      </c>
      <c r="M64" s="910"/>
      <c r="N64" s="295">
        <f>K64*L64</f>
        <v>1533.3333333333335</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900"/>
      <c r="M68" s="901"/>
      <c r="N68" s="133"/>
    </row>
    <row r="69" spans="1:15" ht="15.75" thickBot="1">
      <c r="B69" s="911" t="s">
        <v>1037</v>
      </c>
      <c r="C69" s="865"/>
      <c r="D69" s="865"/>
      <c r="E69" s="865"/>
      <c r="F69" s="865"/>
      <c r="G69" s="865"/>
      <c r="H69" s="865"/>
      <c r="I69" s="865"/>
      <c r="J69" s="865"/>
      <c r="K69" s="865"/>
      <c r="L69" s="865"/>
      <c r="M69" s="866"/>
      <c r="N69" s="110">
        <f>N63+N64+N65+N66+N67</f>
        <v>3250.666666666667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61" t="s">
        <v>1047</v>
      </c>
      <c r="C73" s="862"/>
      <c r="D73" s="862"/>
      <c r="E73" s="862"/>
      <c r="F73" s="862"/>
      <c r="G73" s="862"/>
      <c r="H73" s="862"/>
      <c r="I73" s="79" t="s">
        <v>1048</v>
      </c>
      <c r="J73" s="81" t="s">
        <v>1494</v>
      </c>
      <c r="K73" s="80" t="s">
        <v>1050</v>
      </c>
      <c r="L73" s="863" t="s">
        <v>1034</v>
      </c>
      <c r="M73" s="864"/>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72</v>
      </c>
      <c r="N74" s="403">
        <f>K74/M74</f>
        <v>5674.1339117888892</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72</v>
      </c>
      <c r="N75" s="403">
        <f>K75/M75</f>
        <v>1418.5334779472223</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72</v>
      </c>
      <c r="N76" s="403">
        <f>K76/M76</f>
        <v>2127.800216920833</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8"/>
      <c r="C79" s="899"/>
      <c r="D79" s="899"/>
      <c r="E79" s="899"/>
      <c r="F79" s="899"/>
      <c r="G79" s="899"/>
      <c r="H79" s="899"/>
      <c r="I79" s="132"/>
      <c r="J79" s="132"/>
      <c r="K79" s="132"/>
      <c r="L79" s="912"/>
      <c r="M79" s="912"/>
      <c r="N79" s="51"/>
    </row>
    <row r="80" spans="1:15" ht="15.75" thickBot="1">
      <c r="B80" s="911" t="s">
        <v>1037</v>
      </c>
      <c r="C80" s="865"/>
      <c r="D80" s="865"/>
      <c r="E80" s="865"/>
      <c r="F80" s="865"/>
      <c r="G80" s="865"/>
      <c r="H80" s="865"/>
      <c r="I80" s="865"/>
      <c r="J80" s="865"/>
      <c r="K80" s="865"/>
      <c r="L80" s="865"/>
      <c r="M80" s="866"/>
      <c r="N80" s="309">
        <f>SUM(N74:N79)</f>
        <v>9220.4676066569446</v>
      </c>
    </row>
    <row r="81" spans="1:14" ht="15.75" thickBot="1">
      <c r="B81" s="39"/>
      <c r="C81" s="40"/>
      <c r="D81" s="40"/>
      <c r="E81" s="40"/>
      <c r="F81" s="40"/>
      <c r="G81" s="40"/>
      <c r="H81" s="40"/>
      <c r="I81" s="40"/>
      <c r="J81" s="40"/>
      <c r="K81" s="40"/>
      <c r="L81" s="40"/>
      <c r="M81" s="40"/>
      <c r="N81" s="41"/>
    </row>
    <row r="82" spans="1:14" ht="15.75" thickBot="1">
      <c r="B82" s="822" t="s">
        <v>1051</v>
      </c>
      <c r="C82" s="823"/>
      <c r="D82" s="823"/>
      <c r="E82" s="823"/>
      <c r="F82" s="823"/>
      <c r="G82" s="823"/>
      <c r="H82" s="823"/>
      <c r="I82" s="823"/>
      <c r="J82" s="823"/>
      <c r="K82" s="823"/>
      <c r="L82" s="823"/>
      <c r="M82" s="824"/>
      <c r="N82" s="105">
        <f>N48+N58+N69+N80</f>
        <v>238382.1810339893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7" t="s">
        <v>1053</v>
      </c>
      <c r="C86" s="868"/>
      <c r="D86" s="868"/>
      <c r="E86" s="868"/>
      <c r="F86" s="868"/>
      <c r="G86" s="868"/>
      <c r="H86" s="868"/>
      <c r="I86" s="322"/>
      <c r="J86" s="342"/>
      <c r="K86" s="310" t="s">
        <v>1054</v>
      </c>
      <c r="L86" s="869" t="s">
        <v>1055</v>
      </c>
      <c r="M86" s="870"/>
      <c r="N86" s="311"/>
    </row>
    <row r="87" spans="1:14">
      <c r="B87" s="855" t="s">
        <v>1056</v>
      </c>
      <c r="C87" s="856"/>
      <c r="D87" s="856"/>
      <c r="E87" s="856"/>
      <c r="F87" s="856"/>
      <c r="G87" s="856"/>
      <c r="H87" s="856"/>
      <c r="I87" s="93"/>
      <c r="J87" s="94"/>
      <c r="K87" s="312">
        <v>0.2</v>
      </c>
      <c r="L87" s="857">
        <f>N82*K87</f>
        <v>47676.436206797865</v>
      </c>
      <c r="M87" s="858"/>
      <c r="N87" s="57"/>
    </row>
    <row r="88" spans="1:14">
      <c r="B88" s="95" t="s">
        <v>1057</v>
      </c>
      <c r="C88" s="96"/>
      <c r="D88" s="96"/>
      <c r="E88" s="96"/>
      <c r="F88" s="96"/>
      <c r="G88" s="96"/>
      <c r="H88" s="96"/>
      <c r="I88" s="93"/>
      <c r="J88" s="94"/>
      <c r="K88" s="312">
        <v>0.05</v>
      </c>
      <c r="L88" s="857">
        <f>N82*K88</f>
        <v>11919.109051699466</v>
      </c>
      <c r="M88" s="858"/>
      <c r="N88" s="57"/>
    </row>
    <row r="89" spans="1:14" ht="15.75" thickBot="1">
      <c r="B89" s="97" t="s">
        <v>1058</v>
      </c>
      <c r="C89" s="98"/>
      <c r="D89" s="98"/>
      <c r="E89" s="98"/>
      <c r="F89" s="98"/>
      <c r="G89" s="98"/>
      <c r="H89" s="98"/>
      <c r="I89" s="99"/>
      <c r="J89" s="100"/>
      <c r="K89" s="313">
        <v>0.05</v>
      </c>
      <c r="L89" s="859">
        <f>N82*K89</f>
        <v>11919.109051699466</v>
      </c>
      <c r="M89" s="860"/>
      <c r="N89" s="57"/>
    </row>
    <row r="90" spans="1:14" ht="15.75" thickBot="1">
      <c r="B90" s="822" t="s">
        <v>1037</v>
      </c>
      <c r="C90" s="823"/>
      <c r="D90" s="823"/>
      <c r="E90" s="823"/>
      <c r="F90" s="823"/>
      <c r="G90" s="823"/>
      <c r="H90" s="823"/>
      <c r="I90" s="823"/>
      <c r="J90" s="823"/>
      <c r="K90" s="823"/>
      <c r="L90" s="823"/>
      <c r="M90" s="824"/>
      <c r="N90" s="58">
        <f>L87+L88+L89</f>
        <v>71514.654310196798</v>
      </c>
    </row>
    <row r="91" spans="1:14" ht="15.75" thickBot="1">
      <c r="B91" s="39"/>
      <c r="C91" s="40"/>
      <c r="D91" s="40"/>
      <c r="E91" s="40"/>
      <c r="F91" s="40"/>
      <c r="G91" s="40"/>
      <c r="H91" s="40"/>
      <c r="I91" s="40"/>
      <c r="J91" s="40"/>
      <c r="K91" s="40"/>
      <c r="L91" s="40"/>
      <c r="M91" s="40"/>
      <c r="N91" s="41"/>
    </row>
    <row r="92" spans="1:14" ht="15.75" thickBot="1">
      <c r="A92" t="s">
        <v>2122</v>
      </c>
      <c r="B92" s="822" t="s">
        <v>1059</v>
      </c>
      <c r="C92" s="823"/>
      <c r="D92" s="823"/>
      <c r="E92" s="823"/>
      <c r="F92" s="823"/>
      <c r="G92" s="823"/>
      <c r="H92" s="823"/>
      <c r="I92" s="823"/>
      <c r="J92" s="823"/>
      <c r="K92" s="823"/>
      <c r="L92" s="823"/>
      <c r="M92" s="824"/>
      <c r="N92" s="196">
        <f>N82+N90</f>
        <v>309896.83534418611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25" t="s">
        <v>2324</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2325</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8"/>
      <c r="K122" s="888"/>
      <c r="L122" s="888"/>
      <c r="M122" s="888"/>
      <c r="N122" s="889"/>
    </row>
    <row r="123" spans="2:14" ht="15.75" thickBot="1">
      <c r="B123" s="269" t="s">
        <v>2327</v>
      </c>
      <c r="C123" s="401"/>
      <c r="D123" s="401"/>
      <c r="E123" s="63"/>
      <c r="F123" s="63"/>
      <c r="G123" s="63"/>
      <c r="H123" s="63"/>
      <c r="I123" s="63"/>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1670</v>
      </c>
      <c r="C31" s="87" t="s">
        <v>1671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150</v>
      </c>
      <c r="B36" s="871" t="str">
        <f>VLOOKUP(A36,EQUIPOS!A6:D154,3,FALSE)</f>
        <v>Cargador : Potencia en el volante 125 hp, Clasificación de RPM del motor 2300.</v>
      </c>
      <c r="C36" s="872"/>
      <c r="D36" s="872"/>
      <c r="E36" s="872"/>
      <c r="F36" s="872"/>
      <c r="G36" s="872"/>
      <c r="H36" s="873"/>
      <c r="I36" s="275"/>
      <c r="J36" s="276"/>
      <c r="K36" s="277">
        <f>VLOOKUP(A36,EQUIPOS!A6:D163,4,FALSE)</f>
        <v>172220</v>
      </c>
      <c r="L36" s="278"/>
      <c r="M36" s="279">
        <v>30</v>
      </c>
      <c r="N36" s="280">
        <f>K36/M36</f>
        <v>5740.666666666667</v>
      </c>
    </row>
    <row r="37" spans="1:14">
      <c r="A37" s="119" t="s">
        <v>173</v>
      </c>
      <c r="B37" s="871" t="str">
        <f>VLOOKUP(A37,EQUIPOS!A7:D154,3,FALSE)</f>
        <v>Compactador neumático de Potencia 70 HP, peso de 13 ton</v>
      </c>
      <c r="C37" s="872"/>
      <c r="D37" s="872"/>
      <c r="E37" s="872"/>
      <c r="F37" s="872"/>
      <c r="G37" s="872"/>
      <c r="H37" s="873"/>
      <c r="I37" s="275"/>
      <c r="J37" s="276"/>
      <c r="K37" s="277">
        <f>VLOOKUP(A37,EQUIPOS!A7:D164,4,FALSE)</f>
        <v>148766.66666666666</v>
      </c>
      <c r="L37" s="278"/>
      <c r="M37" s="279">
        <v>8</v>
      </c>
      <c r="N37" s="280">
        <f t="shared" ref="N37:N43" si="0">K37/M37</f>
        <v>18595.833333333332</v>
      </c>
    </row>
    <row r="38" spans="1:14">
      <c r="A38" t="s">
        <v>166</v>
      </c>
      <c r="B38" s="871" t="str">
        <f>VLOOKUP(A38,EQUIPOS!A8:D154,3,FALSE)</f>
        <v>Compactador de Rodillo POTENCIA: 99HP, PESO: 8 ton</v>
      </c>
      <c r="C38" s="872"/>
      <c r="D38" s="872"/>
      <c r="E38" s="872"/>
      <c r="F38" s="872"/>
      <c r="G38" s="872"/>
      <c r="H38" s="873"/>
      <c r="I38" s="275"/>
      <c r="J38" s="276"/>
      <c r="K38" s="277">
        <f>VLOOKUP(A38,EQUIPOS!A8:D165,4,FALSE)</f>
        <v>138750</v>
      </c>
      <c r="L38" s="278"/>
      <c r="M38" s="279">
        <v>8</v>
      </c>
      <c r="N38" s="280">
        <f t="shared" si="0"/>
        <v>17343.75</v>
      </c>
    </row>
    <row r="39" spans="1:14">
      <c r="A39" t="s">
        <v>284</v>
      </c>
      <c r="B39" s="871" t="str">
        <f>VLOOKUP(A39,EQUIPOS!A9:D154,3,FALSE)</f>
        <v>Planta de asfalto en caliente</v>
      </c>
      <c r="C39" s="872"/>
      <c r="D39" s="872"/>
      <c r="E39" s="872"/>
      <c r="F39" s="872"/>
      <c r="G39" s="872"/>
      <c r="H39" s="873"/>
      <c r="I39" s="275"/>
      <c r="J39" s="276"/>
      <c r="K39" s="277">
        <f>VLOOKUP(A39,EQUIPOS!A9:D166,4,FALSE)</f>
        <v>541200</v>
      </c>
      <c r="L39" s="278"/>
      <c r="M39" s="279">
        <v>8</v>
      </c>
      <c r="N39" s="280">
        <f t="shared" si="0"/>
        <v>67650</v>
      </c>
    </row>
    <row r="40" spans="1:14">
      <c r="A40" t="s">
        <v>290</v>
      </c>
      <c r="B40" s="871" t="str">
        <f>VLOOKUP(A40,EQUIPOS!A10:D154,3,FALSE)</f>
        <v>Planta trituradora</v>
      </c>
      <c r="C40" s="872"/>
      <c r="D40" s="872"/>
      <c r="E40" s="872"/>
      <c r="F40" s="872"/>
      <c r="G40" s="872"/>
      <c r="H40" s="873"/>
      <c r="I40" s="275"/>
      <c r="J40" s="276"/>
      <c r="K40" s="277">
        <f>VLOOKUP(A40,EQUIPOS!A10:D167,4,FALSE)</f>
        <v>498950</v>
      </c>
      <c r="L40" s="278"/>
      <c r="M40" s="279">
        <v>30</v>
      </c>
      <c r="N40" s="280">
        <f t="shared" si="0"/>
        <v>16631.666666666668</v>
      </c>
    </row>
    <row r="41" spans="1:14">
      <c r="A41" t="s">
        <v>314</v>
      </c>
      <c r="B41" s="871" t="str">
        <f>VLOOKUP(A41,EQUIPOS!A11:D155,3,FALSE)</f>
        <v xml:space="preserve">Retroexcavadora E-200 sobre orugas
</v>
      </c>
      <c r="C41" s="872"/>
      <c r="D41" s="872"/>
      <c r="E41" s="872"/>
      <c r="F41" s="872"/>
      <c r="G41" s="872"/>
      <c r="H41" s="873"/>
      <c r="I41" s="275"/>
      <c r="J41" s="276"/>
      <c r="K41" s="277">
        <f>VLOOKUP(A41,EQUIPOS!A11:D168,4,FALSE)</f>
        <v>184950</v>
      </c>
      <c r="L41" s="278"/>
      <c r="M41" s="279">
        <v>30</v>
      </c>
      <c r="N41" s="280">
        <f t="shared" si="0"/>
        <v>6165</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75"/>
      <c r="J42" s="276"/>
      <c r="K42" s="277">
        <f>VLOOKUP(A42,EQUIPOS!A12:D169,4,FALSE)</f>
        <v>459750</v>
      </c>
      <c r="L42" s="278"/>
      <c r="M42" s="279">
        <v>8</v>
      </c>
      <c r="N42" s="280">
        <f t="shared" si="0"/>
        <v>57468.75</v>
      </c>
    </row>
    <row r="43" spans="1:14">
      <c r="A43" t="s">
        <v>373</v>
      </c>
      <c r="B43" s="871" t="str">
        <f>VLOOKUP(A43,EQUIPOS!A13:D157,3,FALSE)</f>
        <v>Volqueta 6 m3</v>
      </c>
      <c r="C43" s="872"/>
      <c r="D43" s="872"/>
      <c r="E43" s="872"/>
      <c r="F43" s="872"/>
      <c r="G43" s="872"/>
      <c r="H43" s="873"/>
      <c r="I43" s="275"/>
      <c r="J43" s="276"/>
      <c r="K43" s="277">
        <f>VLOOKUP(A43,EQUIPOS!A13:D170,4,FALSE)</f>
        <v>70333.333333333328</v>
      </c>
      <c r="L43" s="278"/>
      <c r="M43" s="279">
        <v>8</v>
      </c>
      <c r="N43" s="280">
        <f t="shared" si="0"/>
        <v>8791.6666666666661</v>
      </c>
    </row>
    <row r="44" spans="1:14">
      <c r="B44" s="871"/>
      <c r="C44" s="872"/>
      <c r="D44" s="872"/>
      <c r="E44" s="872"/>
      <c r="F44" s="872"/>
      <c r="G44" s="872"/>
      <c r="H44" s="873"/>
      <c r="I44" s="874"/>
      <c r="J44" s="875"/>
      <c r="K44" s="277"/>
      <c r="L44" s="876"/>
      <c r="M44" s="877"/>
      <c r="N44" s="280"/>
    </row>
    <row r="45" spans="1:14">
      <c r="B45" s="871"/>
      <c r="C45" s="872"/>
      <c r="D45" s="872"/>
      <c r="E45" s="878"/>
      <c r="F45" s="872"/>
      <c r="G45" s="872"/>
      <c r="H45" s="873"/>
      <c r="I45" s="42"/>
      <c r="J45" s="43"/>
      <c r="K45" s="282"/>
      <c r="L45" s="284"/>
      <c r="M45" s="285"/>
      <c r="N45" s="286"/>
    </row>
    <row r="46" spans="1:14">
      <c r="B46" s="879" t="s">
        <v>1036</v>
      </c>
      <c r="C46" s="880"/>
      <c r="D46" s="880"/>
      <c r="E46" s="44"/>
      <c r="F46" s="45"/>
      <c r="G46" s="45"/>
      <c r="H46" s="46"/>
      <c r="I46" s="42"/>
      <c r="J46" s="43"/>
      <c r="K46" s="287"/>
      <c r="L46" s="284"/>
      <c r="M46" s="409">
        <v>0.1</v>
      </c>
      <c r="N46" s="352">
        <f>N80*M46</f>
        <v>922.04676066569448</v>
      </c>
    </row>
    <row r="47" spans="1:14" ht="15.75" thickBot="1">
      <c r="B47" s="871"/>
      <c r="C47" s="872"/>
      <c r="D47" s="872"/>
      <c r="E47" s="872"/>
      <c r="F47" s="872"/>
      <c r="G47" s="872"/>
      <c r="H47" s="873"/>
      <c r="I47" s="881"/>
      <c r="J47" s="882"/>
      <c r="K47" s="47"/>
      <c r="L47" s="883"/>
      <c r="M47" s="884"/>
      <c r="N47" s="111"/>
    </row>
    <row r="48" spans="1:14" ht="15.75" thickBot="1">
      <c r="B48" s="822" t="s">
        <v>1037</v>
      </c>
      <c r="C48" s="823"/>
      <c r="D48" s="823"/>
      <c r="E48" s="823"/>
      <c r="F48" s="823"/>
      <c r="G48" s="823"/>
      <c r="H48" s="823"/>
      <c r="I48" s="823"/>
      <c r="J48" s="823"/>
      <c r="K48" s="823"/>
      <c r="L48" s="823"/>
      <c r="M48" s="824"/>
      <c r="N48" s="402">
        <f>SUM(N36:N47)</f>
        <v>199309.38009399903</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7" t="s">
        <v>1028</v>
      </c>
      <c r="C52" s="868"/>
      <c r="D52" s="868"/>
      <c r="E52" s="868"/>
      <c r="F52" s="868"/>
      <c r="G52" s="868"/>
      <c r="H52" s="868"/>
      <c r="I52" s="902"/>
      <c r="J52" s="323" t="s">
        <v>1029</v>
      </c>
      <c r="K52" s="91" t="s">
        <v>1030</v>
      </c>
      <c r="L52" s="903" t="s">
        <v>1039</v>
      </c>
      <c r="M52" s="902"/>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18066.666666666668</v>
      </c>
      <c r="N53" s="280">
        <f>K53*M53</f>
        <v>25293.333333333332</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52.333333333333336</v>
      </c>
      <c r="N54" s="280">
        <f>K54*M54</f>
        <v>1308.3333333333335</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904"/>
      <c r="C57" s="905"/>
      <c r="D57" s="905"/>
      <c r="E57" s="905"/>
      <c r="F57" s="905"/>
      <c r="G57" s="905"/>
      <c r="H57" s="905"/>
      <c r="I57" s="875"/>
      <c r="J57" s="48"/>
      <c r="K57" s="50"/>
      <c r="L57" s="906"/>
      <c r="M57" s="907"/>
      <c r="N57" s="51"/>
    </row>
    <row r="58" spans="1:14" ht="15.75" thickBot="1">
      <c r="B58" s="822" t="s">
        <v>1037</v>
      </c>
      <c r="C58" s="823"/>
      <c r="D58" s="823"/>
      <c r="E58" s="823"/>
      <c r="F58" s="823"/>
      <c r="G58" s="823"/>
      <c r="H58" s="823"/>
      <c r="I58" s="823"/>
      <c r="J58" s="823"/>
      <c r="K58" s="823"/>
      <c r="L58" s="823"/>
      <c r="M58" s="824"/>
      <c r="N58" s="402">
        <f>SUM(N53:N57)</f>
        <v>26601.666666666664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8" t="s">
        <v>1045</v>
      </c>
      <c r="M62" s="887"/>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9">
        <f>VLOOKUP(A63,TRANSPORTE!A5:D117,4,FALSE)</f>
        <v>1226.6666666666667</v>
      </c>
      <c r="M63" s="910"/>
      <c r="N63" s="295">
        <f>K63*L63</f>
        <v>1717.3333333333333</v>
      </c>
    </row>
    <row r="64" spans="1:14">
      <c r="A64" t="s">
        <v>1459</v>
      </c>
      <c r="B64" s="52" t="str">
        <f>VLOOKUP(A64,TRANSPORTE!A6:D117,3,FALSE)</f>
        <v>Transporte de mezcla gruesa en Caliente MGC</v>
      </c>
      <c r="C64" s="53"/>
      <c r="D64" s="53"/>
      <c r="E64" s="53"/>
      <c r="F64" s="53"/>
      <c r="G64" s="53"/>
      <c r="H64" s="319" t="s">
        <v>1552</v>
      </c>
      <c r="I64" s="287">
        <v>1.25</v>
      </c>
      <c r="J64" s="294">
        <v>1</v>
      </c>
      <c r="K64" s="287">
        <f>I64*J64</f>
        <v>1.25</v>
      </c>
      <c r="L64" s="909">
        <f>VLOOKUP(A64,TRANSPORTE!A6:D117,4,FALSE)</f>
        <v>1226.6666666666667</v>
      </c>
      <c r="M64" s="910"/>
      <c r="N64" s="295">
        <f>K64*L64</f>
        <v>1533.3333333333335</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317"/>
      <c r="C68" s="318"/>
      <c r="D68" s="456"/>
      <c r="E68" s="456"/>
      <c r="F68" s="456"/>
      <c r="G68" s="456"/>
      <c r="H68" s="54"/>
      <c r="I68" s="132"/>
      <c r="J68" s="132"/>
      <c r="K68" s="132"/>
      <c r="L68" s="900"/>
      <c r="M68" s="901"/>
      <c r="N68" s="133"/>
    </row>
    <row r="69" spans="1:15" ht="15.75" thickBot="1">
      <c r="B69" s="911" t="s">
        <v>1037</v>
      </c>
      <c r="C69" s="865"/>
      <c r="D69" s="865"/>
      <c r="E69" s="865"/>
      <c r="F69" s="865"/>
      <c r="G69" s="865"/>
      <c r="H69" s="865"/>
      <c r="I69" s="865"/>
      <c r="J69" s="865"/>
      <c r="K69" s="865"/>
      <c r="L69" s="865"/>
      <c r="M69" s="866"/>
      <c r="N69" s="110">
        <f>N63+N64+N65+N66+N67</f>
        <v>3250.666666666667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61" t="s">
        <v>1047</v>
      </c>
      <c r="C73" s="862"/>
      <c r="D73" s="862"/>
      <c r="E73" s="862"/>
      <c r="F73" s="862"/>
      <c r="G73" s="862"/>
      <c r="H73" s="862"/>
      <c r="I73" s="79" t="s">
        <v>1048</v>
      </c>
      <c r="J73" s="81" t="s">
        <v>1494</v>
      </c>
      <c r="K73" s="80" t="s">
        <v>1050</v>
      </c>
      <c r="L73" s="863" t="s">
        <v>1034</v>
      </c>
      <c r="M73" s="864"/>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72</v>
      </c>
      <c r="N74" s="403">
        <f>K74/M74</f>
        <v>5674.1339117888892</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72</v>
      </c>
      <c r="N75" s="403">
        <f>K75/M75</f>
        <v>1418.5334779472223</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72</v>
      </c>
      <c r="N76" s="403">
        <f>K76/M76</f>
        <v>2127.800216920833</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8"/>
      <c r="C79" s="899"/>
      <c r="D79" s="899"/>
      <c r="E79" s="899"/>
      <c r="F79" s="899"/>
      <c r="G79" s="899"/>
      <c r="H79" s="899"/>
      <c r="I79" s="132"/>
      <c r="J79" s="132"/>
      <c r="K79" s="132"/>
      <c r="L79" s="912"/>
      <c r="M79" s="912"/>
      <c r="N79" s="133"/>
    </row>
    <row r="80" spans="1:15" ht="15.75" thickBot="1">
      <c r="B80" s="911" t="s">
        <v>1037</v>
      </c>
      <c r="C80" s="865"/>
      <c r="D80" s="865"/>
      <c r="E80" s="865"/>
      <c r="F80" s="865"/>
      <c r="G80" s="865"/>
      <c r="H80" s="865"/>
      <c r="I80" s="865"/>
      <c r="J80" s="865"/>
      <c r="K80" s="865"/>
      <c r="L80" s="865"/>
      <c r="M80" s="866"/>
      <c r="N80" s="468">
        <f>SUM(N74:N79)</f>
        <v>9220.4676066569446</v>
      </c>
    </row>
    <row r="81" spans="1:14" ht="15.75" thickBot="1">
      <c r="B81" s="39"/>
      <c r="C81" s="40"/>
      <c r="D81" s="40"/>
      <c r="E81" s="40"/>
      <c r="F81" s="40"/>
      <c r="G81" s="40"/>
      <c r="H81" s="40"/>
      <c r="I81" s="40"/>
      <c r="J81" s="40"/>
      <c r="K81" s="40"/>
      <c r="L81" s="40"/>
      <c r="M81" s="40"/>
      <c r="N81" s="41"/>
    </row>
    <row r="82" spans="1:14" ht="15.75" thickBot="1">
      <c r="B82" s="822" t="s">
        <v>1051</v>
      </c>
      <c r="C82" s="823"/>
      <c r="D82" s="823"/>
      <c r="E82" s="823"/>
      <c r="F82" s="823"/>
      <c r="G82" s="823"/>
      <c r="H82" s="823"/>
      <c r="I82" s="823"/>
      <c r="J82" s="823"/>
      <c r="K82" s="823"/>
      <c r="L82" s="823"/>
      <c r="M82" s="824"/>
      <c r="N82" s="105">
        <f>N48+N58+N69+N80</f>
        <v>238382.1810339893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7" t="s">
        <v>1053</v>
      </c>
      <c r="C86" s="868"/>
      <c r="D86" s="868"/>
      <c r="E86" s="868"/>
      <c r="F86" s="868"/>
      <c r="G86" s="868"/>
      <c r="H86" s="868"/>
      <c r="I86" s="322"/>
      <c r="J86" s="342"/>
      <c r="K86" s="310" t="s">
        <v>1054</v>
      </c>
      <c r="L86" s="869" t="s">
        <v>1055</v>
      </c>
      <c r="M86" s="870"/>
      <c r="N86" s="311"/>
    </row>
    <row r="87" spans="1:14">
      <c r="B87" s="855" t="s">
        <v>1056</v>
      </c>
      <c r="C87" s="856"/>
      <c r="D87" s="856"/>
      <c r="E87" s="856"/>
      <c r="F87" s="856"/>
      <c r="G87" s="856"/>
      <c r="H87" s="856"/>
      <c r="I87" s="93"/>
      <c r="J87" s="94"/>
      <c r="K87" s="312">
        <v>0.2</v>
      </c>
      <c r="L87" s="857">
        <f>N82*K87</f>
        <v>47676.436206797865</v>
      </c>
      <c r="M87" s="858"/>
      <c r="N87" s="57"/>
    </row>
    <row r="88" spans="1:14">
      <c r="B88" s="95" t="s">
        <v>1057</v>
      </c>
      <c r="C88" s="96"/>
      <c r="D88" s="96"/>
      <c r="E88" s="96"/>
      <c r="F88" s="96"/>
      <c r="G88" s="96"/>
      <c r="H88" s="96"/>
      <c r="I88" s="93"/>
      <c r="J88" s="94"/>
      <c r="K88" s="312">
        <v>0.05</v>
      </c>
      <c r="L88" s="857">
        <f>N82*K88</f>
        <v>11919.109051699466</v>
      </c>
      <c r="M88" s="858"/>
      <c r="N88" s="57"/>
    </row>
    <row r="89" spans="1:14" ht="15.75" thickBot="1">
      <c r="B89" s="97" t="s">
        <v>1058</v>
      </c>
      <c r="C89" s="98"/>
      <c r="D89" s="98"/>
      <c r="E89" s="98"/>
      <c r="F89" s="98"/>
      <c r="G89" s="98"/>
      <c r="H89" s="98"/>
      <c r="I89" s="99"/>
      <c r="J89" s="100"/>
      <c r="K89" s="313">
        <v>0.05</v>
      </c>
      <c r="L89" s="859">
        <f>N82*K89</f>
        <v>11919.109051699466</v>
      </c>
      <c r="M89" s="860"/>
      <c r="N89" s="57"/>
    </row>
    <row r="90" spans="1:14" ht="15.75" thickBot="1">
      <c r="B90" s="822" t="s">
        <v>1037</v>
      </c>
      <c r="C90" s="823"/>
      <c r="D90" s="823"/>
      <c r="E90" s="823"/>
      <c r="F90" s="823"/>
      <c r="G90" s="823"/>
      <c r="H90" s="823"/>
      <c r="I90" s="823"/>
      <c r="J90" s="823"/>
      <c r="K90" s="823"/>
      <c r="L90" s="823"/>
      <c r="M90" s="824"/>
      <c r="N90" s="58">
        <f>L87+L88+L89</f>
        <v>71514.654310196798</v>
      </c>
    </row>
    <row r="91" spans="1:14" ht="15.75" thickBot="1">
      <c r="B91" s="39"/>
      <c r="C91" s="40"/>
      <c r="D91" s="40"/>
      <c r="E91" s="40"/>
      <c r="F91" s="40"/>
      <c r="G91" s="40"/>
      <c r="H91" s="40"/>
      <c r="I91" s="40"/>
      <c r="J91" s="40"/>
      <c r="K91" s="40"/>
      <c r="L91" s="40"/>
      <c r="M91" s="40"/>
      <c r="N91" s="41"/>
    </row>
    <row r="92" spans="1:14" ht="15.75" thickBot="1">
      <c r="A92" t="s">
        <v>2122</v>
      </c>
      <c r="B92" s="822" t="s">
        <v>1059</v>
      </c>
      <c r="C92" s="823"/>
      <c r="D92" s="823"/>
      <c r="E92" s="823"/>
      <c r="F92" s="823"/>
      <c r="G92" s="823"/>
      <c r="H92" s="823"/>
      <c r="I92" s="823"/>
      <c r="J92" s="823"/>
      <c r="K92" s="823"/>
      <c r="L92" s="823"/>
      <c r="M92" s="824"/>
      <c r="N92" s="196">
        <f>N82+N90</f>
        <v>309896.83534418611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25" t="s">
        <v>2324</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2325</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8"/>
      <c r="K122" s="888"/>
      <c r="L122" s="888"/>
      <c r="M122" s="888"/>
      <c r="N122" s="889"/>
    </row>
    <row r="123" spans="2:14" ht="15.75" thickBot="1">
      <c r="B123" s="269" t="s">
        <v>2327</v>
      </c>
      <c r="C123" s="401"/>
      <c r="D123" s="401"/>
      <c r="E123" s="63"/>
      <c r="F123" s="63"/>
      <c r="G123" s="63"/>
      <c r="H123" s="63"/>
      <c r="I123" s="63"/>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1672</v>
      </c>
      <c r="C31" s="87" t="s">
        <v>1673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150</v>
      </c>
      <c r="B36" s="871" t="str">
        <f>VLOOKUP(A36,EQUIPOS!A6:D154,3,FALSE)</f>
        <v>Cargador : Potencia en el volante 125 hp, Clasificación de RPM del motor 2300.</v>
      </c>
      <c r="C36" s="872"/>
      <c r="D36" s="872"/>
      <c r="E36" s="872"/>
      <c r="F36" s="872"/>
      <c r="G36" s="872"/>
      <c r="H36" s="873"/>
      <c r="I36" s="275"/>
      <c r="J36" s="276"/>
      <c r="K36" s="277">
        <f>VLOOKUP(A36,EQUIPOS!A6:D163,4,FALSE)</f>
        <v>172220</v>
      </c>
      <c r="L36" s="278"/>
      <c r="M36" s="279">
        <v>30</v>
      </c>
      <c r="N36" s="280">
        <f>K36/M36</f>
        <v>5740.666666666667</v>
      </c>
    </row>
    <row r="37" spans="1:14">
      <c r="A37" s="119" t="s">
        <v>173</v>
      </c>
      <c r="B37" s="871" t="str">
        <f>VLOOKUP(A37,EQUIPOS!A7:D154,3,FALSE)</f>
        <v>Compactador neumático de Potencia 70 HP, peso de 13 ton</v>
      </c>
      <c r="C37" s="872"/>
      <c r="D37" s="872"/>
      <c r="E37" s="872"/>
      <c r="F37" s="872"/>
      <c r="G37" s="872"/>
      <c r="H37" s="873"/>
      <c r="I37" s="275"/>
      <c r="J37" s="276"/>
      <c r="K37" s="277">
        <f>VLOOKUP(A37,EQUIPOS!A7:D164,4,FALSE)</f>
        <v>148766.66666666666</v>
      </c>
      <c r="L37" s="278"/>
      <c r="M37" s="279">
        <v>8</v>
      </c>
      <c r="N37" s="280">
        <f t="shared" ref="N37:N43" si="0">K37/M37</f>
        <v>18595.833333333332</v>
      </c>
    </row>
    <row r="38" spans="1:14">
      <c r="A38" t="s">
        <v>166</v>
      </c>
      <c r="B38" s="871" t="str">
        <f>VLOOKUP(A38,EQUIPOS!A8:D154,3,FALSE)</f>
        <v>Compactador de Rodillo POTENCIA: 99HP, PESO: 8 ton</v>
      </c>
      <c r="C38" s="872"/>
      <c r="D38" s="872"/>
      <c r="E38" s="872"/>
      <c r="F38" s="872"/>
      <c r="G38" s="872"/>
      <c r="H38" s="873"/>
      <c r="I38" s="275"/>
      <c r="J38" s="276"/>
      <c r="K38" s="277">
        <f>VLOOKUP(A38,EQUIPOS!A8:D165,4,FALSE)</f>
        <v>138750</v>
      </c>
      <c r="L38" s="278"/>
      <c r="M38" s="279">
        <v>8</v>
      </c>
      <c r="N38" s="280">
        <f t="shared" si="0"/>
        <v>17343.75</v>
      </c>
    </row>
    <row r="39" spans="1:14">
      <c r="A39" t="s">
        <v>284</v>
      </c>
      <c r="B39" s="871" t="str">
        <f>VLOOKUP(A39,EQUIPOS!A9:D154,3,FALSE)</f>
        <v>Planta de asfalto en caliente</v>
      </c>
      <c r="C39" s="872"/>
      <c r="D39" s="872"/>
      <c r="E39" s="872"/>
      <c r="F39" s="872"/>
      <c r="G39" s="872"/>
      <c r="H39" s="873"/>
      <c r="I39" s="275"/>
      <c r="J39" s="276"/>
      <c r="K39" s="277">
        <f>VLOOKUP(A39,EQUIPOS!A9:D166,4,FALSE)</f>
        <v>541200</v>
      </c>
      <c r="L39" s="278"/>
      <c r="M39" s="279">
        <v>8</v>
      </c>
      <c r="N39" s="280">
        <f t="shared" si="0"/>
        <v>67650</v>
      </c>
    </row>
    <row r="40" spans="1:14">
      <c r="A40" t="s">
        <v>290</v>
      </c>
      <c r="B40" s="871" t="str">
        <f>VLOOKUP(A40,EQUIPOS!A10:D154,3,FALSE)</f>
        <v>Planta trituradora</v>
      </c>
      <c r="C40" s="872"/>
      <c r="D40" s="872"/>
      <c r="E40" s="872"/>
      <c r="F40" s="872"/>
      <c r="G40" s="872"/>
      <c r="H40" s="873"/>
      <c r="I40" s="275"/>
      <c r="J40" s="276"/>
      <c r="K40" s="277">
        <f>VLOOKUP(A40,EQUIPOS!A10:D167,4,FALSE)</f>
        <v>498950</v>
      </c>
      <c r="L40" s="278"/>
      <c r="M40" s="279">
        <v>30</v>
      </c>
      <c r="N40" s="280">
        <f t="shared" si="0"/>
        <v>16631.666666666668</v>
      </c>
    </row>
    <row r="41" spans="1:14">
      <c r="A41" t="s">
        <v>314</v>
      </c>
      <c r="B41" s="871" t="str">
        <f>VLOOKUP(A41,EQUIPOS!A11:D155,3,FALSE)</f>
        <v xml:space="preserve">Retroexcavadora E-200 sobre orugas
</v>
      </c>
      <c r="C41" s="872"/>
      <c r="D41" s="872"/>
      <c r="E41" s="872"/>
      <c r="F41" s="872"/>
      <c r="G41" s="872"/>
      <c r="H41" s="873"/>
      <c r="I41" s="275"/>
      <c r="J41" s="276"/>
      <c r="K41" s="277">
        <f>VLOOKUP(A41,EQUIPOS!A11:D168,4,FALSE)</f>
        <v>184950</v>
      </c>
      <c r="L41" s="278"/>
      <c r="M41" s="279">
        <v>30</v>
      </c>
      <c r="N41" s="280">
        <f t="shared" si="0"/>
        <v>6165</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75"/>
      <c r="J42" s="276"/>
      <c r="K42" s="277">
        <f>VLOOKUP(A42,EQUIPOS!A12:D169,4,FALSE)</f>
        <v>459750</v>
      </c>
      <c r="L42" s="278"/>
      <c r="M42" s="279">
        <v>8</v>
      </c>
      <c r="N42" s="280">
        <f t="shared" si="0"/>
        <v>57468.75</v>
      </c>
    </row>
    <row r="43" spans="1:14">
      <c r="A43" t="s">
        <v>373</v>
      </c>
      <c r="B43" s="871" t="str">
        <f>VLOOKUP(A43,EQUIPOS!A13:D157,3,FALSE)</f>
        <v>Volqueta 6 m3</v>
      </c>
      <c r="C43" s="872"/>
      <c r="D43" s="872"/>
      <c r="E43" s="872"/>
      <c r="F43" s="872"/>
      <c r="G43" s="872"/>
      <c r="H43" s="873"/>
      <c r="I43" s="275"/>
      <c r="J43" s="276"/>
      <c r="K43" s="277">
        <f>VLOOKUP(A43,EQUIPOS!A13:D170,4,FALSE)</f>
        <v>70333.333333333328</v>
      </c>
      <c r="L43" s="278"/>
      <c r="M43" s="279">
        <v>8</v>
      </c>
      <c r="N43" s="280">
        <f t="shared" si="0"/>
        <v>8791.6666666666661</v>
      </c>
    </row>
    <row r="44" spans="1:14">
      <c r="B44" s="871"/>
      <c r="C44" s="872"/>
      <c r="D44" s="872"/>
      <c r="E44" s="872"/>
      <c r="F44" s="872"/>
      <c r="G44" s="872"/>
      <c r="H44" s="873"/>
      <c r="I44" s="874"/>
      <c r="J44" s="875"/>
      <c r="K44" s="277"/>
      <c r="L44" s="876"/>
      <c r="M44" s="877"/>
      <c r="N44" s="280"/>
    </row>
    <row r="45" spans="1:14">
      <c r="B45" s="871"/>
      <c r="C45" s="872"/>
      <c r="D45" s="872"/>
      <c r="E45" s="878"/>
      <c r="F45" s="872"/>
      <c r="G45" s="872"/>
      <c r="H45" s="873"/>
      <c r="I45" s="42"/>
      <c r="J45" s="43"/>
      <c r="K45" s="282"/>
      <c r="L45" s="284"/>
      <c r="M45" s="285"/>
      <c r="N45" s="286"/>
    </row>
    <row r="46" spans="1:14">
      <c r="B46" s="879" t="s">
        <v>1036</v>
      </c>
      <c r="C46" s="880"/>
      <c r="D46" s="880"/>
      <c r="E46" s="44"/>
      <c r="F46" s="45"/>
      <c r="G46" s="45"/>
      <c r="H46" s="46"/>
      <c r="I46" s="42"/>
      <c r="J46" s="43"/>
      <c r="K46" s="287"/>
      <c r="L46" s="284"/>
      <c r="M46" s="409">
        <v>0.1</v>
      </c>
      <c r="N46" s="352">
        <f>N80*M46</f>
        <v>922.04676066569448</v>
      </c>
    </row>
    <row r="47" spans="1:14" ht="15.75" thickBot="1">
      <c r="B47" s="871"/>
      <c r="C47" s="872"/>
      <c r="D47" s="872"/>
      <c r="E47" s="872"/>
      <c r="F47" s="872"/>
      <c r="G47" s="872"/>
      <c r="H47" s="873"/>
      <c r="I47" s="881"/>
      <c r="J47" s="882"/>
      <c r="K47" s="47"/>
      <c r="L47" s="883"/>
      <c r="M47" s="884"/>
      <c r="N47" s="111"/>
    </row>
    <row r="48" spans="1:14" ht="15.75" thickBot="1">
      <c r="B48" s="822" t="s">
        <v>1037</v>
      </c>
      <c r="C48" s="823"/>
      <c r="D48" s="823"/>
      <c r="E48" s="823"/>
      <c r="F48" s="823"/>
      <c r="G48" s="823"/>
      <c r="H48" s="823"/>
      <c r="I48" s="823"/>
      <c r="J48" s="823"/>
      <c r="K48" s="823"/>
      <c r="L48" s="823"/>
      <c r="M48" s="824"/>
      <c r="N48" s="402">
        <f>SUM(N36:N47)</f>
        <v>199309.38009399903</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7" t="s">
        <v>1028</v>
      </c>
      <c r="C52" s="868"/>
      <c r="D52" s="868"/>
      <c r="E52" s="868"/>
      <c r="F52" s="868"/>
      <c r="G52" s="868"/>
      <c r="H52" s="868"/>
      <c r="I52" s="902"/>
      <c r="J52" s="323" t="s">
        <v>1029</v>
      </c>
      <c r="K52" s="91" t="s">
        <v>1030</v>
      </c>
      <c r="L52" s="903" t="s">
        <v>1039</v>
      </c>
      <c r="M52" s="902"/>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18066.666666666668</v>
      </c>
      <c r="N53" s="280">
        <f>K53*M53</f>
        <v>25293.333333333332</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52.333333333333336</v>
      </c>
      <c r="N54" s="280">
        <f>K54*M54</f>
        <v>1308.3333333333335</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904"/>
      <c r="C57" s="905"/>
      <c r="D57" s="905"/>
      <c r="E57" s="905"/>
      <c r="F57" s="905"/>
      <c r="G57" s="905"/>
      <c r="H57" s="905"/>
      <c r="I57" s="875"/>
      <c r="J57" s="48"/>
      <c r="K57" s="50"/>
      <c r="L57" s="906"/>
      <c r="M57" s="907"/>
      <c r="N57" s="51"/>
    </row>
    <row r="58" spans="1:14" ht="15.75" thickBot="1">
      <c r="B58" s="822" t="s">
        <v>1037</v>
      </c>
      <c r="C58" s="823"/>
      <c r="D58" s="823"/>
      <c r="E58" s="823"/>
      <c r="F58" s="823"/>
      <c r="G58" s="823"/>
      <c r="H58" s="823"/>
      <c r="I58" s="823"/>
      <c r="J58" s="823"/>
      <c r="K58" s="823"/>
      <c r="L58" s="823"/>
      <c r="M58" s="824"/>
      <c r="N58" s="402">
        <f>SUM(N53:N57)</f>
        <v>26601.666666666664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8" t="s">
        <v>1045</v>
      </c>
      <c r="M62" s="887"/>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9">
        <f>VLOOKUP(A63,TRANSPORTE!A5:D117,4,FALSE)</f>
        <v>1226.6666666666667</v>
      </c>
      <c r="M63" s="910"/>
      <c r="N63" s="295">
        <f>K63*L63</f>
        <v>1717.3333333333333</v>
      </c>
    </row>
    <row r="64" spans="1:14">
      <c r="A64" t="s">
        <v>1459</v>
      </c>
      <c r="B64" s="52" t="str">
        <f>VLOOKUP(A64,TRANSPORTE!A6:D117,3,FALSE)</f>
        <v>Transporte de mezcla gruesa en Caliente MGC</v>
      </c>
      <c r="C64" s="53"/>
      <c r="D64" s="53"/>
      <c r="E64" s="53"/>
      <c r="F64" s="53"/>
      <c r="G64" s="53"/>
      <c r="H64" s="319" t="s">
        <v>1552</v>
      </c>
      <c r="I64" s="287">
        <v>1.25</v>
      </c>
      <c r="J64" s="294">
        <v>1</v>
      </c>
      <c r="K64" s="287">
        <f>I64*J64</f>
        <v>1.25</v>
      </c>
      <c r="L64" s="909">
        <f>VLOOKUP(A64,TRANSPORTE!A6:D117,4,FALSE)</f>
        <v>1226.6666666666667</v>
      </c>
      <c r="M64" s="910"/>
      <c r="N64" s="295">
        <f>K64*L64</f>
        <v>1533.3333333333335</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900"/>
      <c r="M68" s="901"/>
      <c r="N68" s="133"/>
    </row>
    <row r="69" spans="1:15" ht="15.75" thickBot="1">
      <c r="B69" s="911" t="s">
        <v>1037</v>
      </c>
      <c r="C69" s="865"/>
      <c r="D69" s="865"/>
      <c r="E69" s="865"/>
      <c r="F69" s="865"/>
      <c r="G69" s="865"/>
      <c r="H69" s="865"/>
      <c r="I69" s="865"/>
      <c r="J69" s="865"/>
      <c r="K69" s="865"/>
      <c r="L69" s="865"/>
      <c r="M69" s="866"/>
      <c r="N69" s="110">
        <f>N63+N64+N65+N66+N67</f>
        <v>3250.666666666667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61" t="s">
        <v>1047</v>
      </c>
      <c r="C73" s="862"/>
      <c r="D73" s="862"/>
      <c r="E73" s="862"/>
      <c r="F73" s="862"/>
      <c r="G73" s="862"/>
      <c r="H73" s="862"/>
      <c r="I73" s="79" t="s">
        <v>1048</v>
      </c>
      <c r="J73" s="81" t="s">
        <v>1494</v>
      </c>
      <c r="K73" s="80" t="s">
        <v>1050</v>
      </c>
      <c r="L73" s="863" t="s">
        <v>1034</v>
      </c>
      <c r="M73" s="864"/>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72</v>
      </c>
      <c r="N74" s="403">
        <f>K74/M74</f>
        <v>5674.1339117888892</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72</v>
      </c>
      <c r="N75" s="403">
        <f>K75/M75</f>
        <v>1418.5334779472223</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72</v>
      </c>
      <c r="N76" s="403">
        <f>K76/M76</f>
        <v>2127.800216920833</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8"/>
      <c r="C79" s="899"/>
      <c r="D79" s="899"/>
      <c r="E79" s="899"/>
      <c r="F79" s="899"/>
      <c r="G79" s="899"/>
      <c r="H79" s="899"/>
      <c r="I79" s="132"/>
      <c r="J79" s="132"/>
      <c r="K79" s="132"/>
      <c r="L79" s="912"/>
      <c r="M79" s="912"/>
      <c r="N79" s="51"/>
    </row>
    <row r="80" spans="1:15" ht="15.75" thickBot="1">
      <c r="B80" s="911" t="s">
        <v>1037</v>
      </c>
      <c r="C80" s="865"/>
      <c r="D80" s="865"/>
      <c r="E80" s="865"/>
      <c r="F80" s="865"/>
      <c r="G80" s="865"/>
      <c r="H80" s="865"/>
      <c r="I80" s="865"/>
      <c r="J80" s="865"/>
      <c r="K80" s="865"/>
      <c r="L80" s="865"/>
      <c r="M80" s="866"/>
      <c r="N80" s="309">
        <f>SUM(N74:N79)</f>
        <v>9220.4676066569446</v>
      </c>
    </row>
    <row r="81" spans="1:14" ht="15.75" thickBot="1">
      <c r="B81" s="39"/>
      <c r="C81" s="40"/>
      <c r="D81" s="40"/>
      <c r="E81" s="40"/>
      <c r="F81" s="40"/>
      <c r="G81" s="40"/>
      <c r="H81" s="40"/>
      <c r="I81" s="40"/>
      <c r="J81" s="40"/>
      <c r="K81" s="40"/>
      <c r="L81" s="40"/>
      <c r="M81" s="40"/>
      <c r="N81" s="41"/>
    </row>
    <row r="82" spans="1:14" ht="15.75" thickBot="1">
      <c r="B82" s="822" t="s">
        <v>1051</v>
      </c>
      <c r="C82" s="823"/>
      <c r="D82" s="823"/>
      <c r="E82" s="823"/>
      <c r="F82" s="823"/>
      <c r="G82" s="823"/>
      <c r="H82" s="823"/>
      <c r="I82" s="823"/>
      <c r="J82" s="823"/>
      <c r="K82" s="823"/>
      <c r="L82" s="823"/>
      <c r="M82" s="824"/>
      <c r="N82" s="105">
        <f>N48+N58+N69+N80</f>
        <v>238382.1810339893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7" t="s">
        <v>1053</v>
      </c>
      <c r="C86" s="868"/>
      <c r="D86" s="868"/>
      <c r="E86" s="868"/>
      <c r="F86" s="868"/>
      <c r="G86" s="868"/>
      <c r="H86" s="868"/>
      <c r="I86" s="322"/>
      <c r="J86" s="342"/>
      <c r="K86" s="310" t="s">
        <v>1054</v>
      </c>
      <c r="L86" s="869" t="s">
        <v>1055</v>
      </c>
      <c r="M86" s="870"/>
      <c r="N86" s="311"/>
    </row>
    <row r="87" spans="1:14">
      <c r="B87" s="855" t="s">
        <v>1056</v>
      </c>
      <c r="C87" s="856"/>
      <c r="D87" s="856"/>
      <c r="E87" s="856"/>
      <c r="F87" s="856"/>
      <c r="G87" s="856"/>
      <c r="H87" s="856"/>
      <c r="I87" s="93"/>
      <c r="J87" s="94"/>
      <c r="K87" s="312">
        <v>0.2</v>
      </c>
      <c r="L87" s="857">
        <f>N82*K87</f>
        <v>47676.436206797865</v>
      </c>
      <c r="M87" s="858"/>
      <c r="N87" s="57"/>
    </row>
    <row r="88" spans="1:14">
      <c r="B88" s="95" t="s">
        <v>1057</v>
      </c>
      <c r="C88" s="96"/>
      <c r="D88" s="96"/>
      <c r="E88" s="96"/>
      <c r="F88" s="96"/>
      <c r="G88" s="96"/>
      <c r="H88" s="96"/>
      <c r="I88" s="93"/>
      <c r="J88" s="94"/>
      <c r="K88" s="312">
        <v>0.05</v>
      </c>
      <c r="L88" s="857">
        <f>N82*K88</f>
        <v>11919.109051699466</v>
      </c>
      <c r="M88" s="858"/>
      <c r="N88" s="57"/>
    </row>
    <row r="89" spans="1:14" ht="15.75" thickBot="1">
      <c r="B89" s="97" t="s">
        <v>1058</v>
      </c>
      <c r="C89" s="98"/>
      <c r="D89" s="98"/>
      <c r="E89" s="98"/>
      <c r="F89" s="98"/>
      <c r="G89" s="98"/>
      <c r="H89" s="98"/>
      <c r="I89" s="99"/>
      <c r="J89" s="100"/>
      <c r="K89" s="313">
        <v>0.05</v>
      </c>
      <c r="L89" s="859">
        <f>N82*K89</f>
        <v>11919.109051699466</v>
      </c>
      <c r="M89" s="860"/>
      <c r="N89" s="57"/>
    </row>
    <row r="90" spans="1:14" ht="15.75" thickBot="1">
      <c r="B90" s="822" t="s">
        <v>1037</v>
      </c>
      <c r="C90" s="823"/>
      <c r="D90" s="823"/>
      <c r="E90" s="823"/>
      <c r="F90" s="823"/>
      <c r="G90" s="823"/>
      <c r="H90" s="823"/>
      <c r="I90" s="823"/>
      <c r="J90" s="823"/>
      <c r="K90" s="823"/>
      <c r="L90" s="823"/>
      <c r="M90" s="824"/>
      <c r="N90" s="58">
        <f>L87+L88+L89</f>
        <v>71514.654310196798</v>
      </c>
    </row>
    <row r="91" spans="1:14" ht="15.75" thickBot="1">
      <c r="B91" s="39"/>
      <c r="C91" s="40"/>
      <c r="D91" s="40"/>
      <c r="E91" s="40"/>
      <c r="F91" s="40"/>
      <c r="G91" s="40"/>
      <c r="H91" s="40"/>
      <c r="I91" s="40"/>
      <c r="J91" s="40"/>
      <c r="K91" s="40"/>
      <c r="L91" s="40"/>
      <c r="M91" s="40"/>
      <c r="N91" s="41"/>
    </row>
    <row r="92" spans="1:14" ht="15.75" thickBot="1">
      <c r="A92" t="s">
        <v>2122</v>
      </c>
      <c r="B92" s="822" t="s">
        <v>1059</v>
      </c>
      <c r="C92" s="823"/>
      <c r="D92" s="823"/>
      <c r="E92" s="823"/>
      <c r="F92" s="823"/>
      <c r="G92" s="823"/>
      <c r="H92" s="823"/>
      <c r="I92" s="823"/>
      <c r="J92" s="823"/>
      <c r="K92" s="823"/>
      <c r="L92" s="823"/>
      <c r="M92" s="824"/>
      <c r="N92" s="196">
        <f>N82+N90</f>
        <v>309896.83534418611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25" t="s">
        <v>2324</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2325</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8"/>
      <c r="K122" s="888"/>
      <c r="L122" s="888"/>
      <c r="M122" s="888"/>
      <c r="N122" s="889"/>
    </row>
    <row r="123" spans="2:14" ht="15.75" thickBot="1">
      <c r="B123" s="269" t="s">
        <v>2327</v>
      </c>
      <c r="C123" s="401"/>
      <c r="D123" s="401"/>
      <c r="E123" s="63"/>
      <c r="F123" s="63"/>
      <c r="G123" s="63"/>
      <c r="H123" s="63"/>
      <c r="I123" s="63"/>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1160</v>
      </c>
      <c r="C31" s="87" t="s">
        <v>2138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150</v>
      </c>
      <c r="B36" s="871" t="str">
        <f>VLOOKUP(A36,EQUIPOS!A6:D154,3,FALSE)</f>
        <v>Cargador : Potencia en el volante 125 hp, Clasificación de RPM del motor 2300.</v>
      </c>
      <c r="C36" s="872"/>
      <c r="D36" s="872"/>
      <c r="E36" s="872"/>
      <c r="F36" s="872"/>
      <c r="G36" s="872"/>
      <c r="H36" s="873"/>
      <c r="I36" s="275"/>
      <c r="J36" s="276"/>
      <c r="K36" s="277">
        <f>VLOOKUP(A36,EQUIPOS!A6:D163,4,FALSE)</f>
        <v>172220</v>
      </c>
      <c r="L36" s="278"/>
      <c r="M36" s="279">
        <v>30</v>
      </c>
      <c r="N36" s="280">
        <f>K36/M36</f>
        <v>5740.666666666667</v>
      </c>
    </row>
    <row r="37" spans="1:14">
      <c r="A37" s="119" t="s">
        <v>173</v>
      </c>
      <c r="B37" s="871" t="str">
        <f>VLOOKUP(A37,EQUIPOS!A7:D154,3,FALSE)</f>
        <v>Compactador neumático de Potencia 70 HP, peso de 13 ton</v>
      </c>
      <c r="C37" s="872"/>
      <c r="D37" s="872"/>
      <c r="E37" s="872"/>
      <c r="F37" s="872"/>
      <c r="G37" s="872"/>
      <c r="H37" s="873"/>
      <c r="I37" s="275"/>
      <c r="J37" s="276"/>
      <c r="K37" s="277">
        <f>VLOOKUP(A37,EQUIPOS!A7:D164,4,FALSE)</f>
        <v>148766.66666666666</v>
      </c>
      <c r="L37" s="278"/>
      <c r="M37" s="279">
        <v>10</v>
      </c>
      <c r="N37" s="280">
        <f t="shared" ref="N37:N43" si="0">K37/M37</f>
        <v>14876.666666666666</v>
      </c>
    </row>
    <row r="38" spans="1:14">
      <c r="A38" t="s">
        <v>166</v>
      </c>
      <c r="B38" s="871" t="str">
        <f>VLOOKUP(A38,EQUIPOS!A8:D154,3,FALSE)</f>
        <v>Compactador de Rodillo POTENCIA: 99HP, PESO: 8 ton</v>
      </c>
      <c r="C38" s="872"/>
      <c r="D38" s="872"/>
      <c r="E38" s="872"/>
      <c r="F38" s="872"/>
      <c r="G38" s="872"/>
      <c r="H38" s="873"/>
      <c r="I38" s="275"/>
      <c r="J38" s="276"/>
      <c r="K38" s="277">
        <f>VLOOKUP(A38,EQUIPOS!A8:D165,4,FALSE)</f>
        <v>138750</v>
      </c>
      <c r="L38" s="278"/>
      <c r="M38" s="279">
        <v>10</v>
      </c>
      <c r="N38" s="280">
        <f t="shared" si="0"/>
        <v>13875</v>
      </c>
    </row>
    <row r="39" spans="1:14">
      <c r="A39" t="s">
        <v>284</v>
      </c>
      <c r="B39" s="871" t="str">
        <f>VLOOKUP(A39,EQUIPOS!A9:D154,3,FALSE)</f>
        <v>Planta de asfalto en caliente</v>
      </c>
      <c r="C39" s="872"/>
      <c r="D39" s="872"/>
      <c r="E39" s="872"/>
      <c r="F39" s="872"/>
      <c r="G39" s="872"/>
      <c r="H39" s="873"/>
      <c r="I39" s="275"/>
      <c r="J39" s="276"/>
      <c r="K39" s="277">
        <f>VLOOKUP(A39,EQUIPOS!A9:D166,4,FALSE)</f>
        <v>541200</v>
      </c>
      <c r="L39" s="278"/>
      <c r="M39" s="279">
        <v>10</v>
      </c>
      <c r="N39" s="280">
        <f t="shared" si="0"/>
        <v>54120</v>
      </c>
    </row>
    <row r="40" spans="1:14">
      <c r="A40" t="s">
        <v>290</v>
      </c>
      <c r="B40" s="871" t="str">
        <f>VLOOKUP(A40,EQUIPOS!A10:D154,3,FALSE)</f>
        <v>Planta trituradora</v>
      </c>
      <c r="C40" s="872"/>
      <c r="D40" s="872"/>
      <c r="E40" s="872"/>
      <c r="F40" s="872"/>
      <c r="G40" s="872"/>
      <c r="H40" s="873"/>
      <c r="I40" s="275"/>
      <c r="J40" s="276"/>
      <c r="K40" s="277">
        <f>VLOOKUP(A40,EQUIPOS!A10:D167,4,FALSE)</f>
        <v>498950</v>
      </c>
      <c r="L40" s="278"/>
      <c r="M40" s="279">
        <v>30</v>
      </c>
      <c r="N40" s="280">
        <f t="shared" si="0"/>
        <v>16631.666666666668</v>
      </c>
    </row>
    <row r="41" spans="1:14">
      <c r="A41" t="s">
        <v>314</v>
      </c>
      <c r="B41" s="871" t="str">
        <f>VLOOKUP(A41,EQUIPOS!A11:D155,3,FALSE)</f>
        <v xml:space="preserve">Retroexcavadora E-200 sobre orugas
</v>
      </c>
      <c r="C41" s="872"/>
      <c r="D41" s="872"/>
      <c r="E41" s="872"/>
      <c r="F41" s="872"/>
      <c r="G41" s="872"/>
      <c r="H41" s="873"/>
      <c r="I41" s="275"/>
      <c r="J41" s="276"/>
      <c r="K41" s="277">
        <f>VLOOKUP(A41,EQUIPOS!A11:D168,4,FALSE)</f>
        <v>184950</v>
      </c>
      <c r="L41" s="278"/>
      <c r="M41" s="279">
        <v>30</v>
      </c>
      <c r="N41" s="280">
        <f t="shared" si="0"/>
        <v>6165</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75"/>
      <c r="J42" s="276"/>
      <c r="K42" s="277">
        <f>VLOOKUP(A42,EQUIPOS!A12:D169,4,FALSE)</f>
        <v>459750</v>
      </c>
      <c r="L42" s="278"/>
      <c r="M42" s="279">
        <v>10</v>
      </c>
      <c r="N42" s="280">
        <f t="shared" si="0"/>
        <v>45975</v>
      </c>
    </row>
    <row r="43" spans="1:14">
      <c r="A43" t="s">
        <v>373</v>
      </c>
      <c r="B43" s="871" t="str">
        <f>VLOOKUP(A43,EQUIPOS!A13:D157,3,FALSE)</f>
        <v>Volqueta 6 m3</v>
      </c>
      <c r="C43" s="872"/>
      <c r="D43" s="872"/>
      <c r="E43" s="872"/>
      <c r="F43" s="872"/>
      <c r="G43" s="872"/>
      <c r="H43" s="873"/>
      <c r="I43" s="275"/>
      <c r="J43" s="276"/>
      <c r="K43" s="277">
        <f>VLOOKUP(A43,EQUIPOS!A13:D170,4,FALSE)</f>
        <v>70333.333333333328</v>
      </c>
      <c r="L43" s="278"/>
      <c r="M43" s="279">
        <v>10</v>
      </c>
      <c r="N43" s="280">
        <f t="shared" si="0"/>
        <v>7033.333333333333</v>
      </c>
    </row>
    <row r="44" spans="1:14">
      <c r="B44" s="871"/>
      <c r="C44" s="872"/>
      <c r="D44" s="872"/>
      <c r="E44" s="872"/>
      <c r="F44" s="872"/>
      <c r="G44" s="872"/>
      <c r="H44" s="873"/>
      <c r="I44" s="874"/>
      <c r="J44" s="875"/>
      <c r="K44" s="277"/>
      <c r="L44" s="876"/>
      <c r="M44" s="877"/>
      <c r="N44" s="280"/>
    </row>
    <row r="45" spans="1:14">
      <c r="B45" s="871"/>
      <c r="C45" s="872"/>
      <c r="D45" s="872"/>
      <c r="E45" s="878"/>
      <c r="F45" s="872"/>
      <c r="G45" s="872"/>
      <c r="H45" s="873"/>
      <c r="I45" s="42"/>
      <c r="J45" s="43"/>
      <c r="K45" s="282"/>
      <c r="L45" s="284"/>
      <c r="M45" s="285"/>
      <c r="N45" s="286"/>
    </row>
    <row r="46" spans="1:14">
      <c r="B46" s="879" t="s">
        <v>1036</v>
      </c>
      <c r="C46" s="880"/>
      <c r="D46" s="880"/>
      <c r="E46" s="44"/>
      <c r="F46" s="45"/>
      <c r="G46" s="45"/>
      <c r="H46" s="46"/>
      <c r="I46" s="42"/>
      <c r="J46" s="43"/>
      <c r="K46" s="287"/>
      <c r="L46" s="284"/>
      <c r="M46" s="409">
        <v>0.1</v>
      </c>
      <c r="N46" s="352">
        <f>N80*M46</f>
        <v>829.84208459912497</v>
      </c>
    </row>
    <row r="47" spans="1:14" ht="15.75" thickBot="1">
      <c r="B47" s="871"/>
      <c r="C47" s="872"/>
      <c r="D47" s="872"/>
      <c r="E47" s="872"/>
      <c r="F47" s="872"/>
      <c r="G47" s="872"/>
      <c r="H47" s="873"/>
      <c r="I47" s="881"/>
      <c r="J47" s="882"/>
      <c r="K47" s="47"/>
      <c r="L47" s="883"/>
      <c r="M47" s="884"/>
      <c r="N47" s="111"/>
    </row>
    <row r="48" spans="1:14" ht="15.75" thickBot="1">
      <c r="B48" s="822" t="s">
        <v>1037</v>
      </c>
      <c r="C48" s="823"/>
      <c r="D48" s="823"/>
      <c r="E48" s="823"/>
      <c r="F48" s="823"/>
      <c r="G48" s="823"/>
      <c r="H48" s="823"/>
      <c r="I48" s="823"/>
      <c r="J48" s="823"/>
      <c r="K48" s="823"/>
      <c r="L48" s="823"/>
      <c r="M48" s="824"/>
      <c r="N48" s="402">
        <f>SUM(N36:N47)</f>
        <v>165247.17541793248</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7" t="s">
        <v>1028</v>
      </c>
      <c r="C52" s="868"/>
      <c r="D52" s="868"/>
      <c r="E52" s="868"/>
      <c r="F52" s="868"/>
      <c r="G52" s="868"/>
      <c r="H52" s="868"/>
      <c r="I52" s="902"/>
      <c r="J52" s="323" t="s">
        <v>1029</v>
      </c>
      <c r="K52" s="91" t="s">
        <v>1030</v>
      </c>
      <c r="L52" s="903" t="s">
        <v>1039</v>
      </c>
      <c r="M52" s="902"/>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18066.666666666668</v>
      </c>
      <c r="N53" s="280">
        <f>K53*M53</f>
        <v>25293.333333333332</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52.333333333333336</v>
      </c>
      <c r="N54" s="280">
        <f>K54*M54</f>
        <v>1308.3333333333335</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904"/>
      <c r="C57" s="905"/>
      <c r="D57" s="905"/>
      <c r="E57" s="905"/>
      <c r="F57" s="905"/>
      <c r="G57" s="905"/>
      <c r="H57" s="905"/>
      <c r="I57" s="875"/>
      <c r="J57" s="48"/>
      <c r="K57" s="50"/>
      <c r="L57" s="906"/>
      <c r="M57" s="907"/>
      <c r="N57" s="51"/>
    </row>
    <row r="58" spans="1:14" ht="15.75" thickBot="1">
      <c r="B58" s="822" t="s">
        <v>1037</v>
      </c>
      <c r="C58" s="823"/>
      <c r="D58" s="823"/>
      <c r="E58" s="823"/>
      <c r="F58" s="823"/>
      <c r="G58" s="823"/>
      <c r="H58" s="823"/>
      <c r="I58" s="823"/>
      <c r="J58" s="823"/>
      <c r="K58" s="823"/>
      <c r="L58" s="823"/>
      <c r="M58" s="824"/>
      <c r="N58" s="402">
        <f>SUM(N53:N57)</f>
        <v>26601.666666666664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8" t="s">
        <v>1045</v>
      </c>
      <c r="M62" s="887"/>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9">
        <f>VLOOKUP(A63,TRANSPORTE!A5:D117,4,FALSE)</f>
        <v>1226.6666666666667</v>
      </c>
      <c r="M63" s="910"/>
      <c r="N63" s="295">
        <f>K63*L63</f>
        <v>1717.3333333333333</v>
      </c>
    </row>
    <row r="64" spans="1:14">
      <c r="A64" t="s">
        <v>1462</v>
      </c>
      <c r="B64" s="52" t="str">
        <f>VLOOKUP(A64,TRANSPORTE!A6:D117,3,FALSE)</f>
        <v>Transporte de mezcla abierta en caliente MAC-75</v>
      </c>
      <c r="C64" s="53"/>
      <c r="D64" s="53"/>
      <c r="E64" s="53"/>
      <c r="F64" s="53"/>
      <c r="G64" s="53"/>
      <c r="H64" s="319" t="s">
        <v>1552</v>
      </c>
      <c r="I64" s="287">
        <v>1.25</v>
      </c>
      <c r="J64" s="294">
        <v>1</v>
      </c>
      <c r="K64" s="287">
        <f>I64*J64</f>
        <v>1.25</v>
      </c>
      <c r="L64" s="909">
        <f>VLOOKUP(A64,TRANSPORTE!A6:D117,4,FALSE)</f>
        <v>1226.6666666666667</v>
      </c>
      <c r="M64" s="910"/>
      <c r="N64" s="295">
        <f>K64*L64</f>
        <v>1533.3333333333335</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900"/>
      <c r="M68" s="901"/>
      <c r="N68" s="133"/>
    </row>
    <row r="69" spans="1:15" ht="15.75" thickBot="1">
      <c r="B69" s="911" t="s">
        <v>1037</v>
      </c>
      <c r="C69" s="865"/>
      <c r="D69" s="865"/>
      <c r="E69" s="865"/>
      <c r="F69" s="865"/>
      <c r="G69" s="865"/>
      <c r="H69" s="865"/>
      <c r="I69" s="865"/>
      <c r="J69" s="865"/>
      <c r="K69" s="865"/>
      <c r="L69" s="865"/>
      <c r="M69" s="866"/>
      <c r="N69" s="110">
        <f>N63+N64+N65+N66+N67</f>
        <v>3250.666666666667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61" t="s">
        <v>1047</v>
      </c>
      <c r="C73" s="862"/>
      <c r="D73" s="862"/>
      <c r="E73" s="862"/>
      <c r="F73" s="862"/>
      <c r="G73" s="862"/>
      <c r="H73" s="862"/>
      <c r="I73" s="79" t="s">
        <v>1048</v>
      </c>
      <c r="J73" s="81" t="s">
        <v>1494</v>
      </c>
      <c r="K73" s="80" t="s">
        <v>1050</v>
      </c>
      <c r="L73" s="863" t="s">
        <v>1034</v>
      </c>
      <c r="M73" s="864"/>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80</v>
      </c>
      <c r="N74" s="403">
        <f>K74/M74</f>
        <v>5106.7205206099998</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80</v>
      </c>
      <c r="N75" s="403">
        <f>K75/M75</f>
        <v>1276.6801301524999</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80</v>
      </c>
      <c r="N76" s="403">
        <f>K76/M76</f>
        <v>1915.0201952287498</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8"/>
      <c r="C79" s="899"/>
      <c r="D79" s="899"/>
      <c r="E79" s="899"/>
      <c r="F79" s="899"/>
      <c r="G79" s="899"/>
      <c r="H79" s="899"/>
      <c r="I79" s="132"/>
      <c r="J79" s="132"/>
      <c r="K79" s="132"/>
      <c r="L79" s="912"/>
      <c r="M79" s="912"/>
      <c r="N79" s="51"/>
    </row>
    <row r="80" spans="1:15" ht="15.75" thickBot="1">
      <c r="B80" s="911" t="s">
        <v>1037</v>
      </c>
      <c r="C80" s="865"/>
      <c r="D80" s="865"/>
      <c r="E80" s="865"/>
      <c r="F80" s="865"/>
      <c r="G80" s="865"/>
      <c r="H80" s="865"/>
      <c r="I80" s="865"/>
      <c r="J80" s="865"/>
      <c r="K80" s="865"/>
      <c r="L80" s="865"/>
      <c r="M80" s="866"/>
      <c r="N80" s="309">
        <f>SUM(N74:N79)</f>
        <v>8298.4208459912497</v>
      </c>
    </row>
    <row r="81" spans="1:14" ht="15.75" thickBot="1">
      <c r="B81" s="39"/>
      <c r="C81" s="40"/>
      <c r="D81" s="40"/>
      <c r="E81" s="40"/>
      <c r="F81" s="40"/>
      <c r="G81" s="40"/>
      <c r="H81" s="40"/>
      <c r="I81" s="40"/>
      <c r="J81" s="40"/>
      <c r="K81" s="40"/>
      <c r="L81" s="40"/>
      <c r="M81" s="40"/>
      <c r="N81" s="41"/>
    </row>
    <row r="82" spans="1:14" ht="15.75" thickBot="1">
      <c r="B82" s="822" t="s">
        <v>1051</v>
      </c>
      <c r="C82" s="823"/>
      <c r="D82" s="823"/>
      <c r="E82" s="823"/>
      <c r="F82" s="823"/>
      <c r="G82" s="823"/>
      <c r="H82" s="823"/>
      <c r="I82" s="823"/>
      <c r="J82" s="823"/>
      <c r="K82" s="823"/>
      <c r="L82" s="823"/>
      <c r="M82" s="824"/>
      <c r="N82" s="105">
        <f>N48+N58+N69+N80</f>
        <v>203397.92959725705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7" t="s">
        <v>1053</v>
      </c>
      <c r="C86" s="868"/>
      <c r="D86" s="868"/>
      <c r="E86" s="868"/>
      <c r="F86" s="868"/>
      <c r="G86" s="868"/>
      <c r="H86" s="868"/>
      <c r="I86" s="322"/>
      <c r="J86" s="342"/>
      <c r="K86" s="310" t="s">
        <v>1054</v>
      </c>
      <c r="L86" s="869" t="s">
        <v>1055</v>
      </c>
      <c r="M86" s="870"/>
      <c r="N86" s="311"/>
    </row>
    <row r="87" spans="1:14">
      <c r="B87" s="855" t="s">
        <v>1056</v>
      </c>
      <c r="C87" s="856"/>
      <c r="D87" s="856"/>
      <c r="E87" s="856"/>
      <c r="F87" s="856"/>
      <c r="G87" s="856"/>
      <c r="H87" s="856"/>
      <c r="I87" s="93"/>
      <c r="J87" s="94"/>
      <c r="K87" s="312">
        <v>0.2</v>
      </c>
      <c r="L87" s="857">
        <f>N82*K87</f>
        <v>40679.585919451412</v>
      </c>
      <c r="M87" s="858"/>
      <c r="N87" s="57"/>
    </row>
    <row r="88" spans="1:14">
      <c r="B88" s="95" t="s">
        <v>1057</v>
      </c>
      <c r="C88" s="96"/>
      <c r="D88" s="96"/>
      <c r="E88" s="96"/>
      <c r="F88" s="96"/>
      <c r="G88" s="96"/>
      <c r="H88" s="96"/>
      <c r="I88" s="93"/>
      <c r="J88" s="94"/>
      <c r="K88" s="312">
        <v>0.05</v>
      </c>
      <c r="L88" s="857">
        <f>N82*K88</f>
        <v>10169.896479862853</v>
      </c>
      <c r="M88" s="858"/>
      <c r="N88" s="57"/>
    </row>
    <row r="89" spans="1:14" ht="15.75" thickBot="1">
      <c r="B89" s="97" t="s">
        <v>1058</v>
      </c>
      <c r="C89" s="98"/>
      <c r="D89" s="98"/>
      <c r="E89" s="98"/>
      <c r="F89" s="98"/>
      <c r="G89" s="98"/>
      <c r="H89" s="98"/>
      <c r="I89" s="99"/>
      <c r="J89" s="100"/>
      <c r="K89" s="313">
        <v>0.05</v>
      </c>
      <c r="L89" s="859">
        <f>N82*K89</f>
        <v>10169.896479862853</v>
      </c>
      <c r="M89" s="860"/>
      <c r="N89" s="57"/>
    </row>
    <row r="90" spans="1:14" ht="15.75" thickBot="1">
      <c r="B90" s="822" t="s">
        <v>1037</v>
      </c>
      <c r="C90" s="823"/>
      <c r="D90" s="823"/>
      <c r="E90" s="823"/>
      <c r="F90" s="823"/>
      <c r="G90" s="823"/>
      <c r="H90" s="823"/>
      <c r="I90" s="823"/>
      <c r="J90" s="823"/>
      <c r="K90" s="823"/>
      <c r="L90" s="823"/>
      <c r="M90" s="824"/>
      <c r="N90" s="58">
        <f>L87+L88+L89</f>
        <v>61019.378879177115</v>
      </c>
    </row>
    <row r="91" spans="1:14" ht="15.75" thickBot="1">
      <c r="B91" s="39"/>
      <c r="C91" s="40"/>
      <c r="D91" s="40"/>
      <c r="E91" s="40"/>
      <c r="F91" s="40"/>
      <c r="G91" s="40"/>
      <c r="H91" s="40"/>
      <c r="I91" s="40"/>
      <c r="J91" s="40"/>
      <c r="K91" s="40"/>
      <c r="L91" s="40"/>
      <c r="M91" s="40"/>
      <c r="N91" s="41"/>
    </row>
    <row r="92" spans="1:14" ht="15.75" thickBot="1">
      <c r="A92" t="s">
        <v>2122</v>
      </c>
      <c r="B92" s="822" t="s">
        <v>1059</v>
      </c>
      <c r="C92" s="823"/>
      <c r="D92" s="823"/>
      <c r="E92" s="823"/>
      <c r="F92" s="823"/>
      <c r="G92" s="823"/>
      <c r="H92" s="823"/>
      <c r="I92" s="823"/>
      <c r="J92" s="823"/>
      <c r="K92" s="823"/>
      <c r="L92" s="823"/>
      <c r="M92" s="824"/>
      <c r="N92" s="196">
        <f>N82+N90</f>
        <v>264417.30847643415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25" t="s">
        <v>2324</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2325</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8"/>
      <c r="K122" s="888"/>
      <c r="L122" s="888"/>
      <c r="M122" s="888"/>
      <c r="N122" s="889"/>
    </row>
    <row r="123" spans="2:14" ht="15.75" thickBot="1">
      <c r="B123" s="269" t="s">
        <v>2327</v>
      </c>
      <c r="C123" s="401"/>
      <c r="D123" s="401"/>
      <c r="E123" s="63"/>
      <c r="F123" s="63"/>
      <c r="G123" s="63"/>
      <c r="H123" s="63"/>
      <c r="I123" s="63"/>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1161</v>
      </c>
      <c r="C31" s="87" t="s">
        <v>1674</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150</v>
      </c>
      <c r="B36" s="871" t="str">
        <f>VLOOKUP(A36,EQUIPOS!A6:D154,3,FALSE)</f>
        <v>Cargador : Potencia en el volante 125 hp, Clasificación de RPM del motor 2300.</v>
      </c>
      <c r="C36" s="872"/>
      <c r="D36" s="872"/>
      <c r="E36" s="872"/>
      <c r="F36" s="872"/>
      <c r="G36" s="872"/>
      <c r="H36" s="873"/>
      <c r="I36" s="275"/>
      <c r="J36" s="276"/>
      <c r="K36" s="277">
        <f>VLOOKUP(A36,EQUIPOS!A6:D163,4,FALSE)</f>
        <v>172220</v>
      </c>
      <c r="L36" s="278"/>
      <c r="M36" s="279">
        <v>30</v>
      </c>
      <c r="N36" s="280">
        <f>K36/M36</f>
        <v>5740.666666666667</v>
      </c>
    </row>
    <row r="37" spans="1:14">
      <c r="A37" s="119" t="s">
        <v>173</v>
      </c>
      <c r="B37" s="871" t="str">
        <f>VLOOKUP(A37,EQUIPOS!A7:D154,3,FALSE)</f>
        <v>Compactador neumático de Potencia 70 HP, peso de 13 ton</v>
      </c>
      <c r="C37" s="872"/>
      <c r="D37" s="872"/>
      <c r="E37" s="872"/>
      <c r="F37" s="872"/>
      <c r="G37" s="872"/>
      <c r="H37" s="873"/>
      <c r="I37" s="275"/>
      <c r="J37" s="276"/>
      <c r="K37" s="277">
        <f>VLOOKUP(A37,EQUIPOS!A7:D164,4,FALSE)</f>
        <v>148766.66666666666</v>
      </c>
      <c r="L37" s="278"/>
      <c r="M37" s="279">
        <v>10</v>
      </c>
      <c r="N37" s="280">
        <f t="shared" ref="N37:N43" si="0">K37/M37</f>
        <v>14876.666666666666</v>
      </c>
    </row>
    <row r="38" spans="1:14">
      <c r="A38" t="s">
        <v>166</v>
      </c>
      <c r="B38" s="871" t="str">
        <f>VLOOKUP(A38,EQUIPOS!A8:D154,3,FALSE)</f>
        <v>Compactador de Rodillo POTENCIA: 99HP, PESO: 8 ton</v>
      </c>
      <c r="C38" s="872"/>
      <c r="D38" s="872"/>
      <c r="E38" s="872"/>
      <c r="F38" s="872"/>
      <c r="G38" s="872"/>
      <c r="H38" s="873"/>
      <c r="I38" s="275"/>
      <c r="J38" s="276"/>
      <c r="K38" s="277">
        <f>VLOOKUP(A38,EQUIPOS!A8:D165,4,FALSE)</f>
        <v>138750</v>
      </c>
      <c r="L38" s="278"/>
      <c r="M38" s="279">
        <v>10</v>
      </c>
      <c r="N38" s="280">
        <f t="shared" si="0"/>
        <v>13875</v>
      </c>
    </row>
    <row r="39" spans="1:14">
      <c r="A39" t="s">
        <v>284</v>
      </c>
      <c r="B39" s="871" t="str">
        <f>VLOOKUP(A39,EQUIPOS!A9:D154,3,FALSE)</f>
        <v>Planta de asfalto en caliente</v>
      </c>
      <c r="C39" s="872"/>
      <c r="D39" s="872"/>
      <c r="E39" s="872"/>
      <c r="F39" s="872"/>
      <c r="G39" s="872"/>
      <c r="H39" s="873"/>
      <c r="I39" s="275"/>
      <c r="J39" s="276"/>
      <c r="K39" s="277">
        <f>VLOOKUP(A39,EQUIPOS!A9:D166,4,FALSE)</f>
        <v>541200</v>
      </c>
      <c r="L39" s="278"/>
      <c r="M39" s="279">
        <v>10</v>
      </c>
      <c r="N39" s="280">
        <f t="shared" si="0"/>
        <v>54120</v>
      </c>
    </row>
    <row r="40" spans="1:14">
      <c r="A40" t="s">
        <v>290</v>
      </c>
      <c r="B40" s="871" t="str">
        <f>VLOOKUP(A40,EQUIPOS!A10:D154,3,FALSE)</f>
        <v>Planta trituradora</v>
      </c>
      <c r="C40" s="872"/>
      <c r="D40" s="872"/>
      <c r="E40" s="872"/>
      <c r="F40" s="872"/>
      <c r="G40" s="872"/>
      <c r="H40" s="873"/>
      <c r="I40" s="275"/>
      <c r="J40" s="276"/>
      <c r="K40" s="277">
        <f>VLOOKUP(A40,EQUIPOS!A10:D167,4,FALSE)</f>
        <v>498950</v>
      </c>
      <c r="L40" s="278"/>
      <c r="M40" s="279">
        <v>30</v>
      </c>
      <c r="N40" s="280">
        <f t="shared" si="0"/>
        <v>16631.666666666668</v>
      </c>
    </row>
    <row r="41" spans="1:14">
      <c r="A41" t="s">
        <v>314</v>
      </c>
      <c r="B41" s="871" t="str">
        <f>VLOOKUP(A41,EQUIPOS!A11:D155,3,FALSE)</f>
        <v xml:space="preserve">Retroexcavadora E-200 sobre orugas
</v>
      </c>
      <c r="C41" s="872"/>
      <c r="D41" s="872"/>
      <c r="E41" s="872"/>
      <c r="F41" s="872"/>
      <c r="G41" s="872"/>
      <c r="H41" s="873"/>
      <c r="I41" s="275"/>
      <c r="J41" s="276"/>
      <c r="K41" s="277">
        <f>VLOOKUP(A41,EQUIPOS!A11:D168,4,FALSE)</f>
        <v>184950</v>
      </c>
      <c r="L41" s="278"/>
      <c r="M41" s="279">
        <v>30</v>
      </c>
      <c r="N41" s="280">
        <f t="shared" si="0"/>
        <v>6165</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75"/>
      <c r="J42" s="276"/>
      <c r="K42" s="277">
        <f>VLOOKUP(A42,EQUIPOS!A12:D169,4,FALSE)</f>
        <v>459750</v>
      </c>
      <c r="L42" s="278"/>
      <c r="M42" s="279">
        <v>10</v>
      </c>
      <c r="N42" s="280">
        <f t="shared" si="0"/>
        <v>45975</v>
      </c>
    </row>
    <row r="43" spans="1:14">
      <c r="A43" t="s">
        <v>373</v>
      </c>
      <c r="B43" s="871" t="str">
        <f>VLOOKUP(A43,EQUIPOS!A13:D157,3,FALSE)</f>
        <v>Volqueta 6 m3</v>
      </c>
      <c r="C43" s="872"/>
      <c r="D43" s="872"/>
      <c r="E43" s="872"/>
      <c r="F43" s="872"/>
      <c r="G43" s="872"/>
      <c r="H43" s="873"/>
      <c r="I43" s="275"/>
      <c r="J43" s="276"/>
      <c r="K43" s="277">
        <f>VLOOKUP(A43,EQUIPOS!A13:D170,4,FALSE)</f>
        <v>70333.333333333328</v>
      </c>
      <c r="L43" s="278"/>
      <c r="M43" s="279">
        <v>10</v>
      </c>
      <c r="N43" s="280">
        <f t="shared" si="0"/>
        <v>7033.333333333333</v>
      </c>
    </row>
    <row r="44" spans="1:14">
      <c r="B44" s="328"/>
      <c r="C44" s="329"/>
      <c r="D44" s="329"/>
      <c r="E44" s="329"/>
      <c r="F44" s="329"/>
      <c r="G44" s="329"/>
      <c r="H44" s="330"/>
      <c r="I44" s="275"/>
      <c r="J44" s="276"/>
      <c r="K44" s="277"/>
      <c r="L44" s="278"/>
      <c r="M44" s="279"/>
      <c r="N44" s="280"/>
    </row>
    <row r="45" spans="1:14">
      <c r="B45" s="871"/>
      <c r="C45" s="872"/>
      <c r="D45" s="872"/>
      <c r="E45" s="872"/>
      <c r="F45" s="872"/>
      <c r="G45" s="872"/>
      <c r="H45" s="873"/>
      <c r="I45" s="874"/>
      <c r="J45" s="875"/>
      <c r="K45" s="277"/>
      <c r="L45" s="876"/>
      <c r="M45" s="877"/>
      <c r="N45" s="280"/>
    </row>
    <row r="46" spans="1:14">
      <c r="B46" s="871"/>
      <c r="C46" s="872"/>
      <c r="D46" s="872"/>
      <c r="E46" s="878"/>
      <c r="F46" s="872"/>
      <c r="G46" s="872"/>
      <c r="H46" s="873"/>
      <c r="I46" s="42"/>
      <c r="J46" s="43"/>
      <c r="K46" s="282"/>
      <c r="L46" s="284"/>
      <c r="M46" s="285"/>
      <c r="N46" s="286"/>
    </row>
    <row r="47" spans="1:14">
      <c r="B47" s="879" t="s">
        <v>1036</v>
      </c>
      <c r="C47" s="880"/>
      <c r="D47" s="880"/>
      <c r="E47" s="44"/>
      <c r="F47" s="45"/>
      <c r="G47" s="45"/>
      <c r="H47" s="46"/>
      <c r="I47" s="42"/>
      <c r="J47" s="43"/>
      <c r="K47" s="287"/>
      <c r="L47" s="284"/>
      <c r="M47" s="409">
        <v>0.1</v>
      </c>
      <c r="N47" s="352">
        <f>N81*M47</f>
        <v>829.84208459912497</v>
      </c>
    </row>
    <row r="48" spans="1:14" ht="15.75" thickBot="1">
      <c r="B48" s="871"/>
      <c r="C48" s="872"/>
      <c r="D48" s="872"/>
      <c r="E48" s="872"/>
      <c r="F48" s="872"/>
      <c r="G48" s="872"/>
      <c r="H48" s="873"/>
      <c r="I48" s="881"/>
      <c r="J48" s="882"/>
      <c r="K48" s="47"/>
      <c r="L48" s="883"/>
      <c r="M48" s="884"/>
      <c r="N48" s="111"/>
    </row>
    <row r="49" spans="1:14" ht="15.75" thickBot="1">
      <c r="B49" s="822" t="s">
        <v>1037</v>
      </c>
      <c r="C49" s="823"/>
      <c r="D49" s="823"/>
      <c r="E49" s="823"/>
      <c r="F49" s="823"/>
      <c r="G49" s="823"/>
      <c r="H49" s="823"/>
      <c r="I49" s="823"/>
      <c r="J49" s="823"/>
      <c r="K49" s="823"/>
      <c r="L49" s="823"/>
      <c r="M49" s="824"/>
      <c r="N49" s="402">
        <f>SUM(N36:N48)</f>
        <v>165247.17541793248</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7" t="s">
        <v>1028</v>
      </c>
      <c r="C53" s="868"/>
      <c r="D53" s="868"/>
      <c r="E53" s="868"/>
      <c r="F53" s="868"/>
      <c r="G53" s="868"/>
      <c r="H53" s="868"/>
      <c r="I53" s="902"/>
      <c r="J53" s="323" t="s">
        <v>1029</v>
      </c>
      <c r="K53" s="91" t="s">
        <v>1030</v>
      </c>
      <c r="L53" s="903" t="s">
        <v>1039</v>
      </c>
      <c r="M53" s="902"/>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18066.666666666668</v>
      </c>
      <c r="N54" s="280">
        <f>K54*M54</f>
        <v>25293.333333333332</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52.333333333333336</v>
      </c>
      <c r="N55" s="280">
        <f>K55*M55</f>
        <v>1308.3333333333335</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904"/>
      <c r="C58" s="905"/>
      <c r="D58" s="905"/>
      <c r="E58" s="905"/>
      <c r="F58" s="905"/>
      <c r="G58" s="905"/>
      <c r="H58" s="905"/>
      <c r="I58" s="875"/>
      <c r="J58" s="48"/>
      <c r="K58" s="50"/>
      <c r="L58" s="906"/>
      <c r="M58" s="907"/>
      <c r="N58" s="51"/>
    </row>
    <row r="59" spans="1:14" ht="15.75" thickBot="1">
      <c r="B59" s="822" t="s">
        <v>1037</v>
      </c>
      <c r="C59" s="823"/>
      <c r="D59" s="823"/>
      <c r="E59" s="823"/>
      <c r="F59" s="823"/>
      <c r="G59" s="823"/>
      <c r="H59" s="823"/>
      <c r="I59" s="823"/>
      <c r="J59" s="823"/>
      <c r="K59" s="823"/>
      <c r="L59" s="823"/>
      <c r="M59" s="824"/>
      <c r="N59" s="402">
        <f>SUM(N54:N58)</f>
        <v>26601.666666666664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8" t="s">
        <v>1045</v>
      </c>
      <c r="M63" s="887"/>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9">
        <f>VLOOKUP(A64,TRANSPORTE!A5:D117,4,FALSE)</f>
        <v>1226.6666666666667</v>
      </c>
      <c r="M64" s="910"/>
      <c r="N64" s="295">
        <f>K64*L64</f>
        <v>1717.3333333333333</v>
      </c>
    </row>
    <row r="65" spans="1:15">
      <c r="A65" t="s">
        <v>1463</v>
      </c>
      <c r="B65" s="52" t="str">
        <f>VLOOKUP(A65,TRANSPORTE!A6:D117,3,FALSE)</f>
        <v>Transporte de mezcla abierta en caliente MAC-63</v>
      </c>
      <c r="C65" s="53"/>
      <c r="D65" s="53"/>
      <c r="E65" s="53"/>
      <c r="F65" s="53"/>
      <c r="G65" s="53"/>
      <c r="H65" s="319" t="s">
        <v>1552</v>
      </c>
      <c r="I65" s="287">
        <v>1.25</v>
      </c>
      <c r="J65" s="294">
        <v>1</v>
      </c>
      <c r="K65" s="287">
        <f>I65*J65</f>
        <v>1.25</v>
      </c>
      <c r="L65" s="909">
        <f>VLOOKUP(A65,TRANSPORTE!A6:D117,4,FALSE)</f>
        <v>1226.6666666666667</v>
      </c>
      <c r="M65" s="910"/>
      <c r="N65" s="295">
        <f>K65*L65</f>
        <v>1533.3333333333335</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317"/>
      <c r="C69" s="318"/>
      <c r="D69" s="318"/>
      <c r="E69" s="318"/>
      <c r="F69" s="456"/>
      <c r="G69" s="456"/>
      <c r="H69" s="54"/>
      <c r="I69" s="132"/>
      <c r="J69" s="132"/>
      <c r="K69" s="132"/>
      <c r="L69" s="900"/>
      <c r="M69" s="901"/>
      <c r="N69" s="133"/>
    </row>
    <row r="70" spans="1:15" ht="15.75" thickBot="1">
      <c r="B70" s="911" t="s">
        <v>1037</v>
      </c>
      <c r="C70" s="865"/>
      <c r="D70" s="865"/>
      <c r="E70" s="865"/>
      <c r="F70" s="865"/>
      <c r="G70" s="865"/>
      <c r="H70" s="865"/>
      <c r="I70" s="865"/>
      <c r="J70" s="865"/>
      <c r="K70" s="865"/>
      <c r="L70" s="865"/>
      <c r="M70" s="866"/>
      <c r="N70" s="110">
        <f>N64+N65+N66+N67+N68</f>
        <v>3250.666666666667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1" t="s">
        <v>1047</v>
      </c>
      <c r="C74" s="862"/>
      <c r="D74" s="862"/>
      <c r="E74" s="862"/>
      <c r="F74" s="862"/>
      <c r="G74" s="862"/>
      <c r="H74" s="862"/>
      <c r="I74" s="79" t="s">
        <v>1048</v>
      </c>
      <c r="J74" s="81" t="s">
        <v>1494</v>
      </c>
      <c r="K74" s="80" t="s">
        <v>1050</v>
      </c>
      <c r="L74" s="863" t="s">
        <v>1034</v>
      </c>
      <c r="M74" s="864"/>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8"/>
      <c r="C80" s="899"/>
      <c r="D80" s="899"/>
      <c r="E80" s="899"/>
      <c r="F80" s="899"/>
      <c r="G80" s="899"/>
      <c r="H80" s="899"/>
      <c r="I80" s="132"/>
      <c r="J80" s="132"/>
      <c r="K80" s="132"/>
      <c r="L80" s="912"/>
      <c r="M80" s="912"/>
      <c r="N80" s="133"/>
    </row>
    <row r="81" spans="1:14" ht="15.75" thickBot="1">
      <c r="B81" s="911" t="s">
        <v>1037</v>
      </c>
      <c r="C81" s="865"/>
      <c r="D81" s="865"/>
      <c r="E81" s="865"/>
      <c r="F81" s="865"/>
      <c r="G81" s="865"/>
      <c r="H81" s="865"/>
      <c r="I81" s="865"/>
      <c r="J81" s="865"/>
      <c r="K81" s="865"/>
      <c r="L81" s="865"/>
      <c r="M81" s="866"/>
      <c r="N81" s="468">
        <f>SUM(N75:N80)</f>
        <v>8298.4208459912497</v>
      </c>
    </row>
    <row r="82" spans="1:14" ht="15.75" thickBot="1">
      <c r="B82" s="39"/>
      <c r="C82" s="40"/>
      <c r="D82" s="40"/>
      <c r="E82" s="40"/>
      <c r="F82" s="40"/>
      <c r="G82" s="40"/>
      <c r="H82" s="40"/>
      <c r="I82" s="40"/>
      <c r="J82" s="40"/>
      <c r="K82" s="40"/>
      <c r="L82" s="40"/>
      <c r="M82" s="40"/>
      <c r="N82" s="41"/>
    </row>
    <row r="83" spans="1:14" ht="15.75" thickBot="1">
      <c r="B83" s="822" t="s">
        <v>1051</v>
      </c>
      <c r="C83" s="823"/>
      <c r="D83" s="823"/>
      <c r="E83" s="823"/>
      <c r="F83" s="823"/>
      <c r="G83" s="823"/>
      <c r="H83" s="823"/>
      <c r="I83" s="823"/>
      <c r="J83" s="823"/>
      <c r="K83" s="823"/>
      <c r="L83" s="823"/>
      <c r="M83" s="824"/>
      <c r="N83" s="105">
        <f>N49+N59+N70+N81</f>
        <v>203397.92959725705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7" t="s">
        <v>1053</v>
      </c>
      <c r="C87" s="868"/>
      <c r="D87" s="868"/>
      <c r="E87" s="868"/>
      <c r="F87" s="868"/>
      <c r="G87" s="868"/>
      <c r="H87" s="868"/>
      <c r="I87" s="322"/>
      <c r="J87" s="342"/>
      <c r="K87" s="310" t="s">
        <v>1054</v>
      </c>
      <c r="L87" s="869" t="s">
        <v>1055</v>
      </c>
      <c r="M87" s="870"/>
      <c r="N87" s="311"/>
    </row>
    <row r="88" spans="1:14">
      <c r="B88" s="855" t="s">
        <v>1056</v>
      </c>
      <c r="C88" s="856"/>
      <c r="D88" s="856"/>
      <c r="E88" s="856"/>
      <c r="F88" s="856"/>
      <c r="G88" s="856"/>
      <c r="H88" s="856"/>
      <c r="I88" s="93"/>
      <c r="J88" s="94"/>
      <c r="K88" s="312">
        <v>0.2</v>
      </c>
      <c r="L88" s="857">
        <f>N83*K88</f>
        <v>40679.585919451412</v>
      </c>
      <c r="M88" s="858"/>
      <c r="N88" s="57"/>
    </row>
    <row r="89" spans="1:14">
      <c r="B89" s="95" t="s">
        <v>1057</v>
      </c>
      <c r="C89" s="96"/>
      <c r="D89" s="96"/>
      <c r="E89" s="96"/>
      <c r="F89" s="96"/>
      <c r="G89" s="96"/>
      <c r="H89" s="96"/>
      <c r="I89" s="93"/>
      <c r="J89" s="94"/>
      <c r="K89" s="312">
        <v>0.05</v>
      </c>
      <c r="L89" s="857">
        <f>N83*K89</f>
        <v>10169.896479862853</v>
      </c>
      <c r="M89" s="858"/>
      <c r="N89" s="57"/>
    </row>
    <row r="90" spans="1:14" ht="15.75" thickBot="1">
      <c r="B90" s="97" t="s">
        <v>1058</v>
      </c>
      <c r="C90" s="98"/>
      <c r="D90" s="98"/>
      <c r="E90" s="98"/>
      <c r="F90" s="98"/>
      <c r="G90" s="98"/>
      <c r="H90" s="98"/>
      <c r="I90" s="99"/>
      <c r="J90" s="100"/>
      <c r="K90" s="313">
        <v>0.05</v>
      </c>
      <c r="L90" s="859">
        <f>N83*K90</f>
        <v>10169.896479862853</v>
      </c>
      <c r="M90" s="860"/>
      <c r="N90" s="57"/>
    </row>
    <row r="91" spans="1:14" ht="15.75" thickBot="1">
      <c r="B91" s="822" t="s">
        <v>1037</v>
      </c>
      <c r="C91" s="823"/>
      <c r="D91" s="823"/>
      <c r="E91" s="823"/>
      <c r="F91" s="823"/>
      <c r="G91" s="823"/>
      <c r="H91" s="823"/>
      <c r="I91" s="823"/>
      <c r="J91" s="823"/>
      <c r="K91" s="823"/>
      <c r="L91" s="823"/>
      <c r="M91" s="824"/>
      <c r="N91" s="58">
        <f>L88+L89+L90</f>
        <v>61019.378879177115</v>
      </c>
    </row>
    <row r="92" spans="1:14" ht="15.75" thickBot="1">
      <c r="B92" s="39"/>
      <c r="C92" s="40"/>
      <c r="D92" s="40"/>
      <c r="E92" s="40"/>
      <c r="F92" s="40"/>
      <c r="G92" s="40"/>
      <c r="H92" s="40"/>
      <c r="I92" s="40"/>
      <c r="J92" s="40"/>
      <c r="K92" s="40"/>
      <c r="L92" s="40"/>
      <c r="M92" s="40"/>
      <c r="N92" s="41"/>
    </row>
    <row r="93" spans="1:14" ht="15.75" thickBot="1">
      <c r="A93" t="s">
        <v>2122</v>
      </c>
      <c r="B93" s="822" t="s">
        <v>1059</v>
      </c>
      <c r="C93" s="823"/>
      <c r="D93" s="823"/>
      <c r="E93" s="823"/>
      <c r="F93" s="823"/>
      <c r="G93" s="823"/>
      <c r="H93" s="823"/>
      <c r="I93" s="823"/>
      <c r="J93" s="823"/>
      <c r="K93" s="823"/>
      <c r="L93" s="823"/>
      <c r="M93" s="824"/>
      <c r="N93" s="196">
        <f>N83+N91</f>
        <v>264417.30847643415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25" t="s">
        <v>2324</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2325</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8"/>
      <c r="K123" s="888"/>
      <c r="L123" s="888"/>
      <c r="M123" s="888"/>
      <c r="N123" s="889"/>
    </row>
    <row r="124" spans="2:14" ht="15.75" thickBot="1">
      <c r="B124" s="269" t="s">
        <v>2327</v>
      </c>
      <c r="C124" s="401"/>
      <c r="D124" s="401"/>
      <c r="E124" s="63"/>
      <c r="F124" s="63"/>
      <c r="G124" s="63"/>
      <c r="H124" s="63"/>
      <c r="I124" s="63"/>
      <c r="J124" s="890"/>
      <c r="K124" s="890"/>
      <c r="L124" s="890"/>
      <c r="M124" s="890"/>
      <c r="N124" s="891"/>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1162</v>
      </c>
      <c r="C31" s="87" t="s">
        <v>1675</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150</v>
      </c>
      <c r="B36" s="871" t="str">
        <f>VLOOKUP(A36,EQUIPOS!A6:D154,3,FALSE)</f>
        <v>Cargador : Potencia en el volante 125 hp, Clasificación de RPM del motor 2300.</v>
      </c>
      <c r="C36" s="872"/>
      <c r="D36" s="872"/>
      <c r="E36" s="872"/>
      <c r="F36" s="872"/>
      <c r="G36" s="872"/>
      <c r="H36" s="873"/>
      <c r="I36" s="275"/>
      <c r="J36" s="276"/>
      <c r="K36" s="277">
        <f>VLOOKUP(A36,EQUIPOS!A6:D163,4,FALSE)</f>
        <v>172220</v>
      </c>
      <c r="L36" s="278"/>
      <c r="M36" s="279">
        <v>30</v>
      </c>
      <c r="N36" s="280">
        <f>K36/M36</f>
        <v>5740.666666666667</v>
      </c>
    </row>
    <row r="37" spans="1:14">
      <c r="A37" s="119" t="s">
        <v>173</v>
      </c>
      <c r="B37" s="871" t="str">
        <f>VLOOKUP(A37,EQUIPOS!A7:D154,3,FALSE)</f>
        <v>Compactador neumático de Potencia 70 HP, peso de 13 ton</v>
      </c>
      <c r="C37" s="872"/>
      <c r="D37" s="872"/>
      <c r="E37" s="872"/>
      <c r="F37" s="872"/>
      <c r="G37" s="872"/>
      <c r="H37" s="873"/>
      <c r="I37" s="275"/>
      <c r="J37" s="276"/>
      <c r="K37" s="277">
        <f>VLOOKUP(A37,EQUIPOS!A7:D164,4,FALSE)</f>
        <v>148766.66666666666</v>
      </c>
      <c r="L37" s="278"/>
      <c r="M37" s="279">
        <v>10</v>
      </c>
      <c r="N37" s="280">
        <f t="shared" ref="N37:N43" si="0">K37/M37</f>
        <v>14876.666666666666</v>
      </c>
    </row>
    <row r="38" spans="1:14">
      <c r="A38" t="s">
        <v>166</v>
      </c>
      <c r="B38" s="871" t="str">
        <f>VLOOKUP(A38,EQUIPOS!A8:D154,3,FALSE)</f>
        <v>Compactador de Rodillo POTENCIA: 99HP, PESO: 8 ton</v>
      </c>
      <c r="C38" s="872"/>
      <c r="D38" s="872"/>
      <c r="E38" s="872"/>
      <c r="F38" s="872"/>
      <c r="G38" s="872"/>
      <c r="H38" s="873"/>
      <c r="I38" s="275"/>
      <c r="J38" s="276"/>
      <c r="K38" s="277">
        <f>VLOOKUP(A38,EQUIPOS!A8:D165,4,FALSE)</f>
        <v>138750</v>
      </c>
      <c r="L38" s="278"/>
      <c r="M38" s="279">
        <v>10</v>
      </c>
      <c r="N38" s="280">
        <f t="shared" si="0"/>
        <v>13875</v>
      </c>
    </row>
    <row r="39" spans="1:14">
      <c r="A39" t="s">
        <v>284</v>
      </c>
      <c r="B39" s="871" t="str">
        <f>VLOOKUP(A39,EQUIPOS!A9:D154,3,FALSE)</f>
        <v>Planta de asfalto en caliente</v>
      </c>
      <c r="C39" s="872"/>
      <c r="D39" s="872"/>
      <c r="E39" s="872"/>
      <c r="F39" s="872"/>
      <c r="G39" s="872"/>
      <c r="H39" s="873"/>
      <c r="I39" s="275"/>
      <c r="J39" s="276"/>
      <c r="K39" s="277">
        <f>VLOOKUP(A39,EQUIPOS!A9:D166,4,FALSE)</f>
        <v>541200</v>
      </c>
      <c r="L39" s="278"/>
      <c r="M39" s="279">
        <v>10</v>
      </c>
      <c r="N39" s="280">
        <f t="shared" si="0"/>
        <v>54120</v>
      </c>
    </row>
    <row r="40" spans="1:14">
      <c r="A40" t="s">
        <v>290</v>
      </c>
      <c r="B40" s="871" t="str">
        <f>VLOOKUP(A40,EQUIPOS!A10:D154,3,FALSE)</f>
        <v>Planta trituradora</v>
      </c>
      <c r="C40" s="872"/>
      <c r="D40" s="872"/>
      <c r="E40" s="872"/>
      <c r="F40" s="872"/>
      <c r="G40" s="872"/>
      <c r="H40" s="873"/>
      <c r="I40" s="275"/>
      <c r="J40" s="276"/>
      <c r="K40" s="277">
        <f>VLOOKUP(A40,EQUIPOS!A10:D167,4,FALSE)</f>
        <v>498950</v>
      </c>
      <c r="L40" s="278"/>
      <c r="M40" s="279">
        <v>30</v>
      </c>
      <c r="N40" s="280">
        <f t="shared" si="0"/>
        <v>16631.666666666668</v>
      </c>
    </row>
    <row r="41" spans="1:14">
      <c r="A41" t="s">
        <v>314</v>
      </c>
      <c r="B41" s="871" t="str">
        <f>VLOOKUP(A41,EQUIPOS!A11:D155,3,FALSE)</f>
        <v xml:space="preserve">Retroexcavadora E-200 sobre orugas
</v>
      </c>
      <c r="C41" s="872"/>
      <c r="D41" s="872"/>
      <c r="E41" s="872"/>
      <c r="F41" s="872"/>
      <c r="G41" s="872"/>
      <c r="H41" s="873"/>
      <c r="I41" s="275"/>
      <c r="J41" s="276"/>
      <c r="K41" s="277">
        <f>VLOOKUP(A41,EQUIPOS!A11:D168,4,FALSE)</f>
        <v>184950</v>
      </c>
      <c r="L41" s="278"/>
      <c r="M41" s="279">
        <v>30</v>
      </c>
      <c r="N41" s="280">
        <f t="shared" si="0"/>
        <v>6165</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75"/>
      <c r="J42" s="276"/>
      <c r="K42" s="277">
        <f>VLOOKUP(A42,EQUIPOS!A12:D169,4,FALSE)</f>
        <v>459750</v>
      </c>
      <c r="L42" s="278"/>
      <c r="M42" s="279">
        <v>10</v>
      </c>
      <c r="N42" s="280">
        <f t="shared" si="0"/>
        <v>45975</v>
      </c>
    </row>
    <row r="43" spans="1:14">
      <c r="A43" t="s">
        <v>373</v>
      </c>
      <c r="B43" s="871" t="str">
        <f>VLOOKUP(A43,EQUIPOS!A13:D157,3,FALSE)</f>
        <v>Volqueta 6 m3</v>
      </c>
      <c r="C43" s="872"/>
      <c r="D43" s="872"/>
      <c r="E43" s="872"/>
      <c r="F43" s="872"/>
      <c r="G43" s="872"/>
      <c r="H43" s="873"/>
      <c r="I43" s="275"/>
      <c r="J43" s="276"/>
      <c r="K43" s="277">
        <f>VLOOKUP(A43,EQUIPOS!A13:D170,4,FALSE)</f>
        <v>70333.333333333328</v>
      </c>
      <c r="L43" s="278"/>
      <c r="M43" s="279">
        <v>10</v>
      </c>
      <c r="N43" s="280">
        <f t="shared" si="0"/>
        <v>7033.333333333333</v>
      </c>
    </row>
    <row r="44" spans="1:14">
      <c r="B44" s="871"/>
      <c r="C44" s="872"/>
      <c r="D44" s="872"/>
      <c r="E44" s="872"/>
      <c r="F44" s="872"/>
      <c r="G44" s="872"/>
      <c r="H44" s="873"/>
      <c r="I44" s="874"/>
      <c r="J44" s="875"/>
      <c r="K44" s="277"/>
      <c r="L44" s="876"/>
      <c r="M44" s="877"/>
      <c r="N44" s="280"/>
    </row>
    <row r="45" spans="1:14">
      <c r="B45" s="871"/>
      <c r="C45" s="872"/>
      <c r="D45" s="872"/>
      <c r="E45" s="878"/>
      <c r="F45" s="872"/>
      <c r="G45" s="872"/>
      <c r="H45" s="873"/>
      <c r="I45" s="42"/>
      <c r="J45" s="43"/>
      <c r="K45" s="282"/>
      <c r="L45" s="284"/>
      <c r="M45" s="285"/>
      <c r="N45" s="286"/>
    </row>
    <row r="46" spans="1:14">
      <c r="B46" s="879" t="s">
        <v>1036</v>
      </c>
      <c r="C46" s="880"/>
      <c r="D46" s="880"/>
      <c r="E46" s="44"/>
      <c r="F46" s="45"/>
      <c r="G46" s="45"/>
      <c r="H46" s="46"/>
      <c r="I46" s="42"/>
      <c r="J46" s="43"/>
      <c r="K46" s="287"/>
      <c r="L46" s="284"/>
      <c r="M46" s="409">
        <v>0.1</v>
      </c>
      <c r="N46" s="352">
        <f>N80*M46</f>
        <v>829.84208459912497</v>
      </c>
    </row>
    <row r="47" spans="1:14" ht="15.75" thickBot="1">
      <c r="B47" s="871"/>
      <c r="C47" s="872"/>
      <c r="D47" s="872"/>
      <c r="E47" s="872"/>
      <c r="F47" s="872"/>
      <c r="G47" s="872"/>
      <c r="H47" s="873"/>
      <c r="I47" s="881"/>
      <c r="J47" s="882"/>
      <c r="K47" s="47"/>
      <c r="L47" s="883"/>
      <c r="M47" s="884"/>
      <c r="N47" s="111"/>
    </row>
    <row r="48" spans="1:14" ht="15.75" thickBot="1">
      <c r="B48" s="822" t="s">
        <v>1037</v>
      </c>
      <c r="C48" s="823"/>
      <c r="D48" s="823"/>
      <c r="E48" s="823"/>
      <c r="F48" s="823"/>
      <c r="G48" s="823"/>
      <c r="H48" s="823"/>
      <c r="I48" s="823"/>
      <c r="J48" s="823"/>
      <c r="K48" s="823"/>
      <c r="L48" s="823"/>
      <c r="M48" s="824"/>
      <c r="N48" s="402">
        <f>SUM(N36:N47)</f>
        <v>165247.17541793248</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7" t="s">
        <v>1028</v>
      </c>
      <c r="C52" s="868"/>
      <c r="D52" s="868"/>
      <c r="E52" s="868"/>
      <c r="F52" s="868"/>
      <c r="G52" s="868"/>
      <c r="H52" s="868"/>
      <c r="I52" s="902"/>
      <c r="J52" s="323" t="s">
        <v>1029</v>
      </c>
      <c r="K52" s="91" t="s">
        <v>1030</v>
      </c>
      <c r="L52" s="903" t="s">
        <v>1039</v>
      </c>
      <c r="M52" s="902"/>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18066.666666666668</v>
      </c>
      <c r="N53" s="280">
        <f>K53*M53</f>
        <v>25293.333333333332</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52.333333333333336</v>
      </c>
      <c r="N54" s="280">
        <f>K54*M54</f>
        <v>1308.3333333333335</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904"/>
      <c r="C57" s="905"/>
      <c r="D57" s="905"/>
      <c r="E57" s="905"/>
      <c r="F57" s="905"/>
      <c r="G57" s="905"/>
      <c r="H57" s="905"/>
      <c r="I57" s="875"/>
      <c r="J57" s="48"/>
      <c r="K57" s="50"/>
      <c r="L57" s="906"/>
      <c r="M57" s="907"/>
      <c r="N57" s="51"/>
    </row>
    <row r="58" spans="1:14" ht="15.75" thickBot="1">
      <c r="B58" s="822" t="s">
        <v>1037</v>
      </c>
      <c r="C58" s="823"/>
      <c r="D58" s="823"/>
      <c r="E58" s="823"/>
      <c r="F58" s="823"/>
      <c r="G58" s="823"/>
      <c r="H58" s="823"/>
      <c r="I58" s="823"/>
      <c r="J58" s="823"/>
      <c r="K58" s="823"/>
      <c r="L58" s="823"/>
      <c r="M58" s="824"/>
      <c r="N58" s="402">
        <f>SUM(N53:N57)</f>
        <v>26601.666666666664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8" t="s">
        <v>1045</v>
      </c>
      <c r="M62" s="887"/>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9">
        <f>VLOOKUP(A63,TRANSPORTE!A5:D117,4,FALSE)</f>
        <v>1226.6666666666667</v>
      </c>
      <c r="M63" s="910"/>
      <c r="N63" s="295">
        <f>K63*L63</f>
        <v>1717.3333333333333</v>
      </c>
    </row>
    <row r="64" spans="1:14">
      <c r="A64" t="s">
        <v>1464</v>
      </c>
      <c r="B64" s="52" t="str">
        <f>VLOOKUP(A64,TRANSPORTE!A6:D117,3,FALSE)</f>
        <v>Transporte de mezcla abierta en caliente MAC-50</v>
      </c>
      <c r="C64" s="53"/>
      <c r="D64" s="53"/>
      <c r="E64" s="53"/>
      <c r="F64" s="53"/>
      <c r="G64" s="53"/>
      <c r="H64" s="319" t="s">
        <v>1552</v>
      </c>
      <c r="I64" s="287">
        <v>1.25</v>
      </c>
      <c r="J64" s="294">
        <v>1</v>
      </c>
      <c r="K64" s="287">
        <f>I64*J64</f>
        <v>1.25</v>
      </c>
      <c r="L64" s="909">
        <f>VLOOKUP(A64,TRANSPORTE!A6:D117,4,FALSE)</f>
        <v>1226.6666666666667</v>
      </c>
      <c r="M64" s="910"/>
      <c r="N64" s="295">
        <f>K64*L64</f>
        <v>1533.3333333333335</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900"/>
      <c r="M68" s="901"/>
      <c r="N68" s="133"/>
    </row>
    <row r="69" spans="1:15" ht="15.75" thickBot="1">
      <c r="B69" s="911" t="s">
        <v>1037</v>
      </c>
      <c r="C69" s="865"/>
      <c r="D69" s="865"/>
      <c r="E69" s="865"/>
      <c r="F69" s="865"/>
      <c r="G69" s="865"/>
      <c r="H69" s="865"/>
      <c r="I69" s="865"/>
      <c r="J69" s="865"/>
      <c r="K69" s="865"/>
      <c r="L69" s="865"/>
      <c r="M69" s="866"/>
      <c r="N69" s="110">
        <f>N63+N64+N65+N66+N67</f>
        <v>3250.666666666667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61" t="s">
        <v>1047</v>
      </c>
      <c r="C73" s="862"/>
      <c r="D73" s="862"/>
      <c r="E73" s="862"/>
      <c r="F73" s="862"/>
      <c r="G73" s="862"/>
      <c r="H73" s="862"/>
      <c r="I73" s="79" t="s">
        <v>1048</v>
      </c>
      <c r="J73" s="81" t="s">
        <v>1494</v>
      </c>
      <c r="K73" s="80" t="s">
        <v>1050</v>
      </c>
      <c r="L73" s="863" t="s">
        <v>1034</v>
      </c>
      <c r="M73" s="864"/>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80</v>
      </c>
      <c r="N74" s="403">
        <f>K74/M74</f>
        <v>5106.7205206099998</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80</v>
      </c>
      <c r="N75" s="403">
        <f>K75/M75</f>
        <v>1276.6801301524999</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80</v>
      </c>
      <c r="N76" s="403">
        <f>K76/M76</f>
        <v>1915.0201952287498</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8"/>
      <c r="C79" s="899"/>
      <c r="D79" s="899"/>
      <c r="E79" s="899"/>
      <c r="F79" s="899"/>
      <c r="G79" s="899"/>
      <c r="H79" s="899"/>
      <c r="I79" s="132"/>
      <c r="J79" s="132"/>
      <c r="K79" s="132"/>
      <c r="L79" s="912"/>
      <c r="M79" s="912"/>
      <c r="N79" s="51"/>
    </row>
    <row r="80" spans="1:15" ht="15.75" thickBot="1">
      <c r="B80" s="911" t="s">
        <v>1037</v>
      </c>
      <c r="C80" s="865"/>
      <c r="D80" s="865"/>
      <c r="E80" s="865"/>
      <c r="F80" s="865"/>
      <c r="G80" s="865"/>
      <c r="H80" s="865"/>
      <c r="I80" s="865"/>
      <c r="J80" s="865"/>
      <c r="K80" s="865"/>
      <c r="L80" s="865"/>
      <c r="M80" s="866"/>
      <c r="N80" s="309">
        <f>SUM(N74:N79)</f>
        <v>8298.4208459912497</v>
      </c>
    </row>
    <row r="81" spans="1:14" ht="15.75" thickBot="1">
      <c r="B81" s="39"/>
      <c r="C81" s="40"/>
      <c r="D81" s="40"/>
      <c r="E81" s="40"/>
      <c r="F81" s="40"/>
      <c r="G81" s="40"/>
      <c r="H81" s="40"/>
      <c r="I81" s="40"/>
      <c r="J81" s="40"/>
      <c r="K81" s="40"/>
      <c r="L81" s="40"/>
      <c r="M81" s="40"/>
      <c r="N81" s="41"/>
    </row>
    <row r="82" spans="1:14" ht="15.75" thickBot="1">
      <c r="B82" s="822" t="s">
        <v>1051</v>
      </c>
      <c r="C82" s="823"/>
      <c r="D82" s="823"/>
      <c r="E82" s="823"/>
      <c r="F82" s="823"/>
      <c r="G82" s="823"/>
      <c r="H82" s="823"/>
      <c r="I82" s="823"/>
      <c r="J82" s="823"/>
      <c r="K82" s="823"/>
      <c r="L82" s="823"/>
      <c r="M82" s="824"/>
      <c r="N82" s="105">
        <f>N48+N58+N69+N80</f>
        <v>203397.92959725705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7" t="s">
        <v>1053</v>
      </c>
      <c r="C86" s="868"/>
      <c r="D86" s="868"/>
      <c r="E86" s="868"/>
      <c r="F86" s="868"/>
      <c r="G86" s="868"/>
      <c r="H86" s="868"/>
      <c r="I86" s="322"/>
      <c r="J86" s="342"/>
      <c r="K86" s="310" t="s">
        <v>1054</v>
      </c>
      <c r="L86" s="869" t="s">
        <v>1055</v>
      </c>
      <c r="M86" s="870"/>
      <c r="N86" s="311"/>
    </row>
    <row r="87" spans="1:14">
      <c r="B87" s="855" t="s">
        <v>1056</v>
      </c>
      <c r="C87" s="856"/>
      <c r="D87" s="856"/>
      <c r="E87" s="856"/>
      <c r="F87" s="856"/>
      <c r="G87" s="856"/>
      <c r="H87" s="856"/>
      <c r="I87" s="93"/>
      <c r="J87" s="94"/>
      <c r="K87" s="312">
        <v>0.2</v>
      </c>
      <c r="L87" s="857">
        <f>N82*K87</f>
        <v>40679.585919451412</v>
      </c>
      <c r="M87" s="858"/>
      <c r="N87" s="57"/>
    </row>
    <row r="88" spans="1:14">
      <c r="B88" s="95" t="s">
        <v>1057</v>
      </c>
      <c r="C88" s="96"/>
      <c r="D88" s="96"/>
      <c r="E88" s="96"/>
      <c r="F88" s="96"/>
      <c r="G88" s="96"/>
      <c r="H88" s="96"/>
      <c r="I88" s="93"/>
      <c r="J88" s="94"/>
      <c r="K88" s="312">
        <v>0.05</v>
      </c>
      <c r="L88" s="857">
        <f>N82*K88</f>
        <v>10169.896479862853</v>
      </c>
      <c r="M88" s="858"/>
      <c r="N88" s="57"/>
    </row>
    <row r="89" spans="1:14" ht="15.75" thickBot="1">
      <c r="B89" s="97" t="s">
        <v>1058</v>
      </c>
      <c r="C89" s="98"/>
      <c r="D89" s="98"/>
      <c r="E89" s="98"/>
      <c r="F89" s="98"/>
      <c r="G89" s="98"/>
      <c r="H89" s="98"/>
      <c r="I89" s="99"/>
      <c r="J89" s="100"/>
      <c r="K89" s="313">
        <v>0.05</v>
      </c>
      <c r="L89" s="859">
        <f>N82*K89</f>
        <v>10169.896479862853</v>
      </c>
      <c r="M89" s="860"/>
      <c r="N89" s="57"/>
    </row>
    <row r="90" spans="1:14" ht="15.75" thickBot="1">
      <c r="B90" s="822" t="s">
        <v>1037</v>
      </c>
      <c r="C90" s="823"/>
      <c r="D90" s="823"/>
      <c r="E90" s="823"/>
      <c r="F90" s="823"/>
      <c r="G90" s="823"/>
      <c r="H90" s="823"/>
      <c r="I90" s="823"/>
      <c r="J90" s="823"/>
      <c r="K90" s="823"/>
      <c r="L90" s="823"/>
      <c r="M90" s="824"/>
      <c r="N90" s="58">
        <f>L87+L88+L89</f>
        <v>61019.378879177115</v>
      </c>
    </row>
    <row r="91" spans="1:14" ht="15.75" thickBot="1">
      <c r="B91" s="39"/>
      <c r="C91" s="40"/>
      <c r="D91" s="40"/>
      <c r="E91" s="40"/>
      <c r="F91" s="40"/>
      <c r="G91" s="40"/>
      <c r="H91" s="40"/>
      <c r="I91" s="40"/>
      <c r="J91" s="40"/>
      <c r="K91" s="40"/>
      <c r="L91" s="40"/>
      <c r="M91" s="40"/>
      <c r="N91" s="41"/>
    </row>
    <row r="92" spans="1:14" ht="15.75" thickBot="1">
      <c r="A92" t="s">
        <v>2122</v>
      </c>
      <c r="B92" s="822" t="s">
        <v>1059</v>
      </c>
      <c r="C92" s="823"/>
      <c r="D92" s="823"/>
      <c r="E92" s="823"/>
      <c r="F92" s="823"/>
      <c r="G92" s="823"/>
      <c r="H92" s="823"/>
      <c r="I92" s="823"/>
      <c r="J92" s="823"/>
      <c r="K92" s="823"/>
      <c r="L92" s="823"/>
      <c r="M92" s="824"/>
      <c r="N92" s="196">
        <f>N82+N90</f>
        <v>264417.30847643415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25" t="s">
        <v>2324</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2325</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8"/>
      <c r="K122" s="888"/>
      <c r="L122" s="888"/>
      <c r="M122" s="888"/>
      <c r="N122" s="889"/>
    </row>
    <row r="123" spans="2:14" ht="15.75" thickBot="1">
      <c r="B123" s="269" t="s">
        <v>2327</v>
      </c>
      <c r="C123" s="401"/>
      <c r="D123" s="401"/>
      <c r="E123" s="63"/>
      <c r="F123" s="63"/>
      <c r="G123" s="63"/>
      <c r="H123" s="63"/>
      <c r="I123" s="63"/>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1163</v>
      </c>
      <c r="C31" s="87" t="s">
        <v>1676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150</v>
      </c>
      <c r="B36" s="871" t="str">
        <f>VLOOKUP(A36,EQUIPOS!A6:D154,3,FALSE)</f>
        <v>Cargador : Potencia en el volante 125 hp, Clasificación de RPM del motor 2300.</v>
      </c>
      <c r="C36" s="872"/>
      <c r="D36" s="872"/>
      <c r="E36" s="872"/>
      <c r="F36" s="872"/>
      <c r="G36" s="872"/>
      <c r="H36" s="873"/>
      <c r="I36" s="275"/>
      <c r="J36" s="276"/>
      <c r="K36" s="277">
        <f>VLOOKUP(A36,EQUIPOS!A6:D163,4,FALSE)</f>
        <v>172220</v>
      </c>
      <c r="L36" s="278"/>
      <c r="M36" s="279">
        <v>30</v>
      </c>
      <c r="N36" s="280">
        <f>K36/M36</f>
        <v>5740.666666666667</v>
      </c>
    </row>
    <row r="37" spans="1:14">
      <c r="A37" s="119" t="s">
        <v>173</v>
      </c>
      <c r="B37" s="871" t="str">
        <f>VLOOKUP(A37,EQUIPOS!A7:D154,3,FALSE)</f>
        <v>Compactador neumático de Potencia 70 HP, peso de 13 ton</v>
      </c>
      <c r="C37" s="872"/>
      <c r="D37" s="872"/>
      <c r="E37" s="872"/>
      <c r="F37" s="872"/>
      <c r="G37" s="872"/>
      <c r="H37" s="873"/>
      <c r="I37" s="275"/>
      <c r="J37" s="276"/>
      <c r="K37" s="277">
        <f>VLOOKUP(A37,EQUIPOS!A7:D164,4,FALSE)</f>
        <v>148766.66666666666</v>
      </c>
      <c r="L37" s="278"/>
      <c r="M37" s="279">
        <v>8</v>
      </c>
      <c r="N37" s="280">
        <f t="shared" ref="N37:N43" si="0">K37/M37</f>
        <v>18595.833333333332</v>
      </c>
    </row>
    <row r="38" spans="1:14">
      <c r="A38" t="s">
        <v>166</v>
      </c>
      <c r="B38" s="871" t="str">
        <f>VLOOKUP(A38,EQUIPOS!A8:D154,3,FALSE)</f>
        <v>Compactador de Rodillo POTENCIA: 99HP, PESO: 8 ton</v>
      </c>
      <c r="C38" s="872"/>
      <c r="D38" s="872"/>
      <c r="E38" s="872"/>
      <c r="F38" s="872"/>
      <c r="G38" s="872"/>
      <c r="H38" s="873"/>
      <c r="I38" s="275"/>
      <c r="J38" s="276"/>
      <c r="K38" s="277">
        <f>VLOOKUP(A38,EQUIPOS!A8:D165,4,FALSE)</f>
        <v>138750</v>
      </c>
      <c r="L38" s="278"/>
      <c r="M38" s="279">
        <v>8</v>
      </c>
      <c r="N38" s="280">
        <f t="shared" si="0"/>
        <v>17343.75</v>
      </c>
    </row>
    <row r="39" spans="1:14">
      <c r="A39" t="s">
        <v>284</v>
      </c>
      <c r="B39" s="871" t="str">
        <f>VLOOKUP(A39,EQUIPOS!A9:D154,3,FALSE)</f>
        <v>Planta de asfalto en caliente</v>
      </c>
      <c r="C39" s="872"/>
      <c r="D39" s="872"/>
      <c r="E39" s="872"/>
      <c r="F39" s="872"/>
      <c r="G39" s="872"/>
      <c r="H39" s="873"/>
      <c r="I39" s="275"/>
      <c r="J39" s="276"/>
      <c r="K39" s="277">
        <f>VLOOKUP(A39,EQUIPOS!A9:D166,4,FALSE)</f>
        <v>541200</v>
      </c>
      <c r="L39" s="278"/>
      <c r="M39" s="279">
        <v>8</v>
      </c>
      <c r="N39" s="280">
        <f t="shared" si="0"/>
        <v>67650</v>
      </c>
    </row>
    <row r="40" spans="1:14">
      <c r="A40" t="s">
        <v>290</v>
      </c>
      <c r="B40" s="871" t="str">
        <f>VLOOKUP(A40,EQUIPOS!A10:D154,3,FALSE)</f>
        <v>Planta trituradora</v>
      </c>
      <c r="C40" s="872"/>
      <c r="D40" s="872"/>
      <c r="E40" s="872"/>
      <c r="F40" s="872"/>
      <c r="G40" s="872"/>
      <c r="H40" s="873"/>
      <c r="I40" s="275"/>
      <c r="J40" s="276"/>
      <c r="K40" s="277">
        <f>VLOOKUP(A40,EQUIPOS!A10:D167,4,FALSE)</f>
        <v>498950</v>
      </c>
      <c r="L40" s="278"/>
      <c r="M40" s="279">
        <v>30</v>
      </c>
      <c r="N40" s="280">
        <f t="shared" si="0"/>
        <v>16631.666666666668</v>
      </c>
    </row>
    <row r="41" spans="1:14">
      <c r="A41" t="s">
        <v>314</v>
      </c>
      <c r="B41" s="871" t="str">
        <f>VLOOKUP(A41,EQUIPOS!A11:D155,3,FALSE)</f>
        <v xml:space="preserve">Retroexcavadora E-200 sobre orugas
</v>
      </c>
      <c r="C41" s="872"/>
      <c r="D41" s="872"/>
      <c r="E41" s="872"/>
      <c r="F41" s="872"/>
      <c r="G41" s="872"/>
      <c r="H41" s="873"/>
      <c r="I41" s="275"/>
      <c r="J41" s="276"/>
      <c r="K41" s="277">
        <f>VLOOKUP(A41,EQUIPOS!A11:D168,4,FALSE)</f>
        <v>184950</v>
      </c>
      <c r="L41" s="278"/>
      <c r="M41" s="279">
        <v>30</v>
      </c>
      <c r="N41" s="280">
        <f t="shared" si="0"/>
        <v>6165</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75"/>
      <c r="J42" s="276"/>
      <c r="K42" s="277">
        <f>VLOOKUP(A42,EQUIPOS!A12:D169,4,FALSE)</f>
        <v>459750</v>
      </c>
      <c r="L42" s="278"/>
      <c r="M42" s="279">
        <v>8</v>
      </c>
      <c r="N42" s="280">
        <f t="shared" si="0"/>
        <v>57468.75</v>
      </c>
    </row>
    <row r="43" spans="1:14">
      <c r="A43" t="s">
        <v>373</v>
      </c>
      <c r="B43" s="871" t="str">
        <f>VLOOKUP(A43,EQUIPOS!A13:D157,3,FALSE)</f>
        <v>Volqueta 6 m3</v>
      </c>
      <c r="C43" s="872"/>
      <c r="D43" s="872"/>
      <c r="E43" s="872"/>
      <c r="F43" s="872"/>
      <c r="G43" s="872"/>
      <c r="H43" s="873"/>
      <c r="I43" s="275"/>
      <c r="J43" s="276"/>
      <c r="K43" s="277">
        <f>VLOOKUP(A43,EQUIPOS!A13:D170,4,FALSE)</f>
        <v>70333.333333333328</v>
      </c>
      <c r="L43" s="278"/>
      <c r="M43" s="279">
        <v>8</v>
      </c>
      <c r="N43" s="280">
        <f t="shared" si="0"/>
        <v>8791.6666666666661</v>
      </c>
    </row>
    <row r="44" spans="1:14">
      <c r="B44" s="871"/>
      <c r="C44" s="872"/>
      <c r="D44" s="872"/>
      <c r="E44" s="872"/>
      <c r="F44" s="872"/>
      <c r="G44" s="872"/>
      <c r="H44" s="873"/>
      <c r="I44" s="874"/>
      <c r="J44" s="875"/>
      <c r="K44" s="277"/>
      <c r="L44" s="876"/>
      <c r="M44" s="877"/>
      <c r="N44" s="280"/>
    </row>
    <row r="45" spans="1:14">
      <c r="B45" s="871"/>
      <c r="C45" s="872"/>
      <c r="D45" s="872"/>
      <c r="E45" s="878"/>
      <c r="F45" s="872"/>
      <c r="G45" s="872"/>
      <c r="H45" s="873"/>
      <c r="I45" s="42"/>
      <c r="J45" s="43"/>
      <c r="K45" s="282"/>
      <c r="L45" s="284"/>
      <c r="M45" s="285"/>
      <c r="N45" s="286"/>
    </row>
    <row r="46" spans="1:14">
      <c r="B46" s="879" t="s">
        <v>1036</v>
      </c>
      <c r="C46" s="880"/>
      <c r="D46" s="880"/>
      <c r="E46" s="44"/>
      <c r="F46" s="45"/>
      <c r="G46" s="45"/>
      <c r="H46" s="46"/>
      <c r="I46" s="42"/>
      <c r="J46" s="43"/>
      <c r="K46" s="287"/>
      <c r="L46" s="284"/>
      <c r="M46" s="409">
        <v>0.1</v>
      </c>
      <c r="N46" s="352">
        <f>N80*M46</f>
        <v>922.04676066569448</v>
      </c>
    </row>
    <row r="47" spans="1:14" ht="15.75" thickBot="1">
      <c r="B47" s="871"/>
      <c r="C47" s="872"/>
      <c r="D47" s="872"/>
      <c r="E47" s="872"/>
      <c r="F47" s="872"/>
      <c r="G47" s="872"/>
      <c r="H47" s="873"/>
      <c r="I47" s="881"/>
      <c r="J47" s="882"/>
      <c r="K47" s="47"/>
      <c r="L47" s="883"/>
      <c r="M47" s="884"/>
      <c r="N47" s="111"/>
    </row>
    <row r="48" spans="1:14" ht="15.75" thickBot="1">
      <c r="B48" s="822" t="s">
        <v>1037</v>
      </c>
      <c r="C48" s="823"/>
      <c r="D48" s="823"/>
      <c r="E48" s="823"/>
      <c r="F48" s="823"/>
      <c r="G48" s="823"/>
      <c r="H48" s="823"/>
      <c r="I48" s="823"/>
      <c r="J48" s="823"/>
      <c r="K48" s="823"/>
      <c r="L48" s="823"/>
      <c r="M48" s="824"/>
      <c r="N48" s="402">
        <f>SUM(N36:N47)</f>
        <v>199309.38009399903</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7" t="s">
        <v>1028</v>
      </c>
      <c r="C52" s="868"/>
      <c r="D52" s="868"/>
      <c r="E52" s="868"/>
      <c r="F52" s="868"/>
      <c r="G52" s="868"/>
      <c r="H52" s="868"/>
      <c r="I52" s="902"/>
      <c r="J52" s="323" t="s">
        <v>1029</v>
      </c>
      <c r="K52" s="91" t="s">
        <v>1030</v>
      </c>
      <c r="L52" s="903" t="s">
        <v>1039</v>
      </c>
      <c r="M52" s="902"/>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18066.666666666668</v>
      </c>
      <c r="N53" s="280">
        <f>K53*M53</f>
        <v>25293.333333333332</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52.333333333333336</v>
      </c>
      <c r="N54" s="280">
        <f>K54*M54</f>
        <v>1308.3333333333335</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904"/>
      <c r="C57" s="905"/>
      <c r="D57" s="905"/>
      <c r="E57" s="905"/>
      <c r="F57" s="905"/>
      <c r="G57" s="905"/>
      <c r="H57" s="905"/>
      <c r="I57" s="875"/>
      <c r="J57" s="48"/>
      <c r="K57" s="50"/>
      <c r="L57" s="906"/>
      <c r="M57" s="907"/>
      <c r="N57" s="51"/>
    </row>
    <row r="58" spans="1:14" ht="15.75" thickBot="1">
      <c r="B58" s="822" t="s">
        <v>1037</v>
      </c>
      <c r="C58" s="823"/>
      <c r="D58" s="823"/>
      <c r="E58" s="823"/>
      <c r="F58" s="823"/>
      <c r="G58" s="823"/>
      <c r="H58" s="823"/>
      <c r="I58" s="823"/>
      <c r="J58" s="823"/>
      <c r="K58" s="823"/>
      <c r="L58" s="823"/>
      <c r="M58" s="824"/>
      <c r="N58" s="402">
        <f>SUM(N53:N57)</f>
        <v>26601.666666666664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8" t="s">
        <v>1045</v>
      </c>
      <c r="M62" s="887"/>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9">
        <f>VLOOKUP(A63,TRANSPORTE!A5:D117,4,FALSE)</f>
        <v>1226.6666666666667</v>
      </c>
      <c r="M63" s="910"/>
      <c r="N63" s="295">
        <f>K63*L63</f>
        <v>1717.3333333333333</v>
      </c>
    </row>
    <row r="64" spans="1:14">
      <c r="A64" t="s">
        <v>1464</v>
      </c>
      <c r="B64" s="52" t="str">
        <f>VLOOKUP(A64,TRANSPORTE!A6:D117,3,FALSE)</f>
        <v>Transporte de mezcla abierta en caliente MAC-50</v>
      </c>
      <c r="C64" s="53"/>
      <c r="D64" s="53"/>
      <c r="E64" s="53"/>
      <c r="F64" s="53"/>
      <c r="G64" s="53"/>
      <c r="H64" s="319" t="s">
        <v>1552</v>
      </c>
      <c r="I64" s="287">
        <v>1.25</v>
      </c>
      <c r="J64" s="294">
        <v>1</v>
      </c>
      <c r="K64" s="287">
        <f>I64*J64</f>
        <v>1.25</v>
      </c>
      <c r="L64" s="909">
        <f>VLOOKUP(A64,TRANSPORTE!A6:D117,4,FALSE)</f>
        <v>1226.6666666666667</v>
      </c>
      <c r="M64" s="910"/>
      <c r="N64" s="295">
        <f>K64*L64</f>
        <v>1533.3333333333335</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900"/>
      <c r="M68" s="901"/>
      <c r="N68" s="133"/>
    </row>
    <row r="69" spans="1:15" ht="15.75" thickBot="1">
      <c r="B69" s="911" t="s">
        <v>1037</v>
      </c>
      <c r="C69" s="865"/>
      <c r="D69" s="865"/>
      <c r="E69" s="865"/>
      <c r="F69" s="865"/>
      <c r="G69" s="865"/>
      <c r="H69" s="865"/>
      <c r="I69" s="865"/>
      <c r="J69" s="865"/>
      <c r="K69" s="865"/>
      <c r="L69" s="865"/>
      <c r="M69" s="866"/>
      <c r="N69" s="110">
        <f>N63+N64+N65+N66+N67</f>
        <v>3250.666666666667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61" t="s">
        <v>1047</v>
      </c>
      <c r="C73" s="862"/>
      <c r="D73" s="862"/>
      <c r="E73" s="862"/>
      <c r="F73" s="862"/>
      <c r="G73" s="862"/>
      <c r="H73" s="862"/>
      <c r="I73" s="79" t="s">
        <v>1048</v>
      </c>
      <c r="J73" s="81" t="s">
        <v>1494</v>
      </c>
      <c r="K73" s="80" t="s">
        <v>1050</v>
      </c>
      <c r="L73" s="863" t="s">
        <v>1034</v>
      </c>
      <c r="M73" s="864"/>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72</v>
      </c>
      <c r="N74" s="403">
        <f>K74/M74</f>
        <v>5674.1339117888892</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72</v>
      </c>
      <c r="N75" s="403">
        <f>K75/M75</f>
        <v>1418.5334779472223</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72</v>
      </c>
      <c r="N76" s="403">
        <f>K76/M76</f>
        <v>2127.800216920833</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8"/>
      <c r="C79" s="899"/>
      <c r="D79" s="899"/>
      <c r="E79" s="899"/>
      <c r="F79" s="899"/>
      <c r="G79" s="899"/>
      <c r="H79" s="899"/>
      <c r="I79" s="132"/>
      <c r="J79" s="132"/>
      <c r="K79" s="132"/>
      <c r="L79" s="912"/>
      <c r="M79" s="912"/>
      <c r="N79" s="51"/>
    </row>
    <row r="80" spans="1:15" ht="15.75" thickBot="1">
      <c r="B80" s="911" t="s">
        <v>1037</v>
      </c>
      <c r="C80" s="865"/>
      <c r="D80" s="865"/>
      <c r="E80" s="865"/>
      <c r="F80" s="865"/>
      <c r="G80" s="865"/>
      <c r="H80" s="865"/>
      <c r="I80" s="865"/>
      <c r="J80" s="865"/>
      <c r="K80" s="865"/>
      <c r="L80" s="865"/>
      <c r="M80" s="866"/>
      <c r="N80" s="309">
        <f>SUM(N74:N79)</f>
        <v>9220.4676066569446</v>
      </c>
    </row>
    <row r="81" spans="1:14" ht="15.75" thickBot="1">
      <c r="B81" s="39"/>
      <c r="C81" s="40"/>
      <c r="D81" s="40"/>
      <c r="E81" s="40"/>
      <c r="F81" s="40"/>
      <c r="G81" s="40"/>
      <c r="H81" s="40"/>
      <c r="I81" s="40"/>
      <c r="J81" s="40"/>
      <c r="K81" s="40"/>
      <c r="L81" s="40"/>
      <c r="M81" s="40"/>
      <c r="N81" s="41"/>
    </row>
    <row r="82" spans="1:14" ht="15.75" thickBot="1">
      <c r="B82" s="822" t="s">
        <v>1051</v>
      </c>
      <c r="C82" s="823"/>
      <c r="D82" s="823"/>
      <c r="E82" s="823"/>
      <c r="F82" s="823"/>
      <c r="G82" s="823"/>
      <c r="H82" s="823"/>
      <c r="I82" s="823"/>
      <c r="J82" s="823"/>
      <c r="K82" s="823"/>
      <c r="L82" s="823"/>
      <c r="M82" s="824"/>
      <c r="N82" s="105">
        <f>N48+N58+N69+N80</f>
        <v>238382.1810339893</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7" t="s">
        <v>1053</v>
      </c>
      <c r="C86" s="868"/>
      <c r="D86" s="868"/>
      <c r="E86" s="868"/>
      <c r="F86" s="868"/>
      <c r="G86" s="868"/>
      <c r="H86" s="868"/>
      <c r="I86" s="322"/>
      <c r="J86" s="342"/>
      <c r="K86" s="310" t="s">
        <v>1054</v>
      </c>
      <c r="L86" s="869" t="s">
        <v>1055</v>
      </c>
      <c r="M86" s="870"/>
      <c r="N86" s="311"/>
    </row>
    <row r="87" spans="1:14">
      <c r="B87" s="855" t="s">
        <v>1056</v>
      </c>
      <c r="C87" s="856"/>
      <c r="D87" s="856"/>
      <c r="E87" s="856"/>
      <c r="F87" s="856"/>
      <c r="G87" s="856"/>
      <c r="H87" s="856"/>
      <c r="I87" s="93"/>
      <c r="J87" s="94"/>
      <c r="K87" s="312">
        <v>0.2</v>
      </c>
      <c r="L87" s="857">
        <f>N82*K87</f>
        <v>47676.436206797865</v>
      </c>
      <c r="M87" s="858"/>
      <c r="N87" s="57"/>
    </row>
    <row r="88" spans="1:14">
      <c r="B88" s="95" t="s">
        <v>1057</v>
      </c>
      <c r="C88" s="96"/>
      <c r="D88" s="96"/>
      <c r="E88" s="96"/>
      <c r="F88" s="96"/>
      <c r="G88" s="96"/>
      <c r="H88" s="96"/>
      <c r="I88" s="93"/>
      <c r="J88" s="94"/>
      <c r="K88" s="312">
        <v>0.05</v>
      </c>
      <c r="L88" s="857">
        <f>N82*K88</f>
        <v>11919.109051699466</v>
      </c>
      <c r="M88" s="858"/>
      <c r="N88" s="57"/>
    </row>
    <row r="89" spans="1:14" ht="15.75" thickBot="1">
      <c r="B89" s="97" t="s">
        <v>1058</v>
      </c>
      <c r="C89" s="98"/>
      <c r="D89" s="98"/>
      <c r="E89" s="98"/>
      <c r="F89" s="98"/>
      <c r="G89" s="98"/>
      <c r="H89" s="98"/>
      <c r="I89" s="99"/>
      <c r="J89" s="100"/>
      <c r="K89" s="313">
        <v>0.05</v>
      </c>
      <c r="L89" s="859">
        <f>N82*K89</f>
        <v>11919.109051699466</v>
      </c>
      <c r="M89" s="860"/>
      <c r="N89" s="57"/>
    </row>
    <row r="90" spans="1:14" ht="15.75" thickBot="1">
      <c r="B90" s="822" t="s">
        <v>1037</v>
      </c>
      <c r="C90" s="823"/>
      <c r="D90" s="823"/>
      <c r="E90" s="823"/>
      <c r="F90" s="823"/>
      <c r="G90" s="823"/>
      <c r="H90" s="823"/>
      <c r="I90" s="823"/>
      <c r="J90" s="823"/>
      <c r="K90" s="823"/>
      <c r="L90" s="823"/>
      <c r="M90" s="824"/>
      <c r="N90" s="58">
        <f>L87+L88+L89</f>
        <v>71514.654310196798</v>
      </c>
    </row>
    <row r="91" spans="1:14" ht="15.75" thickBot="1">
      <c r="B91" s="39"/>
      <c r="C91" s="40"/>
      <c r="D91" s="40"/>
      <c r="E91" s="40"/>
      <c r="F91" s="40"/>
      <c r="G91" s="40"/>
      <c r="H91" s="40"/>
      <c r="I91" s="40"/>
      <c r="J91" s="40"/>
      <c r="K91" s="40"/>
      <c r="L91" s="40"/>
      <c r="M91" s="40"/>
      <c r="N91" s="41"/>
    </row>
    <row r="92" spans="1:14" ht="15.75" thickBot="1">
      <c r="A92" t="s">
        <v>2122</v>
      </c>
      <c r="B92" s="822" t="s">
        <v>1059</v>
      </c>
      <c r="C92" s="823"/>
      <c r="D92" s="823"/>
      <c r="E92" s="823"/>
      <c r="F92" s="823"/>
      <c r="G92" s="823"/>
      <c r="H92" s="823"/>
      <c r="I92" s="823"/>
      <c r="J92" s="823"/>
      <c r="K92" s="823"/>
      <c r="L92" s="823"/>
      <c r="M92" s="824"/>
      <c r="N92" s="196">
        <f>N82+N90</f>
        <v>309896.83534418611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25" t="s">
        <v>2324</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2325</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8"/>
      <c r="K122" s="888"/>
      <c r="L122" s="888"/>
      <c r="M122" s="888"/>
      <c r="N122" s="889"/>
    </row>
    <row r="123" spans="2:14" ht="15.75" thickBot="1">
      <c r="B123" s="269" t="s">
        <v>2327</v>
      </c>
      <c r="C123" s="401"/>
      <c r="D123" s="401"/>
      <c r="E123" s="63"/>
      <c r="F123" s="63"/>
      <c r="G123" s="63"/>
      <c r="H123" s="63"/>
      <c r="I123" s="63"/>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1164</v>
      </c>
      <c r="C31" s="87" t="s">
        <v>1677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150</v>
      </c>
      <c r="B36" s="871" t="str">
        <f>VLOOKUP(A36,EQUIPOS!A6:D154,3,FALSE)</f>
        <v>Cargador : Potencia en el volante 125 hp, Clasificación de RPM del motor 2300.</v>
      </c>
      <c r="C36" s="872"/>
      <c r="D36" s="872"/>
      <c r="E36" s="872"/>
      <c r="F36" s="872"/>
      <c r="G36" s="872"/>
      <c r="H36" s="873"/>
      <c r="I36" s="275"/>
      <c r="J36" s="276"/>
      <c r="K36" s="277">
        <f>VLOOKUP(A36,EQUIPOS!A6:D163,4,FALSE)</f>
        <v>172220</v>
      </c>
      <c r="L36" s="278"/>
      <c r="M36" s="279">
        <v>30</v>
      </c>
      <c r="N36" s="280">
        <f>K36/M36</f>
        <v>5740.666666666667</v>
      </c>
    </row>
    <row r="37" spans="1:14">
      <c r="A37" s="119" t="s">
        <v>173</v>
      </c>
      <c r="B37" s="871" t="str">
        <f>VLOOKUP(A37,EQUIPOS!A7:D154,3,FALSE)</f>
        <v>Compactador neumático de Potencia 70 HP, peso de 13 ton</v>
      </c>
      <c r="C37" s="872"/>
      <c r="D37" s="872"/>
      <c r="E37" s="872"/>
      <c r="F37" s="872"/>
      <c r="G37" s="872"/>
      <c r="H37" s="873"/>
      <c r="I37" s="275"/>
      <c r="J37" s="276"/>
      <c r="K37" s="277">
        <f>VLOOKUP(A37,EQUIPOS!A7:D164,4,FALSE)</f>
        <v>148766.66666666666</v>
      </c>
      <c r="L37" s="278"/>
      <c r="M37" s="279">
        <v>10</v>
      </c>
      <c r="N37" s="280">
        <f t="shared" ref="N37:N43" si="0">K37/M37</f>
        <v>14876.666666666666</v>
      </c>
    </row>
    <row r="38" spans="1:14">
      <c r="A38" t="s">
        <v>166</v>
      </c>
      <c r="B38" s="871" t="str">
        <f>VLOOKUP(A38,EQUIPOS!A8:D154,3,FALSE)</f>
        <v>Compactador de Rodillo POTENCIA: 99HP, PESO: 8 ton</v>
      </c>
      <c r="C38" s="872"/>
      <c r="D38" s="872"/>
      <c r="E38" s="872"/>
      <c r="F38" s="872"/>
      <c r="G38" s="872"/>
      <c r="H38" s="873"/>
      <c r="I38" s="275"/>
      <c r="J38" s="276"/>
      <c r="K38" s="277">
        <f>VLOOKUP(A38,EQUIPOS!A8:D165,4,FALSE)</f>
        <v>138750</v>
      </c>
      <c r="L38" s="278"/>
      <c r="M38" s="279">
        <v>10</v>
      </c>
      <c r="N38" s="280">
        <f t="shared" si="0"/>
        <v>13875</v>
      </c>
    </row>
    <row r="39" spans="1:14">
      <c r="A39" t="s">
        <v>284</v>
      </c>
      <c r="B39" s="871" t="str">
        <f>VLOOKUP(A39,EQUIPOS!A9:D154,3,FALSE)</f>
        <v>Planta de asfalto en caliente</v>
      </c>
      <c r="C39" s="872"/>
      <c r="D39" s="872"/>
      <c r="E39" s="872"/>
      <c r="F39" s="872"/>
      <c r="G39" s="872"/>
      <c r="H39" s="873"/>
      <c r="I39" s="275"/>
      <c r="J39" s="276"/>
      <c r="K39" s="277">
        <f>VLOOKUP(A39,EQUIPOS!A9:D166,4,FALSE)</f>
        <v>541200</v>
      </c>
      <c r="L39" s="278"/>
      <c r="M39" s="279">
        <v>10</v>
      </c>
      <c r="N39" s="280">
        <f t="shared" si="0"/>
        <v>54120</v>
      </c>
    </row>
    <row r="40" spans="1:14">
      <c r="A40" t="s">
        <v>290</v>
      </c>
      <c r="B40" s="871" t="str">
        <f>VLOOKUP(A40,EQUIPOS!A10:D154,3,FALSE)</f>
        <v>Planta trituradora</v>
      </c>
      <c r="C40" s="872"/>
      <c r="D40" s="872"/>
      <c r="E40" s="872"/>
      <c r="F40" s="872"/>
      <c r="G40" s="872"/>
      <c r="H40" s="873"/>
      <c r="I40" s="275"/>
      <c r="J40" s="276"/>
      <c r="K40" s="277">
        <f>VLOOKUP(A40,EQUIPOS!A10:D167,4,FALSE)</f>
        <v>498950</v>
      </c>
      <c r="L40" s="278"/>
      <c r="M40" s="279">
        <v>30</v>
      </c>
      <c r="N40" s="280">
        <f t="shared" si="0"/>
        <v>16631.666666666668</v>
      </c>
    </row>
    <row r="41" spans="1:14">
      <c r="A41" t="s">
        <v>314</v>
      </c>
      <c r="B41" s="871" t="str">
        <f>VLOOKUP(A41,EQUIPOS!A11:D155,3,FALSE)</f>
        <v xml:space="preserve">Retroexcavadora E-200 sobre orugas
</v>
      </c>
      <c r="C41" s="872"/>
      <c r="D41" s="872"/>
      <c r="E41" s="872"/>
      <c r="F41" s="872"/>
      <c r="G41" s="872"/>
      <c r="H41" s="873"/>
      <c r="I41" s="275"/>
      <c r="J41" s="276"/>
      <c r="K41" s="277">
        <f>VLOOKUP(A41,EQUIPOS!A11:D168,4,FALSE)</f>
        <v>184950</v>
      </c>
      <c r="L41" s="278"/>
      <c r="M41" s="279">
        <v>30</v>
      </c>
      <c r="N41" s="280">
        <f t="shared" si="0"/>
        <v>6165</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75"/>
      <c r="J42" s="276"/>
      <c r="K42" s="277">
        <f>VLOOKUP(A42,EQUIPOS!A12:D169,4,FALSE)</f>
        <v>459750</v>
      </c>
      <c r="L42" s="278"/>
      <c r="M42" s="279">
        <v>10</v>
      </c>
      <c r="N42" s="280">
        <f t="shared" si="0"/>
        <v>45975</v>
      </c>
    </row>
    <row r="43" spans="1:14">
      <c r="A43" t="s">
        <v>373</v>
      </c>
      <c r="B43" s="871" t="str">
        <f>VLOOKUP(A43,EQUIPOS!A13:D157,3,FALSE)</f>
        <v>Volqueta 6 m3</v>
      </c>
      <c r="C43" s="872"/>
      <c r="D43" s="872"/>
      <c r="E43" s="872"/>
      <c r="F43" s="872"/>
      <c r="G43" s="872"/>
      <c r="H43" s="873"/>
      <c r="I43" s="275"/>
      <c r="J43" s="276"/>
      <c r="K43" s="277">
        <f>VLOOKUP(A43,EQUIPOS!A13:D170,4,FALSE)</f>
        <v>70333.333333333328</v>
      </c>
      <c r="L43" s="278"/>
      <c r="M43" s="279">
        <v>10</v>
      </c>
      <c r="N43" s="280">
        <f t="shared" si="0"/>
        <v>7033.333333333333</v>
      </c>
    </row>
    <row r="44" spans="1:14">
      <c r="B44" s="328"/>
      <c r="C44" s="329"/>
      <c r="D44" s="329"/>
      <c r="E44" s="329"/>
      <c r="F44" s="329"/>
      <c r="G44" s="329"/>
      <c r="H44" s="330"/>
      <c r="I44" s="275"/>
      <c r="J44" s="276"/>
      <c r="K44" s="277"/>
      <c r="L44" s="278"/>
      <c r="M44" s="279"/>
      <c r="N44" s="280"/>
    </row>
    <row r="45" spans="1:14">
      <c r="B45" s="871"/>
      <c r="C45" s="872"/>
      <c r="D45" s="872"/>
      <c r="E45" s="872"/>
      <c r="F45" s="872"/>
      <c r="G45" s="872"/>
      <c r="H45" s="873"/>
      <c r="I45" s="874"/>
      <c r="J45" s="875"/>
      <c r="K45" s="277"/>
      <c r="L45" s="876"/>
      <c r="M45" s="877"/>
      <c r="N45" s="280"/>
    </row>
    <row r="46" spans="1:14">
      <c r="B46" s="871"/>
      <c r="C46" s="872"/>
      <c r="D46" s="872"/>
      <c r="E46" s="878"/>
      <c r="F46" s="872"/>
      <c r="G46" s="872"/>
      <c r="H46" s="873"/>
      <c r="I46" s="42"/>
      <c r="J46" s="43"/>
      <c r="K46" s="282"/>
      <c r="L46" s="284"/>
      <c r="M46" s="285"/>
      <c r="N46" s="286"/>
    </row>
    <row r="47" spans="1:14">
      <c r="B47" s="879" t="s">
        <v>1036</v>
      </c>
      <c r="C47" s="880"/>
      <c r="D47" s="880"/>
      <c r="E47" s="44"/>
      <c r="F47" s="45"/>
      <c r="G47" s="45"/>
      <c r="H47" s="46"/>
      <c r="I47" s="42"/>
      <c r="J47" s="43"/>
      <c r="K47" s="287"/>
      <c r="L47" s="284"/>
      <c r="M47" s="409">
        <v>0.1</v>
      </c>
      <c r="N47" s="352">
        <f>N81*M47</f>
        <v>829.84208459912497</v>
      </c>
    </row>
    <row r="48" spans="1:14" ht="15.75" thickBot="1">
      <c r="B48" s="871"/>
      <c r="C48" s="872"/>
      <c r="D48" s="872"/>
      <c r="E48" s="872"/>
      <c r="F48" s="872"/>
      <c r="G48" s="872"/>
      <c r="H48" s="873"/>
      <c r="I48" s="881"/>
      <c r="J48" s="882"/>
      <c r="K48" s="47"/>
      <c r="L48" s="883"/>
      <c r="M48" s="884"/>
      <c r="N48" s="111"/>
    </row>
    <row r="49" spans="1:14" ht="15.75" thickBot="1">
      <c r="B49" s="822" t="s">
        <v>1037</v>
      </c>
      <c r="C49" s="823"/>
      <c r="D49" s="823"/>
      <c r="E49" s="823"/>
      <c r="F49" s="823"/>
      <c r="G49" s="823"/>
      <c r="H49" s="823"/>
      <c r="I49" s="823"/>
      <c r="J49" s="823"/>
      <c r="K49" s="823"/>
      <c r="L49" s="823"/>
      <c r="M49" s="824"/>
      <c r="N49" s="402">
        <f>SUM(N36:N48)</f>
        <v>165247.17541793248</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7" t="s">
        <v>1028</v>
      </c>
      <c r="C53" s="868"/>
      <c r="D53" s="868"/>
      <c r="E53" s="868"/>
      <c r="F53" s="868"/>
      <c r="G53" s="868"/>
      <c r="H53" s="868"/>
      <c r="I53" s="902"/>
      <c r="J53" s="323" t="s">
        <v>1029</v>
      </c>
      <c r="K53" s="91" t="s">
        <v>1030</v>
      </c>
      <c r="L53" s="903" t="s">
        <v>1039</v>
      </c>
      <c r="M53" s="902"/>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18066.666666666668</v>
      </c>
      <c r="N54" s="280">
        <f>K54*M54</f>
        <v>25293.333333333332</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52.333333333333336</v>
      </c>
      <c r="N55" s="280">
        <f>K55*M55</f>
        <v>1308.3333333333335</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904"/>
      <c r="C58" s="905"/>
      <c r="D58" s="905"/>
      <c r="E58" s="905"/>
      <c r="F58" s="905"/>
      <c r="G58" s="905"/>
      <c r="H58" s="905"/>
      <c r="I58" s="875"/>
      <c r="J58" s="48"/>
      <c r="K58" s="50"/>
      <c r="L58" s="906"/>
      <c r="M58" s="907"/>
      <c r="N58" s="51"/>
    </row>
    <row r="59" spans="1:14" ht="15.75" thickBot="1">
      <c r="B59" s="822" t="s">
        <v>1037</v>
      </c>
      <c r="C59" s="823"/>
      <c r="D59" s="823"/>
      <c r="E59" s="823"/>
      <c r="F59" s="823"/>
      <c r="G59" s="823"/>
      <c r="H59" s="823"/>
      <c r="I59" s="823"/>
      <c r="J59" s="823"/>
      <c r="K59" s="823"/>
      <c r="L59" s="823"/>
      <c r="M59" s="824"/>
      <c r="N59" s="402">
        <f>SUM(N54:N58)</f>
        <v>26601.666666666664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8" t="s">
        <v>1045</v>
      </c>
      <c r="M63" s="887"/>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9">
        <f>VLOOKUP(A64,TRANSPORTE!A5:D117,4,FALSE)</f>
        <v>1226.6666666666667</v>
      </c>
      <c r="M64" s="910"/>
      <c r="N64" s="295">
        <f>K64*L64</f>
        <v>1717.3333333333333</v>
      </c>
    </row>
    <row r="65" spans="1:15">
      <c r="A65" t="s">
        <v>1465</v>
      </c>
      <c r="B65" s="52" t="str">
        <f>VLOOKUP(A65,TRANSPORTE!A6:D117,3,FALSE)</f>
        <v>Transporte de mezcla discontinua en caliente tipo M-13</v>
      </c>
      <c r="C65" s="53"/>
      <c r="D65" s="53"/>
      <c r="E65" s="53"/>
      <c r="F65" s="53"/>
      <c r="G65" s="53"/>
      <c r="H65" s="319" t="s">
        <v>1552</v>
      </c>
      <c r="I65" s="287">
        <v>1.25</v>
      </c>
      <c r="J65" s="294">
        <v>1</v>
      </c>
      <c r="K65" s="287">
        <f>I65*J65</f>
        <v>1.25</v>
      </c>
      <c r="L65" s="909">
        <f>VLOOKUP(A65,TRANSPORTE!A6:D117,4,FALSE)</f>
        <v>1226.6666666666667</v>
      </c>
      <c r="M65" s="910"/>
      <c r="N65" s="295">
        <f>K65*L65</f>
        <v>1533.3333333333335</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900"/>
      <c r="M69" s="901"/>
      <c r="N69" s="133"/>
    </row>
    <row r="70" spans="1:15" ht="15.75" thickBot="1">
      <c r="B70" s="911" t="s">
        <v>1037</v>
      </c>
      <c r="C70" s="865"/>
      <c r="D70" s="865"/>
      <c r="E70" s="865"/>
      <c r="F70" s="865"/>
      <c r="G70" s="865"/>
      <c r="H70" s="865"/>
      <c r="I70" s="865"/>
      <c r="J70" s="865"/>
      <c r="K70" s="865"/>
      <c r="L70" s="865"/>
      <c r="M70" s="866"/>
      <c r="N70" s="110">
        <f>N64+N65+N66+N67+N68</f>
        <v>3250.666666666667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1" t="s">
        <v>1047</v>
      </c>
      <c r="C74" s="862"/>
      <c r="D74" s="862"/>
      <c r="E74" s="862"/>
      <c r="F74" s="862"/>
      <c r="G74" s="862"/>
      <c r="H74" s="862"/>
      <c r="I74" s="79" t="s">
        <v>1048</v>
      </c>
      <c r="J74" s="81" t="s">
        <v>1494</v>
      </c>
      <c r="K74" s="80" t="s">
        <v>1050</v>
      </c>
      <c r="L74" s="863" t="s">
        <v>1034</v>
      </c>
      <c r="M74" s="864"/>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8"/>
      <c r="C80" s="899"/>
      <c r="D80" s="899"/>
      <c r="E80" s="899"/>
      <c r="F80" s="899"/>
      <c r="G80" s="899"/>
      <c r="H80" s="899"/>
      <c r="I80" s="132"/>
      <c r="J80" s="132"/>
      <c r="K80" s="132"/>
      <c r="L80" s="912"/>
      <c r="M80" s="912"/>
      <c r="N80" s="51"/>
    </row>
    <row r="81" spans="1:14" ht="15.75" thickBot="1">
      <c r="B81" s="911" t="s">
        <v>1037</v>
      </c>
      <c r="C81" s="865"/>
      <c r="D81" s="865"/>
      <c r="E81" s="865"/>
      <c r="F81" s="865"/>
      <c r="G81" s="865"/>
      <c r="H81" s="865"/>
      <c r="I81" s="865"/>
      <c r="J81" s="865"/>
      <c r="K81" s="865"/>
      <c r="L81" s="865"/>
      <c r="M81" s="866"/>
      <c r="N81" s="309">
        <f>SUM(N75:N80)</f>
        <v>8298.4208459912497</v>
      </c>
    </row>
    <row r="82" spans="1:14" ht="15.75" thickBot="1">
      <c r="B82" s="39"/>
      <c r="C82" s="40"/>
      <c r="D82" s="40"/>
      <c r="E82" s="40"/>
      <c r="F82" s="40"/>
      <c r="G82" s="40"/>
      <c r="H82" s="40"/>
      <c r="I82" s="40"/>
      <c r="J82" s="40"/>
      <c r="K82" s="40"/>
      <c r="L82" s="40"/>
      <c r="M82" s="40"/>
      <c r="N82" s="41"/>
    </row>
    <row r="83" spans="1:14" ht="15.75" thickBot="1">
      <c r="B83" s="822" t="s">
        <v>1051</v>
      </c>
      <c r="C83" s="823"/>
      <c r="D83" s="823"/>
      <c r="E83" s="823"/>
      <c r="F83" s="823"/>
      <c r="G83" s="823"/>
      <c r="H83" s="823"/>
      <c r="I83" s="823"/>
      <c r="J83" s="823"/>
      <c r="K83" s="823"/>
      <c r="L83" s="823"/>
      <c r="M83" s="824"/>
      <c r="N83" s="105">
        <f>N49+N59+N70+N81</f>
        <v>203397.92959725705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7" t="s">
        <v>1053</v>
      </c>
      <c r="C87" s="868"/>
      <c r="D87" s="868"/>
      <c r="E87" s="868"/>
      <c r="F87" s="868"/>
      <c r="G87" s="868"/>
      <c r="H87" s="868"/>
      <c r="I87" s="322"/>
      <c r="J87" s="342"/>
      <c r="K87" s="310" t="s">
        <v>1054</v>
      </c>
      <c r="L87" s="869" t="s">
        <v>1055</v>
      </c>
      <c r="M87" s="870"/>
      <c r="N87" s="311"/>
    </row>
    <row r="88" spans="1:14">
      <c r="B88" s="855" t="s">
        <v>1056</v>
      </c>
      <c r="C88" s="856"/>
      <c r="D88" s="856"/>
      <c r="E88" s="856"/>
      <c r="F88" s="856"/>
      <c r="G88" s="856"/>
      <c r="H88" s="856"/>
      <c r="I88" s="93"/>
      <c r="J88" s="94"/>
      <c r="K88" s="312">
        <v>0.2</v>
      </c>
      <c r="L88" s="857">
        <f>N83*K88</f>
        <v>40679.585919451412</v>
      </c>
      <c r="M88" s="858"/>
      <c r="N88" s="57"/>
    </row>
    <row r="89" spans="1:14">
      <c r="B89" s="95" t="s">
        <v>1057</v>
      </c>
      <c r="C89" s="96"/>
      <c r="D89" s="96"/>
      <c r="E89" s="96"/>
      <c r="F89" s="96"/>
      <c r="G89" s="96"/>
      <c r="H89" s="96"/>
      <c r="I89" s="93"/>
      <c r="J89" s="94"/>
      <c r="K89" s="312">
        <v>0.05</v>
      </c>
      <c r="L89" s="857">
        <f>N83*K89</f>
        <v>10169.896479862853</v>
      </c>
      <c r="M89" s="858"/>
      <c r="N89" s="57"/>
    </row>
    <row r="90" spans="1:14" ht="15.75" thickBot="1">
      <c r="B90" s="97" t="s">
        <v>1058</v>
      </c>
      <c r="C90" s="98"/>
      <c r="D90" s="98"/>
      <c r="E90" s="98"/>
      <c r="F90" s="98"/>
      <c r="G90" s="98"/>
      <c r="H90" s="98"/>
      <c r="I90" s="99"/>
      <c r="J90" s="100"/>
      <c r="K90" s="313">
        <v>0.05</v>
      </c>
      <c r="L90" s="859">
        <f>N83*K90</f>
        <v>10169.896479862853</v>
      </c>
      <c r="M90" s="860"/>
      <c r="N90" s="57"/>
    </row>
    <row r="91" spans="1:14" ht="15.75" thickBot="1">
      <c r="B91" s="822" t="s">
        <v>1037</v>
      </c>
      <c r="C91" s="823"/>
      <c r="D91" s="823"/>
      <c r="E91" s="823"/>
      <c r="F91" s="823"/>
      <c r="G91" s="823"/>
      <c r="H91" s="823"/>
      <c r="I91" s="823"/>
      <c r="J91" s="823"/>
      <c r="K91" s="823"/>
      <c r="L91" s="823"/>
      <c r="M91" s="824"/>
      <c r="N91" s="58">
        <f>L88+L89+L90</f>
        <v>61019.378879177115</v>
      </c>
    </row>
    <row r="92" spans="1:14" ht="15.75" thickBot="1">
      <c r="B92" s="39"/>
      <c r="C92" s="40"/>
      <c r="D92" s="40"/>
      <c r="E92" s="40"/>
      <c r="F92" s="40"/>
      <c r="G92" s="40"/>
      <c r="H92" s="40"/>
      <c r="I92" s="40"/>
      <c r="J92" s="40"/>
      <c r="K92" s="40"/>
      <c r="L92" s="40"/>
      <c r="M92" s="40"/>
      <c r="N92" s="41"/>
    </row>
    <row r="93" spans="1:14" ht="15.75" thickBot="1">
      <c r="A93" t="s">
        <v>2122</v>
      </c>
      <c r="B93" s="822" t="s">
        <v>1059</v>
      </c>
      <c r="C93" s="823"/>
      <c r="D93" s="823"/>
      <c r="E93" s="823"/>
      <c r="F93" s="823"/>
      <c r="G93" s="823"/>
      <c r="H93" s="823"/>
      <c r="I93" s="823"/>
      <c r="J93" s="823"/>
      <c r="K93" s="823"/>
      <c r="L93" s="823"/>
      <c r="M93" s="824"/>
      <c r="N93" s="196">
        <f>N83+N91</f>
        <v>264417.30847643415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25" t="s">
        <v>2324</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2325</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8"/>
      <c r="K123" s="888"/>
      <c r="L123" s="888"/>
      <c r="M123" s="888"/>
      <c r="N123" s="889"/>
    </row>
    <row r="124" spans="2:14" ht="15.75" thickBot="1">
      <c r="B124" s="269" t="s">
        <v>2327</v>
      </c>
      <c r="C124" s="401"/>
      <c r="D124" s="401"/>
      <c r="E124" s="63"/>
      <c r="F124" s="63"/>
      <c r="G124" s="63"/>
      <c r="H124" s="63"/>
      <c r="I124" s="63"/>
      <c r="J124" s="890"/>
      <c r="K124" s="890"/>
      <c r="L124" s="890"/>
      <c r="M124" s="890"/>
      <c r="N124" s="891"/>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1165</v>
      </c>
      <c r="C31" s="87" t="s">
        <v>1678</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150</v>
      </c>
      <c r="B36" s="871" t="str">
        <f>VLOOKUP(A36,EQUIPOS!A6:D154,3,FALSE)</f>
        <v>Cargador : Potencia en el volante 125 hp, Clasificación de RPM del motor 2300.</v>
      </c>
      <c r="C36" s="872"/>
      <c r="D36" s="872"/>
      <c r="E36" s="872"/>
      <c r="F36" s="872"/>
      <c r="G36" s="872"/>
      <c r="H36" s="873"/>
      <c r="I36" s="275"/>
      <c r="J36" s="276"/>
      <c r="K36" s="277">
        <f>VLOOKUP(A36,EQUIPOS!A6:D163,4,FALSE)</f>
        <v>172220</v>
      </c>
      <c r="L36" s="278"/>
      <c r="M36" s="279">
        <v>30</v>
      </c>
      <c r="N36" s="280">
        <f>K36/M36</f>
        <v>5740.666666666667</v>
      </c>
    </row>
    <row r="37" spans="1:14">
      <c r="A37" s="119" t="s">
        <v>173</v>
      </c>
      <c r="B37" s="871" t="str">
        <f>VLOOKUP(A37,EQUIPOS!A7:D154,3,FALSE)</f>
        <v>Compactador neumático de Potencia 70 HP, peso de 13 ton</v>
      </c>
      <c r="C37" s="872"/>
      <c r="D37" s="872"/>
      <c r="E37" s="872"/>
      <c r="F37" s="872"/>
      <c r="G37" s="872"/>
      <c r="H37" s="873"/>
      <c r="I37" s="275"/>
      <c r="J37" s="276"/>
      <c r="K37" s="277">
        <f>VLOOKUP(A37,EQUIPOS!A7:D164,4,FALSE)</f>
        <v>148766.66666666666</v>
      </c>
      <c r="L37" s="278"/>
      <c r="M37" s="279">
        <v>10</v>
      </c>
      <c r="N37" s="280">
        <f t="shared" ref="N37:N43" si="0">K37/M37</f>
        <v>14876.666666666666</v>
      </c>
    </row>
    <row r="38" spans="1:14">
      <c r="A38" t="s">
        <v>166</v>
      </c>
      <c r="B38" s="871" t="str">
        <f>VLOOKUP(A38,EQUIPOS!A8:D154,3,FALSE)</f>
        <v>Compactador de Rodillo POTENCIA: 99HP, PESO: 8 ton</v>
      </c>
      <c r="C38" s="872"/>
      <c r="D38" s="872"/>
      <c r="E38" s="872"/>
      <c r="F38" s="872"/>
      <c r="G38" s="872"/>
      <c r="H38" s="873"/>
      <c r="I38" s="275"/>
      <c r="J38" s="276"/>
      <c r="K38" s="277">
        <f>VLOOKUP(A38,EQUIPOS!A8:D165,4,FALSE)</f>
        <v>138750</v>
      </c>
      <c r="L38" s="278"/>
      <c r="M38" s="279">
        <v>10</v>
      </c>
      <c r="N38" s="280">
        <f t="shared" si="0"/>
        <v>13875</v>
      </c>
    </row>
    <row r="39" spans="1:14">
      <c r="A39" t="s">
        <v>284</v>
      </c>
      <c r="B39" s="871" t="str">
        <f>VLOOKUP(A39,EQUIPOS!A9:D154,3,FALSE)</f>
        <v>Planta de asfalto en caliente</v>
      </c>
      <c r="C39" s="872"/>
      <c r="D39" s="872"/>
      <c r="E39" s="872"/>
      <c r="F39" s="872"/>
      <c r="G39" s="872"/>
      <c r="H39" s="873"/>
      <c r="I39" s="275"/>
      <c r="J39" s="276"/>
      <c r="K39" s="277">
        <f>VLOOKUP(A39,EQUIPOS!A9:D166,4,FALSE)</f>
        <v>541200</v>
      </c>
      <c r="L39" s="278"/>
      <c r="M39" s="279">
        <v>10</v>
      </c>
      <c r="N39" s="280">
        <f t="shared" si="0"/>
        <v>54120</v>
      </c>
    </row>
    <row r="40" spans="1:14">
      <c r="A40" t="s">
        <v>290</v>
      </c>
      <c r="B40" s="871" t="str">
        <f>VLOOKUP(A40,EQUIPOS!A10:D154,3,FALSE)</f>
        <v>Planta trituradora</v>
      </c>
      <c r="C40" s="872"/>
      <c r="D40" s="872"/>
      <c r="E40" s="872"/>
      <c r="F40" s="872"/>
      <c r="G40" s="872"/>
      <c r="H40" s="873"/>
      <c r="I40" s="275"/>
      <c r="J40" s="276"/>
      <c r="K40" s="277">
        <f>VLOOKUP(A40,EQUIPOS!A10:D167,4,FALSE)</f>
        <v>498950</v>
      </c>
      <c r="L40" s="278"/>
      <c r="M40" s="279">
        <v>30</v>
      </c>
      <c r="N40" s="280">
        <f t="shared" si="0"/>
        <v>16631.666666666668</v>
      </c>
    </row>
    <row r="41" spans="1:14">
      <c r="A41" t="s">
        <v>314</v>
      </c>
      <c r="B41" s="871" t="str">
        <f>VLOOKUP(A41,EQUIPOS!A11:D155,3,FALSE)</f>
        <v xml:space="preserve">Retroexcavadora E-200 sobre orugas
</v>
      </c>
      <c r="C41" s="872"/>
      <c r="D41" s="872"/>
      <c r="E41" s="872"/>
      <c r="F41" s="872"/>
      <c r="G41" s="872"/>
      <c r="H41" s="873"/>
      <c r="I41" s="275"/>
      <c r="J41" s="276"/>
      <c r="K41" s="277">
        <f>VLOOKUP(A41,EQUIPOS!A11:D168,4,FALSE)</f>
        <v>184950</v>
      </c>
      <c r="L41" s="278"/>
      <c r="M41" s="279">
        <v>30</v>
      </c>
      <c r="N41" s="280">
        <f t="shared" si="0"/>
        <v>6165</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75"/>
      <c r="J42" s="276"/>
      <c r="K42" s="277">
        <f>VLOOKUP(A42,EQUIPOS!A12:D169,4,FALSE)</f>
        <v>459750</v>
      </c>
      <c r="L42" s="278"/>
      <c r="M42" s="279">
        <v>10</v>
      </c>
      <c r="N42" s="280">
        <f t="shared" si="0"/>
        <v>45975</v>
      </c>
    </row>
    <row r="43" spans="1:14">
      <c r="A43" t="s">
        <v>373</v>
      </c>
      <c r="B43" s="871" t="str">
        <f>VLOOKUP(A43,EQUIPOS!A13:D157,3,FALSE)</f>
        <v>Volqueta 6 m3</v>
      </c>
      <c r="C43" s="872"/>
      <c r="D43" s="872"/>
      <c r="E43" s="872"/>
      <c r="F43" s="872"/>
      <c r="G43" s="872"/>
      <c r="H43" s="873"/>
      <c r="I43" s="275"/>
      <c r="J43" s="276"/>
      <c r="K43" s="277">
        <f>VLOOKUP(A43,EQUIPOS!A13:D170,4,FALSE)</f>
        <v>70333.333333333328</v>
      </c>
      <c r="L43" s="278"/>
      <c r="M43" s="279">
        <v>10</v>
      </c>
      <c r="N43" s="280">
        <f t="shared" si="0"/>
        <v>7033.333333333333</v>
      </c>
    </row>
    <row r="44" spans="1:14">
      <c r="B44" s="328"/>
      <c r="C44" s="329"/>
      <c r="D44" s="329"/>
      <c r="E44" s="329"/>
      <c r="F44" s="329"/>
      <c r="G44" s="329"/>
      <c r="H44" s="330"/>
      <c r="I44" s="275"/>
      <c r="J44" s="276"/>
      <c r="K44" s="277"/>
      <c r="L44" s="278"/>
      <c r="M44" s="279"/>
      <c r="N44" s="280"/>
    </row>
    <row r="45" spans="1:14">
      <c r="B45" s="871"/>
      <c r="C45" s="872"/>
      <c r="D45" s="872"/>
      <c r="E45" s="872"/>
      <c r="F45" s="872"/>
      <c r="G45" s="872"/>
      <c r="H45" s="873"/>
      <c r="I45" s="874"/>
      <c r="J45" s="875"/>
      <c r="K45" s="277"/>
      <c r="L45" s="876"/>
      <c r="M45" s="877"/>
      <c r="N45" s="280"/>
    </row>
    <row r="46" spans="1:14">
      <c r="B46" s="871"/>
      <c r="C46" s="872"/>
      <c r="D46" s="872"/>
      <c r="E46" s="878"/>
      <c r="F46" s="872"/>
      <c r="G46" s="872"/>
      <c r="H46" s="873"/>
      <c r="I46" s="42"/>
      <c r="J46" s="43"/>
      <c r="K46" s="282"/>
      <c r="L46" s="284"/>
      <c r="M46" s="285"/>
      <c r="N46" s="286"/>
    </row>
    <row r="47" spans="1:14">
      <c r="B47" s="879" t="s">
        <v>1036</v>
      </c>
      <c r="C47" s="880"/>
      <c r="D47" s="880"/>
      <c r="E47" s="44"/>
      <c r="F47" s="45"/>
      <c r="G47" s="45"/>
      <c r="H47" s="46"/>
      <c r="I47" s="42"/>
      <c r="J47" s="43"/>
      <c r="K47" s="287"/>
      <c r="L47" s="284"/>
      <c r="M47" s="409">
        <v>0.1</v>
      </c>
      <c r="N47" s="352">
        <f>N81*M47</f>
        <v>829.84208459912497</v>
      </c>
    </row>
    <row r="48" spans="1:14" ht="15.75" thickBot="1">
      <c r="B48" s="871"/>
      <c r="C48" s="872"/>
      <c r="D48" s="872"/>
      <c r="E48" s="872"/>
      <c r="F48" s="872"/>
      <c r="G48" s="872"/>
      <c r="H48" s="873"/>
      <c r="I48" s="881"/>
      <c r="J48" s="882"/>
      <c r="K48" s="47"/>
      <c r="L48" s="883"/>
      <c r="M48" s="884"/>
      <c r="N48" s="111"/>
    </row>
    <row r="49" spans="1:14" ht="15.75" thickBot="1">
      <c r="B49" s="822" t="s">
        <v>1037</v>
      </c>
      <c r="C49" s="823"/>
      <c r="D49" s="823"/>
      <c r="E49" s="823"/>
      <c r="F49" s="823"/>
      <c r="G49" s="823"/>
      <c r="H49" s="823"/>
      <c r="I49" s="823"/>
      <c r="J49" s="823"/>
      <c r="K49" s="823"/>
      <c r="L49" s="823"/>
      <c r="M49" s="824"/>
      <c r="N49" s="402">
        <f>SUM(N36:N48)</f>
        <v>165247.17541793248</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7" t="s">
        <v>1028</v>
      </c>
      <c r="C53" s="868"/>
      <c r="D53" s="868"/>
      <c r="E53" s="868"/>
      <c r="F53" s="868"/>
      <c r="G53" s="868"/>
      <c r="H53" s="868"/>
      <c r="I53" s="902"/>
      <c r="J53" s="323" t="s">
        <v>1029</v>
      </c>
      <c r="K53" s="91" t="s">
        <v>1030</v>
      </c>
      <c r="L53" s="903" t="s">
        <v>1039</v>
      </c>
      <c r="M53" s="902"/>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18066.666666666668</v>
      </c>
      <c r="N54" s="280">
        <f>K54*M54</f>
        <v>25293.333333333332</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52.333333333333336</v>
      </c>
      <c r="N55" s="280">
        <f>K55*M55</f>
        <v>1308.3333333333335</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904"/>
      <c r="C58" s="905"/>
      <c r="D58" s="905"/>
      <c r="E58" s="905"/>
      <c r="F58" s="905"/>
      <c r="G58" s="905"/>
      <c r="H58" s="905"/>
      <c r="I58" s="875"/>
      <c r="J58" s="48"/>
      <c r="K58" s="50"/>
      <c r="L58" s="906"/>
      <c r="M58" s="907"/>
      <c r="N58" s="51"/>
    </row>
    <row r="59" spans="1:14" ht="15.75" thickBot="1">
      <c r="B59" s="822" t="s">
        <v>1037</v>
      </c>
      <c r="C59" s="823"/>
      <c r="D59" s="823"/>
      <c r="E59" s="823"/>
      <c r="F59" s="823"/>
      <c r="G59" s="823"/>
      <c r="H59" s="823"/>
      <c r="I59" s="823"/>
      <c r="J59" s="823"/>
      <c r="K59" s="823"/>
      <c r="L59" s="823"/>
      <c r="M59" s="824"/>
      <c r="N59" s="402">
        <f>SUM(N54:N58)</f>
        <v>26601.666666666664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8" t="s">
        <v>1045</v>
      </c>
      <c r="M63" s="887"/>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9">
        <f>VLOOKUP(A64,TRANSPORTE!A5:D117,4,FALSE)</f>
        <v>1226.6666666666667</v>
      </c>
      <c r="M64" s="910"/>
      <c r="N64" s="295">
        <f>K64*L64</f>
        <v>1717.3333333333333</v>
      </c>
    </row>
    <row r="65" spans="1:15">
      <c r="A65" t="s">
        <v>1466</v>
      </c>
      <c r="B65" s="52" t="str">
        <f>VLOOKUP(A65,TRANSPORTE!A6:D117,3,FALSE)</f>
        <v>Transporte de mezcla discontinua en caliente tipo M-10</v>
      </c>
      <c r="C65" s="53"/>
      <c r="D65" s="53"/>
      <c r="E65" s="53"/>
      <c r="F65" s="53"/>
      <c r="G65" s="53"/>
      <c r="H65" s="319" t="s">
        <v>1552</v>
      </c>
      <c r="I65" s="287">
        <v>1.25</v>
      </c>
      <c r="J65" s="294">
        <v>1</v>
      </c>
      <c r="K65" s="287">
        <f>I65*J65</f>
        <v>1.25</v>
      </c>
      <c r="L65" s="909">
        <f>VLOOKUP(A65,TRANSPORTE!A6:D117,4,FALSE)</f>
        <v>1226.6666666666667</v>
      </c>
      <c r="M65" s="910"/>
      <c r="N65" s="295">
        <f>K65*L65</f>
        <v>1533.3333333333335</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317"/>
      <c r="C69" s="318"/>
      <c r="D69" s="318"/>
      <c r="E69" s="318"/>
      <c r="F69" s="318"/>
      <c r="G69" s="318"/>
      <c r="H69" s="54"/>
      <c r="I69" s="132"/>
      <c r="J69" s="132"/>
      <c r="K69" s="132"/>
      <c r="L69" s="900"/>
      <c r="M69" s="901"/>
      <c r="N69" s="133"/>
    </row>
    <row r="70" spans="1:15" ht="15.75" thickBot="1">
      <c r="B70" s="911" t="s">
        <v>1037</v>
      </c>
      <c r="C70" s="865"/>
      <c r="D70" s="865"/>
      <c r="E70" s="865"/>
      <c r="F70" s="865"/>
      <c r="G70" s="865"/>
      <c r="H70" s="865"/>
      <c r="I70" s="865"/>
      <c r="J70" s="865"/>
      <c r="K70" s="865"/>
      <c r="L70" s="865"/>
      <c r="M70" s="866"/>
      <c r="N70" s="110">
        <f>N64+N65+N66+N67+N68</f>
        <v>3250.666666666667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1" t="s">
        <v>1047</v>
      </c>
      <c r="C74" s="862"/>
      <c r="D74" s="862"/>
      <c r="E74" s="862"/>
      <c r="F74" s="862"/>
      <c r="G74" s="862"/>
      <c r="H74" s="862"/>
      <c r="I74" s="79" t="s">
        <v>1048</v>
      </c>
      <c r="J74" s="81" t="s">
        <v>1494</v>
      </c>
      <c r="K74" s="80" t="s">
        <v>1050</v>
      </c>
      <c r="L74" s="863" t="s">
        <v>1034</v>
      </c>
      <c r="M74" s="864"/>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8"/>
      <c r="C80" s="899"/>
      <c r="D80" s="899"/>
      <c r="E80" s="899"/>
      <c r="F80" s="899"/>
      <c r="G80" s="899"/>
      <c r="H80" s="899"/>
      <c r="I80" s="132"/>
      <c r="J80" s="132"/>
      <c r="K80" s="132"/>
      <c r="L80" s="912"/>
      <c r="M80" s="912"/>
      <c r="N80" s="51"/>
    </row>
    <row r="81" spans="1:14" ht="15.75" thickBot="1">
      <c r="B81" s="911" t="s">
        <v>1037</v>
      </c>
      <c r="C81" s="865"/>
      <c r="D81" s="865"/>
      <c r="E81" s="865"/>
      <c r="F81" s="865"/>
      <c r="G81" s="865"/>
      <c r="H81" s="865"/>
      <c r="I81" s="865"/>
      <c r="J81" s="865"/>
      <c r="K81" s="865"/>
      <c r="L81" s="865"/>
      <c r="M81" s="866"/>
      <c r="N81" s="309">
        <f>SUM(N75:N80)</f>
        <v>8298.4208459912497</v>
      </c>
    </row>
    <row r="82" spans="1:14" ht="15.75" thickBot="1">
      <c r="B82" s="39"/>
      <c r="C82" s="40"/>
      <c r="D82" s="40"/>
      <c r="E82" s="40"/>
      <c r="F82" s="40"/>
      <c r="G82" s="40"/>
      <c r="H82" s="40"/>
      <c r="I82" s="40"/>
      <c r="J82" s="40"/>
      <c r="K82" s="40"/>
      <c r="L82" s="40"/>
      <c r="M82" s="40"/>
      <c r="N82" s="41"/>
    </row>
    <row r="83" spans="1:14" ht="15.75" thickBot="1">
      <c r="B83" s="822" t="s">
        <v>1051</v>
      </c>
      <c r="C83" s="823"/>
      <c r="D83" s="823"/>
      <c r="E83" s="823"/>
      <c r="F83" s="823"/>
      <c r="G83" s="823"/>
      <c r="H83" s="823"/>
      <c r="I83" s="823"/>
      <c r="J83" s="823"/>
      <c r="K83" s="823"/>
      <c r="L83" s="823"/>
      <c r="M83" s="824"/>
      <c r="N83" s="105">
        <f>N49+N59+N70+N81</f>
        <v>203397.92959725705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7" t="s">
        <v>1053</v>
      </c>
      <c r="C87" s="868"/>
      <c r="D87" s="868"/>
      <c r="E87" s="868"/>
      <c r="F87" s="868"/>
      <c r="G87" s="868"/>
      <c r="H87" s="868"/>
      <c r="I87" s="322"/>
      <c r="J87" s="342"/>
      <c r="K87" s="310" t="s">
        <v>1054</v>
      </c>
      <c r="L87" s="869" t="s">
        <v>1055</v>
      </c>
      <c r="M87" s="870"/>
      <c r="N87" s="311"/>
    </row>
    <row r="88" spans="1:14">
      <c r="B88" s="855" t="s">
        <v>1056</v>
      </c>
      <c r="C88" s="856"/>
      <c r="D88" s="856"/>
      <c r="E88" s="856"/>
      <c r="F88" s="856"/>
      <c r="G88" s="856"/>
      <c r="H88" s="856"/>
      <c r="I88" s="93"/>
      <c r="J88" s="94"/>
      <c r="K88" s="312">
        <v>0.2</v>
      </c>
      <c r="L88" s="857">
        <f>N83*K88</f>
        <v>40679.585919451412</v>
      </c>
      <c r="M88" s="858"/>
      <c r="N88" s="57"/>
    </row>
    <row r="89" spans="1:14">
      <c r="B89" s="95" t="s">
        <v>1057</v>
      </c>
      <c r="C89" s="96"/>
      <c r="D89" s="96"/>
      <c r="E89" s="96"/>
      <c r="F89" s="96"/>
      <c r="G89" s="96"/>
      <c r="H89" s="96"/>
      <c r="I89" s="93"/>
      <c r="J89" s="94"/>
      <c r="K89" s="312">
        <v>0.05</v>
      </c>
      <c r="L89" s="857">
        <f>N83*K89</f>
        <v>10169.896479862853</v>
      </c>
      <c r="M89" s="858"/>
      <c r="N89" s="57"/>
    </row>
    <row r="90" spans="1:14" ht="15.75" thickBot="1">
      <c r="B90" s="97" t="s">
        <v>1058</v>
      </c>
      <c r="C90" s="98"/>
      <c r="D90" s="98"/>
      <c r="E90" s="98"/>
      <c r="F90" s="98"/>
      <c r="G90" s="98"/>
      <c r="H90" s="98"/>
      <c r="I90" s="99"/>
      <c r="J90" s="100"/>
      <c r="K90" s="313">
        <v>0.05</v>
      </c>
      <c r="L90" s="859">
        <f>N83*K90</f>
        <v>10169.896479862853</v>
      </c>
      <c r="M90" s="860"/>
      <c r="N90" s="57"/>
    </row>
    <row r="91" spans="1:14" ht="15.75" thickBot="1">
      <c r="B91" s="822" t="s">
        <v>1037</v>
      </c>
      <c r="C91" s="823"/>
      <c r="D91" s="823"/>
      <c r="E91" s="823"/>
      <c r="F91" s="823"/>
      <c r="G91" s="823"/>
      <c r="H91" s="823"/>
      <c r="I91" s="823"/>
      <c r="J91" s="823"/>
      <c r="K91" s="823"/>
      <c r="L91" s="823"/>
      <c r="M91" s="824"/>
      <c r="N91" s="58">
        <f>L88+L89+L90</f>
        <v>61019.378879177115</v>
      </c>
    </row>
    <row r="92" spans="1:14" ht="15.75" thickBot="1">
      <c r="B92" s="39"/>
      <c r="C92" s="40"/>
      <c r="D92" s="40"/>
      <c r="E92" s="40"/>
      <c r="F92" s="40"/>
      <c r="G92" s="40"/>
      <c r="H92" s="40"/>
      <c r="I92" s="40"/>
      <c r="J92" s="40"/>
      <c r="K92" s="40"/>
      <c r="L92" s="40"/>
      <c r="M92" s="40"/>
      <c r="N92" s="41"/>
    </row>
    <row r="93" spans="1:14" ht="15.75" thickBot="1">
      <c r="A93" t="s">
        <v>2122</v>
      </c>
      <c r="B93" s="822" t="s">
        <v>1059</v>
      </c>
      <c r="C93" s="823"/>
      <c r="D93" s="823"/>
      <c r="E93" s="823"/>
      <c r="F93" s="823"/>
      <c r="G93" s="823"/>
      <c r="H93" s="823"/>
      <c r="I93" s="823"/>
      <c r="J93" s="823"/>
      <c r="K93" s="823"/>
      <c r="L93" s="823"/>
      <c r="M93" s="824"/>
      <c r="N93" s="196">
        <f>N83+N91</f>
        <v>264417.30847643415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25" t="s">
        <v>2324</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2325</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8"/>
      <c r="K123" s="888"/>
      <c r="L123" s="888"/>
      <c r="M123" s="888"/>
      <c r="N123" s="889"/>
    </row>
    <row r="124" spans="2:14" ht="15.75" thickBot="1">
      <c r="B124" s="269" t="s">
        <v>2327</v>
      </c>
      <c r="C124" s="401"/>
      <c r="D124" s="401"/>
      <c r="E124" s="63"/>
      <c r="F124" s="63"/>
      <c r="G124" s="63"/>
      <c r="H124" s="63"/>
      <c r="I124" s="63"/>
      <c r="J124" s="890"/>
      <c r="K124" s="890"/>
      <c r="L124" s="890"/>
      <c r="M124" s="890"/>
      <c r="N124" s="891"/>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225" t="s">
        <v>1166</v>
      </c>
      <c r="C31" s="87" t="s">
        <v>1679</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150</v>
      </c>
      <c r="B36" s="871" t="str">
        <f>VLOOKUP(A36,EQUIPOS!A6:D154,3,FALSE)</f>
        <v>Cargador : Potencia en el volante 125 hp, Clasificación de RPM del motor 2300.</v>
      </c>
      <c r="C36" s="872"/>
      <c r="D36" s="872"/>
      <c r="E36" s="872"/>
      <c r="F36" s="872"/>
      <c r="G36" s="872"/>
      <c r="H36" s="873"/>
      <c r="I36" s="275"/>
      <c r="J36" s="276"/>
      <c r="K36" s="277">
        <f>VLOOKUP(A36,EQUIPOS!A6:D163,4,FALSE)</f>
        <v>172220</v>
      </c>
      <c r="L36" s="278"/>
      <c r="M36" s="279">
        <v>30</v>
      </c>
      <c r="N36" s="280">
        <f>K36/M36</f>
        <v>5740.666666666667</v>
      </c>
    </row>
    <row r="37" spans="1:14">
      <c r="A37" s="119" t="s">
        <v>173</v>
      </c>
      <c r="B37" s="871" t="str">
        <f>VLOOKUP(A37,EQUIPOS!A7:D154,3,FALSE)</f>
        <v>Compactador neumático de Potencia 70 HP, peso de 13 ton</v>
      </c>
      <c r="C37" s="872"/>
      <c r="D37" s="872"/>
      <c r="E37" s="872"/>
      <c r="F37" s="872"/>
      <c r="G37" s="872"/>
      <c r="H37" s="873"/>
      <c r="I37" s="275"/>
      <c r="J37" s="276"/>
      <c r="K37" s="277">
        <f>VLOOKUP(A37,EQUIPOS!A7:D164,4,FALSE)</f>
        <v>148766.66666666666</v>
      </c>
      <c r="L37" s="278"/>
      <c r="M37" s="279">
        <v>10</v>
      </c>
      <c r="N37" s="280">
        <f t="shared" ref="N37:N43" si="0">K37/M37</f>
        <v>14876.666666666666</v>
      </c>
    </row>
    <row r="38" spans="1:14">
      <c r="A38" t="s">
        <v>166</v>
      </c>
      <c r="B38" s="871" t="str">
        <f>VLOOKUP(A38,EQUIPOS!A8:D154,3,FALSE)</f>
        <v>Compactador de Rodillo POTENCIA: 99HP, PESO: 8 ton</v>
      </c>
      <c r="C38" s="872"/>
      <c r="D38" s="872"/>
      <c r="E38" s="872"/>
      <c r="F38" s="872"/>
      <c r="G38" s="872"/>
      <c r="H38" s="873"/>
      <c r="I38" s="275"/>
      <c r="J38" s="276"/>
      <c r="K38" s="277">
        <f>VLOOKUP(A38,EQUIPOS!A8:D165,4,FALSE)</f>
        <v>138750</v>
      </c>
      <c r="L38" s="278"/>
      <c r="M38" s="279">
        <v>10</v>
      </c>
      <c r="N38" s="280">
        <f t="shared" si="0"/>
        <v>13875</v>
      </c>
    </row>
    <row r="39" spans="1:14">
      <c r="A39" t="s">
        <v>284</v>
      </c>
      <c r="B39" s="871" t="str">
        <f>VLOOKUP(A39,EQUIPOS!A9:D154,3,FALSE)</f>
        <v>Planta de asfalto en caliente</v>
      </c>
      <c r="C39" s="872"/>
      <c r="D39" s="872"/>
      <c r="E39" s="872"/>
      <c r="F39" s="872"/>
      <c r="G39" s="872"/>
      <c r="H39" s="873"/>
      <c r="I39" s="275"/>
      <c r="J39" s="276"/>
      <c r="K39" s="277">
        <f>VLOOKUP(A39,EQUIPOS!A9:D166,4,FALSE)</f>
        <v>541200</v>
      </c>
      <c r="L39" s="278"/>
      <c r="M39" s="279">
        <v>10</v>
      </c>
      <c r="N39" s="280">
        <f t="shared" si="0"/>
        <v>54120</v>
      </c>
    </row>
    <row r="40" spans="1:14">
      <c r="A40" t="s">
        <v>290</v>
      </c>
      <c r="B40" s="871" t="str">
        <f>VLOOKUP(A40,EQUIPOS!A10:D154,3,FALSE)</f>
        <v>Planta trituradora</v>
      </c>
      <c r="C40" s="872"/>
      <c r="D40" s="872"/>
      <c r="E40" s="872"/>
      <c r="F40" s="872"/>
      <c r="G40" s="872"/>
      <c r="H40" s="873"/>
      <c r="I40" s="275"/>
      <c r="J40" s="276"/>
      <c r="K40" s="277">
        <f>VLOOKUP(A40,EQUIPOS!A10:D167,4,FALSE)</f>
        <v>498950</v>
      </c>
      <c r="L40" s="278"/>
      <c r="M40" s="279">
        <v>30</v>
      </c>
      <c r="N40" s="280">
        <f t="shared" si="0"/>
        <v>16631.666666666668</v>
      </c>
    </row>
    <row r="41" spans="1:14">
      <c r="A41" t="s">
        <v>314</v>
      </c>
      <c r="B41" s="871" t="str">
        <f>VLOOKUP(A41,EQUIPOS!A11:D155,3,FALSE)</f>
        <v xml:space="preserve">Retroexcavadora E-200 sobre orugas
</v>
      </c>
      <c r="C41" s="872"/>
      <c r="D41" s="872"/>
      <c r="E41" s="872"/>
      <c r="F41" s="872"/>
      <c r="G41" s="872"/>
      <c r="H41" s="873"/>
      <c r="I41" s="275"/>
      <c r="J41" s="276"/>
      <c r="K41" s="277">
        <f>VLOOKUP(A41,EQUIPOS!A11:D168,4,FALSE)</f>
        <v>184950</v>
      </c>
      <c r="L41" s="278"/>
      <c r="M41" s="279">
        <v>30</v>
      </c>
      <c r="N41" s="280">
        <f t="shared" si="0"/>
        <v>6165</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75"/>
      <c r="J42" s="276"/>
      <c r="K42" s="277">
        <f>VLOOKUP(A42,EQUIPOS!A12:D169,4,FALSE)</f>
        <v>459750</v>
      </c>
      <c r="L42" s="278"/>
      <c r="M42" s="279">
        <v>10</v>
      </c>
      <c r="N42" s="280">
        <f t="shared" si="0"/>
        <v>45975</v>
      </c>
    </row>
    <row r="43" spans="1:14">
      <c r="A43" t="s">
        <v>373</v>
      </c>
      <c r="B43" s="871" t="str">
        <f>VLOOKUP(A43,EQUIPOS!A13:D157,3,FALSE)</f>
        <v>Volqueta 6 m3</v>
      </c>
      <c r="C43" s="872"/>
      <c r="D43" s="872"/>
      <c r="E43" s="872"/>
      <c r="F43" s="872"/>
      <c r="G43" s="872"/>
      <c r="H43" s="873"/>
      <c r="I43" s="275"/>
      <c r="J43" s="276"/>
      <c r="K43" s="277">
        <f>VLOOKUP(A43,EQUIPOS!A13:D170,4,FALSE)</f>
        <v>70333.333333333328</v>
      </c>
      <c r="L43" s="278"/>
      <c r="M43" s="279">
        <v>10</v>
      </c>
      <c r="N43" s="280">
        <f t="shared" si="0"/>
        <v>7033.333333333333</v>
      </c>
    </row>
    <row r="44" spans="1:14">
      <c r="B44" s="871"/>
      <c r="C44" s="872"/>
      <c r="D44" s="872"/>
      <c r="E44" s="872"/>
      <c r="F44" s="872"/>
      <c r="G44" s="872"/>
      <c r="H44" s="873"/>
      <c r="I44" s="874"/>
      <c r="J44" s="875"/>
      <c r="K44" s="277"/>
      <c r="L44" s="876"/>
      <c r="M44" s="877"/>
      <c r="N44" s="280"/>
    </row>
    <row r="45" spans="1:14">
      <c r="B45" s="871"/>
      <c r="C45" s="872"/>
      <c r="D45" s="872"/>
      <c r="E45" s="878"/>
      <c r="F45" s="872"/>
      <c r="G45" s="872"/>
      <c r="H45" s="873"/>
      <c r="I45" s="42"/>
      <c r="J45" s="43"/>
      <c r="K45" s="282"/>
      <c r="L45" s="284"/>
      <c r="M45" s="285"/>
      <c r="N45" s="286"/>
    </row>
    <row r="46" spans="1:14">
      <c r="B46" s="879" t="s">
        <v>1036</v>
      </c>
      <c r="C46" s="880"/>
      <c r="D46" s="880"/>
      <c r="E46" s="44"/>
      <c r="F46" s="45"/>
      <c r="G46" s="45"/>
      <c r="H46" s="46"/>
      <c r="I46" s="42"/>
      <c r="J46" s="43"/>
      <c r="K46" s="287"/>
      <c r="L46" s="284"/>
      <c r="M46" s="409">
        <v>0.1</v>
      </c>
      <c r="N46" s="352">
        <f>N80*M46</f>
        <v>829.84208459912497</v>
      </c>
    </row>
    <row r="47" spans="1:14" ht="15.75" thickBot="1">
      <c r="B47" s="871"/>
      <c r="C47" s="872"/>
      <c r="D47" s="872"/>
      <c r="E47" s="872"/>
      <c r="F47" s="872"/>
      <c r="G47" s="872"/>
      <c r="H47" s="873"/>
      <c r="I47" s="881"/>
      <c r="J47" s="882"/>
      <c r="K47" s="47"/>
      <c r="L47" s="883"/>
      <c r="M47" s="884"/>
      <c r="N47" s="111"/>
    </row>
    <row r="48" spans="1:14" ht="15.75" thickBot="1">
      <c r="B48" s="822" t="s">
        <v>1037</v>
      </c>
      <c r="C48" s="823"/>
      <c r="D48" s="823"/>
      <c r="E48" s="823"/>
      <c r="F48" s="823"/>
      <c r="G48" s="823"/>
      <c r="H48" s="823"/>
      <c r="I48" s="823"/>
      <c r="J48" s="823"/>
      <c r="K48" s="823"/>
      <c r="L48" s="823"/>
      <c r="M48" s="824"/>
      <c r="N48" s="402">
        <f>SUM(N36:N47)</f>
        <v>165247.17541793248</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7" t="s">
        <v>1028</v>
      </c>
      <c r="C52" s="868"/>
      <c r="D52" s="868"/>
      <c r="E52" s="868"/>
      <c r="F52" s="868"/>
      <c r="G52" s="868"/>
      <c r="H52" s="868"/>
      <c r="I52" s="902"/>
      <c r="J52" s="323" t="s">
        <v>1029</v>
      </c>
      <c r="K52" s="91" t="s">
        <v>1030</v>
      </c>
      <c r="L52" s="903" t="s">
        <v>1039</v>
      </c>
      <c r="M52" s="902"/>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18066.666666666668</v>
      </c>
      <c r="N53" s="280">
        <f>K53*M53</f>
        <v>25293.333333333332</v>
      </c>
    </row>
    <row r="54" spans="1:14">
      <c r="A54" s="114" t="s">
        <v>845</v>
      </c>
      <c r="B54" s="49" t="str">
        <f>VLOOKUP(A54,MATERIALES!A6:D373,3,FALSE)</f>
        <v>Agua</v>
      </c>
      <c r="C54" s="289"/>
      <c r="D54" s="289"/>
      <c r="E54" s="289"/>
      <c r="F54" s="289"/>
      <c r="G54" s="289"/>
      <c r="H54" s="289"/>
      <c r="I54" s="276"/>
      <c r="J54" s="232" t="str">
        <f>VLOOKUP(A54,MATERIALES!A8:D646,2,FALSE)</f>
        <v>lt</v>
      </c>
      <c r="K54" s="290">
        <v>25</v>
      </c>
      <c r="L54" s="275"/>
      <c r="M54" s="410">
        <f>VLOOKUP(A54,MATERIALES!A6:D397,4,FALSE)</f>
        <v>52.333333333333336</v>
      </c>
      <c r="N54" s="280">
        <f>K54*M54</f>
        <v>1308.3333333333335</v>
      </c>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904"/>
      <c r="C57" s="905"/>
      <c r="D57" s="905"/>
      <c r="E57" s="905"/>
      <c r="F57" s="905"/>
      <c r="G57" s="905"/>
      <c r="H57" s="905"/>
      <c r="I57" s="875"/>
      <c r="J57" s="48"/>
      <c r="K57" s="50"/>
      <c r="L57" s="906"/>
      <c r="M57" s="907"/>
      <c r="N57" s="51"/>
    </row>
    <row r="58" spans="1:14" ht="15.75" thickBot="1">
      <c r="B58" s="822" t="s">
        <v>1037</v>
      </c>
      <c r="C58" s="823"/>
      <c r="D58" s="823"/>
      <c r="E58" s="823"/>
      <c r="F58" s="823"/>
      <c r="G58" s="823"/>
      <c r="H58" s="823"/>
      <c r="I58" s="823"/>
      <c r="J58" s="823"/>
      <c r="K58" s="823"/>
      <c r="L58" s="823"/>
      <c r="M58" s="824"/>
      <c r="N58" s="402">
        <f>SUM(N53:N57)</f>
        <v>26601.666666666664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8" t="s">
        <v>1045</v>
      </c>
      <c r="M62" s="887"/>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9">
        <f>VLOOKUP(A63,TRANSPORTE!A5:D117,4,FALSE)</f>
        <v>1226.6666666666667</v>
      </c>
      <c r="M63" s="910"/>
      <c r="N63" s="295">
        <f>K63*L63</f>
        <v>1717.3333333333333</v>
      </c>
    </row>
    <row r="64" spans="1:14">
      <c r="A64" t="s">
        <v>1467</v>
      </c>
      <c r="B64" s="52" t="str">
        <f>VLOOKUP(A64,TRANSPORTE!A6:D117,3,FALSE)</f>
        <v>Transporte de mezcla discontinua en caliente tipo F-13</v>
      </c>
      <c r="C64" s="53"/>
      <c r="D64" s="53"/>
      <c r="E64" s="53"/>
      <c r="F64" s="53"/>
      <c r="G64" s="53"/>
      <c r="H64" s="319" t="s">
        <v>1552</v>
      </c>
      <c r="I64" s="287">
        <v>1.25</v>
      </c>
      <c r="J64" s="294">
        <v>1</v>
      </c>
      <c r="K64" s="287">
        <f>I64*J64</f>
        <v>1.25</v>
      </c>
      <c r="L64" s="909">
        <f>VLOOKUP(A64,TRANSPORTE!A6:D117,4,FALSE)</f>
        <v>1226.6666666666667</v>
      </c>
      <c r="M64" s="910"/>
      <c r="N64" s="295">
        <f>K64*L64</f>
        <v>1533.3333333333335</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900"/>
      <c r="M68" s="901"/>
      <c r="N68" s="133"/>
    </row>
    <row r="69" spans="1:15" ht="15.75" thickBot="1">
      <c r="B69" s="911" t="s">
        <v>1037</v>
      </c>
      <c r="C69" s="865"/>
      <c r="D69" s="865"/>
      <c r="E69" s="865"/>
      <c r="F69" s="865"/>
      <c r="G69" s="865"/>
      <c r="H69" s="865"/>
      <c r="I69" s="865"/>
      <c r="J69" s="865"/>
      <c r="K69" s="865"/>
      <c r="L69" s="865"/>
      <c r="M69" s="866"/>
      <c r="N69" s="110">
        <f>N63+N64+N65+N66+N67</f>
        <v>3250.666666666667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61" t="s">
        <v>1047</v>
      </c>
      <c r="C73" s="862"/>
      <c r="D73" s="862"/>
      <c r="E73" s="862"/>
      <c r="F73" s="862"/>
      <c r="G73" s="862"/>
      <c r="H73" s="862"/>
      <c r="I73" s="79" t="s">
        <v>1048</v>
      </c>
      <c r="J73" s="81" t="s">
        <v>1494</v>
      </c>
      <c r="K73" s="80" t="s">
        <v>1050</v>
      </c>
      <c r="L73" s="863" t="s">
        <v>1034</v>
      </c>
      <c r="M73" s="864"/>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80</v>
      </c>
      <c r="N74" s="403">
        <f>K74/M74</f>
        <v>5106.7205206099998</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80</v>
      </c>
      <c r="N75" s="403">
        <f>K75/M75</f>
        <v>1276.6801301524999</v>
      </c>
    </row>
    <row r="76" spans="1:15">
      <c r="A76" t="s">
        <v>54</v>
      </c>
      <c r="B76" s="55" t="str">
        <f>VLOOKUP(A76,'MANO DE OBRA'!A9:D70,3,FALSE)</f>
        <v>Rastrilleros (2)</v>
      </c>
      <c r="C76" s="53"/>
      <c r="D76" s="53"/>
      <c r="E76" s="53"/>
      <c r="F76" s="53"/>
      <c r="G76" s="53"/>
      <c r="H76" s="53"/>
      <c r="I76" s="300">
        <f>K76/J76*100</f>
        <v>82811.68411799999</v>
      </c>
      <c r="J76" s="301">
        <v>185</v>
      </c>
      <c r="K76" s="302">
        <f>VLOOKUP(A76,'MANO DE OBRA'!A9:D101,4,FALSE)</f>
        <v>153201.61561829998</v>
      </c>
      <c r="L76" s="56"/>
      <c r="M76" s="308">
        <v>80</v>
      </c>
      <c r="N76" s="403">
        <f>K76/M76</f>
        <v>1915.0201952287498</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8"/>
      <c r="C79" s="899"/>
      <c r="D79" s="899"/>
      <c r="E79" s="899"/>
      <c r="F79" s="899"/>
      <c r="G79" s="899"/>
      <c r="H79" s="899"/>
      <c r="I79" s="132"/>
      <c r="J79" s="132"/>
      <c r="K79" s="132"/>
      <c r="L79" s="912"/>
      <c r="M79" s="912"/>
      <c r="N79" s="51"/>
    </row>
    <row r="80" spans="1:15" ht="15.75" thickBot="1">
      <c r="B80" s="911" t="s">
        <v>1037</v>
      </c>
      <c r="C80" s="865"/>
      <c r="D80" s="865"/>
      <c r="E80" s="865"/>
      <c r="F80" s="865"/>
      <c r="G80" s="865"/>
      <c r="H80" s="865"/>
      <c r="I80" s="865"/>
      <c r="J80" s="865"/>
      <c r="K80" s="865"/>
      <c r="L80" s="865"/>
      <c r="M80" s="866"/>
      <c r="N80" s="309">
        <f>SUM(N74:N79)</f>
        <v>8298.4208459912497</v>
      </c>
    </row>
    <row r="81" spans="1:14" ht="15.75" thickBot="1">
      <c r="B81" s="39"/>
      <c r="C81" s="40"/>
      <c r="D81" s="40"/>
      <c r="E81" s="40"/>
      <c r="F81" s="40"/>
      <c r="G81" s="40"/>
      <c r="H81" s="40"/>
      <c r="I81" s="40"/>
      <c r="J81" s="40"/>
      <c r="K81" s="40"/>
      <c r="L81" s="40"/>
      <c r="M81" s="40"/>
      <c r="N81" s="41"/>
    </row>
    <row r="82" spans="1:14" ht="15.75" thickBot="1">
      <c r="B82" s="822" t="s">
        <v>1051</v>
      </c>
      <c r="C82" s="823"/>
      <c r="D82" s="823"/>
      <c r="E82" s="823"/>
      <c r="F82" s="823"/>
      <c r="G82" s="823"/>
      <c r="H82" s="823"/>
      <c r="I82" s="823"/>
      <c r="J82" s="823"/>
      <c r="K82" s="823"/>
      <c r="L82" s="823"/>
      <c r="M82" s="824"/>
      <c r="N82" s="105">
        <f>N48+N58+N69+N80</f>
        <v>203397.92959725705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7" t="s">
        <v>1053</v>
      </c>
      <c r="C86" s="868"/>
      <c r="D86" s="868"/>
      <c r="E86" s="868"/>
      <c r="F86" s="868"/>
      <c r="G86" s="868"/>
      <c r="H86" s="868"/>
      <c r="I86" s="322"/>
      <c r="J86" s="342"/>
      <c r="K86" s="310" t="s">
        <v>1054</v>
      </c>
      <c r="L86" s="869" t="s">
        <v>1055</v>
      </c>
      <c r="M86" s="870"/>
      <c r="N86" s="311"/>
    </row>
    <row r="87" spans="1:14">
      <c r="B87" s="855" t="s">
        <v>1056</v>
      </c>
      <c r="C87" s="856"/>
      <c r="D87" s="856"/>
      <c r="E87" s="856"/>
      <c r="F87" s="856"/>
      <c r="G87" s="856"/>
      <c r="H87" s="856"/>
      <c r="I87" s="93"/>
      <c r="J87" s="94"/>
      <c r="K87" s="312">
        <v>0.2</v>
      </c>
      <c r="L87" s="857">
        <f>N82*K87</f>
        <v>40679.585919451412</v>
      </c>
      <c r="M87" s="858"/>
      <c r="N87" s="57"/>
    </row>
    <row r="88" spans="1:14">
      <c r="B88" s="95" t="s">
        <v>1057</v>
      </c>
      <c r="C88" s="96"/>
      <c r="D88" s="96"/>
      <c r="E88" s="96"/>
      <c r="F88" s="96"/>
      <c r="G88" s="96"/>
      <c r="H88" s="96"/>
      <c r="I88" s="93"/>
      <c r="J88" s="94"/>
      <c r="K88" s="312">
        <v>0.05</v>
      </c>
      <c r="L88" s="857">
        <f>N82*K88</f>
        <v>10169.896479862853</v>
      </c>
      <c r="M88" s="858"/>
      <c r="N88" s="57"/>
    </row>
    <row r="89" spans="1:14" ht="15.75" thickBot="1">
      <c r="B89" s="97" t="s">
        <v>1058</v>
      </c>
      <c r="C89" s="98"/>
      <c r="D89" s="98"/>
      <c r="E89" s="98"/>
      <c r="F89" s="98"/>
      <c r="G89" s="98"/>
      <c r="H89" s="98"/>
      <c r="I89" s="99"/>
      <c r="J89" s="100"/>
      <c r="K89" s="313">
        <v>0.05</v>
      </c>
      <c r="L89" s="859">
        <f>N82*K89</f>
        <v>10169.896479862853</v>
      </c>
      <c r="M89" s="860"/>
      <c r="N89" s="57"/>
    </row>
    <row r="90" spans="1:14" ht="15.75" thickBot="1">
      <c r="B90" s="822" t="s">
        <v>1037</v>
      </c>
      <c r="C90" s="823"/>
      <c r="D90" s="823"/>
      <c r="E90" s="823"/>
      <c r="F90" s="823"/>
      <c r="G90" s="823"/>
      <c r="H90" s="823"/>
      <c r="I90" s="823"/>
      <c r="J90" s="823"/>
      <c r="K90" s="823"/>
      <c r="L90" s="823"/>
      <c r="M90" s="824"/>
      <c r="N90" s="58">
        <f>L87+L88+L89</f>
        <v>61019.378879177115</v>
      </c>
    </row>
    <row r="91" spans="1:14" ht="15.75" thickBot="1">
      <c r="B91" s="39"/>
      <c r="C91" s="40"/>
      <c r="D91" s="40"/>
      <c r="E91" s="40"/>
      <c r="F91" s="40"/>
      <c r="G91" s="40"/>
      <c r="H91" s="40"/>
      <c r="I91" s="40"/>
      <c r="J91" s="40"/>
      <c r="K91" s="40"/>
      <c r="L91" s="40"/>
      <c r="M91" s="40"/>
      <c r="N91" s="41"/>
    </row>
    <row r="92" spans="1:14" ht="15.75" thickBot="1">
      <c r="A92" t="s">
        <v>2122</v>
      </c>
      <c r="B92" s="822" t="s">
        <v>1059</v>
      </c>
      <c r="C92" s="823"/>
      <c r="D92" s="823"/>
      <c r="E92" s="823"/>
      <c r="F92" s="823"/>
      <c r="G92" s="823"/>
      <c r="H92" s="823"/>
      <c r="I92" s="823"/>
      <c r="J92" s="823"/>
      <c r="K92" s="823"/>
      <c r="L92" s="823"/>
      <c r="M92" s="824"/>
      <c r="N92" s="196">
        <f>N82+N90</f>
        <v>264417.30847643415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25" t="s">
        <v>2324</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2325</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8"/>
      <c r="K122" s="888"/>
      <c r="L122" s="888"/>
      <c r="M122" s="888"/>
      <c r="N122" s="889"/>
    </row>
    <row r="123" spans="2:14" ht="15.75" thickBot="1">
      <c r="B123" s="269" t="s">
        <v>2327</v>
      </c>
      <c r="C123" s="401"/>
      <c r="D123" s="401"/>
      <c r="E123" s="63"/>
      <c r="F123" s="63"/>
      <c r="G123" s="63"/>
      <c r="H123" s="63"/>
      <c r="I123" s="63"/>
      <c r="J123" s="890"/>
      <c r="K123" s="890"/>
      <c r="L123" s="890"/>
      <c r="M123" s="890"/>
      <c r="N123" s="891"/>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1167</v>
      </c>
      <c r="C31" s="87" t="s">
        <v>1680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150</v>
      </c>
      <c r="B36" s="871" t="str">
        <f>VLOOKUP(A36,EQUIPOS!A6:D154,3,FALSE)</f>
        <v>Cargador : Potencia en el volante 125 hp, Clasificación de RPM del motor 2300.</v>
      </c>
      <c r="C36" s="872"/>
      <c r="D36" s="872"/>
      <c r="E36" s="872"/>
      <c r="F36" s="872"/>
      <c r="G36" s="872"/>
      <c r="H36" s="873"/>
      <c r="I36" s="275"/>
      <c r="J36" s="276"/>
      <c r="K36" s="277">
        <f>VLOOKUP(A36,EQUIPOS!A6:D163,4,FALSE)</f>
        <v>172220</v>
      </c>
      <c r="L36" s="278"/>
      <c r="M36" s="279">
        <v>30</v>
      </c>
      <c r="N36" s="280">
        <f>K36/M36</f>
        <v>5740.666666666667</v>
      </c>
    </row>
    <row r="37" spans="1:14">
      <c r="A37" s="119" t="s">
        <v>173</v>
      </c>
      <c r="B37" s="871" t="str">
        <f>VLOOKUP(A37,EQUIPOS!A7:D154,3,FALSE)</f>
        <v>Compactador neumático de Potencia 70 HP, peso de 13 ton</v>
      </c>
      <c r="C37" s="872"/>
      <c r="D37" s="872"/>
      <c r="E37" s="872"/>
      <c r="F37" s="872"/>
      <c r="G37" s="872"/>
      <c r="H37" s="873"/>
      <c r="I37" s="275"/>
      <c r="J37" s="276"/>
      <c r="K37" s="277">
        <f>VLOOKUP(A37,EQUIPOS!A7:D164,4,FALSE)</f>
        <v>148766.66666666666</v>
      </c>
      <c r="L37" s="278"/>
      <c r="M37" s="279">
        <v>10</v>
      </c>
      <c r="N37" s="280">
        <f t="shared" ref="N37:N43" si="0">K37/M37</f>
        <v>14876.666666666666</v>
      </c>
    </row>
    <row r="38" spans="1:14">
      <c r="A38" t="s">
        <v>166</v>
      </c>
      <c r="B38" s="871" t="str">
        <f>VLOOKUP(A38,EQUIPOS!A8:D154,3,FALSE)</f>
        <v>Compactador de Rodillo POTENCIA: 99HP, PESO: 8 ton</v>
      </c>
      <c r="C38" s="872"/>
      <c r="D38" s="872"/>
      <c r="E38" s="872"/>
      <c r="F38" s="872"/>
      <c r="G38" s="872"/>
      <c r="H38" s="873"/>
      <c r="I38" s="275"/>
      <c r="J38" s="276"/>
      <c r="K38" s="277">
        <f>VLOOKUP(A38,EQUIPOS!A8:D165,4,FALSE)</f>
        <v>138750</v>
      </c>
      <c r="L38" s="278"/>
      <c r="M38" s="279">
        <v>10</v>
      </c>
      <c r="N38" s="280">
        <f t="shared" si="0"/>
        <v>13875</v>
      </c>
    </row>
    <row r="39" spans="1:14">
      <c r="A39" t="s">
        <v>284</v>
      </c>
      <c r="B39" s="871" t="str">
        <f>VLOOKUP(A39,EQUIPOS!A9:D154,3,FALSE)</f>
        <v>Planta de asfalto en caliente</v>
      </c>
      <c r="C39" s="872"/>
      <c r="D39" s="872"/>
      <c r="E39" s="872"/>
      <c r="F39" s="872"/>
      <c r="G39" s="872"/>
      <c r="H39" s="873"/>
      <c r="I39" s="275"/>
      <c r="J39" s="276"/>
      <c r="K39" s="277">
        <f>VLOOKUP(A39,EQUIPOS!A9:D166,4,FALSE)</f>
        <v>541200</v>
      </c>
      <c r="L39" s="278"/>
      <c r="M39" s="279">
        <v>10</v>
      </c>
      <c r="N39" s="280">
        <f t="shared" si="0"/>
        <v>54120</v>
      </c>
    </row>
    <row r="40" spans="1:14">
      <c r="A40" t="s">
        <v>290</v>
      </c>
      <c r="B40" s="871" t="str">
        <f>VLOOKUP(A40,EQUIPOS!A10:D154,3,FALSE)</f>
        <v>Planta trituradora</v>
      </c>
      <c r="C40" s="872"/>
      <c r="D40" s="872"/>
      <c r="E40" s="872"/>
      <c r="F40" s="872"/>
      <c r="G40" s="872"/>
      <c r="H40" s="873"/>
      <c r="I40" s="275"/>
      <c r="J40" s="276"/>
      <c r="K40" s="277">
        <f>VLOOKUP(A40,EQUIPOS!A10:D167,4,FALSE)</f>
        <v>498950</v>
      </c>
      <c r="L40" s="278"/>
      <c r="M40" s="279">
        <v>30</v>
      </c>
      <c r="N40" s="280">
        <f t="shared" si="0"/>
        <v>16631.666666666668</v>
      </c>
    </row>
    <row r="41" spans="1:14">
      <c r="A41" t="s">
        <v>314</v>
      </c>
      <c r="B41" s="871" t="str">
        <f>VLOOKUP(A41,EQUIPOS!A11:D155,3,FALSE)</f>
        <v xml:space="preserve">Retroexcavadora E-200 sobre orugas
</v>
      </c>
      <c r="C41" s="872"/>
      <c r="D41" s="872"/>
      <c r="E41" s="872"/>
      <c r="F41" s="872"/>
      <c r="G41" s="872"/>
      <c r="H41" s="873"/>
      <c r="I41" s="275"/>
      <c r="J41" s="276"/>
      <c r="K41" s="277">
        <f>VLOOKUP(A41,EQUIPOS!A11:D168,4,FALSE)</f>
        <v>184950</v>
      </c>
      <c r="L41" s="278"/>
      <c r="M41" s="279">
        <v>30</v>
      </c>
      <c r="N41" s="280">
        <f t="shared" si="0"/>
        <v>6165</v>
      </c>
    </row>
    <row r="42" spans="1:14">
      <c r="A42" t="s">
        <v>358</v>
      </c>
      <c r="B42" s="871" t="str">
        <f>VLOOKUP(A42,EQUIPOS!A12:D156,3,FALSE)</f>
        <v xml:space="preserve">Terminadora de asfalto (Finisher), potencia en el volante 174 HP, R=20M3/H, velocidad de desplazamiento 114 m/min
</v>
      </c>
      <c r="C42" s="872"/>
      <c r="D42" s="872"/>
      <c r="E42" s="872"/>
      <c r="F42" s="872"/>
      <c r="G42" s="872"/>
      <c r="H42" s="873"/>
      <c r="I42" s="275"/>
      <c r="J42" s="276"/>
      <c r="K42" s="277">
        <f>VLOOKUP(A42,EQUIPOS!A12:D169,4,FALSE)</f>
        <v>459750</v>
      </c>
      <c r="L42" s="278"/>
      <c r="M42" s="279">
        <v>10</v>
      </c>
      <c r="N42" s="280">
        <f t="shared" si="0"/>
        <v>45975</v>
      </c>
    </row>
    <row r="43" spans="1:14">
      <c r="A43" t="s">
        <v>373</v>
      </c>
      <c r="B43" s="871" t="str">
        <f>VLOOKUP(A43,EQUIPOS!A13:D157,3,FALSE)</f>
        <v>Volqueta 6 m3</v>
      </c>
      <c r="C43" s="872"/>
      <c r="D43" s="872"/>
      <c r="E43" s="872"/>
      <c r="F43" s="872"/>
      <c r="G43" s="872"/>
      <c r="H43" s="873"/>
      <c r="I43" s="275"/>
      <c r="J43" s="276"/>
      <c r="K43" s="277">
        <f>VLOOKUP(A43,EQUIPOS!A13:D170,4,FALSE)</f>
        <v>70333.333333333328</v>
      </c>
      <c r="L43" s="278"/>
      <c r="M43" s="279">
        <v>10</v>
      </c>
      <c r="N43" s="280">
        <f t="shared" si="0"/>
        <v>7033.333333333333</v>
      </c>
    </row>
    <row r="44" spans="1:14">
      <c r="B44" s="328"/>
      <c r="C44" s="329"/>
      <c r="D44" s="329"/>
      <c r="E44" s="329"/>
      <c r="F44" s="329"/>
      <c r="G44" s="329"/>
      <c r="H44" s="330"/>
      <c r="I44" s="275"/>
      <c r="J44" s="276"/>
      <c r="K44" s="277"/>
      <c r="L44" s="278"/>
      <c r="M44" s="279"/>
      <c r="N44" s="280"/>
    </row>
    <row r="45" spans="1:14">
      <c r="B45" s="871"/>
      <c r="C45" s="872"/>
      <c r="D45" s="872"/>
      <c r="E45" s="872"/>
      <c r="F45" s="872"/>
      <c r="G45" s="872"/>
      <c r="H45" s="873"/>
      <c r="I45" s="874"/>
      <c r="J45" s="875"/>
      <c r="K45" s="277"/>
      <c r="L45" s="876"/>
      <c r="M45" s="877"/>
      <c r="N45" s="280"/>
    </row>
    <row r="46" spans="1:14">
      <c r="B46" s="871"/>
      <c r="C46" s="872"/>
      <c r="D46" s="872"/>
      <c r="E46" s="878"/>
      <c r="F46" s="872"/>
      <c r="G46" s="872"/>
      <c r="H46" s="873"/>
      <c r="I46" s="42"/>
      <c r="J46" s="43"/>
      <c r="K46" s="282"/>
      <c r="L46" s="284"/>
      <c r="M46" s="285"/>
      <c r="N46" s="286"/>
    </row>
    <row r="47" spans="1:14">
      <c r="B47" s="879" t="s">
        <v>1036</v>
      </c>
      <c r="C47" s="880"/>
      <c r="D47" s="880"/>
      <c r="E47" s="44"/>
      <c r="F47" s="45"/>
      <c r="G47" s="45"/>
      <c r="H47" s="46"/>
      <c r="I47" s="42"/>
      <c r="J47" s="43"/>
      <c r="K47" s="287"/>
      <c r="L47" s="284"/>
      <c r="M47" s="409">
        <v>0.1</v>
      </c>
      <c r="N47" s="352">
        <f>N81*M47</f>
        <v>829.84208459912497</v>
      </c>
    </row>
    <row r="48" spans="1:14" ht="15.75" thickBot="1">
      <c r="B48" s="871"/>
      <c r="C48" s="872"/>
      <c r="D48" s="872"/>
      <c r="E48" s="872"/>
      <c r="F48" s="872"/>
      <c r="G48" s="872"/>
      <c r="H48" s="873"/>
      <c r="I48" s="881"/>
      <c r="J48" s="882"/>
      <c r="K48" s="47"/>
      <c r="L48" s="883"/>
      <c r="M48" s="884"/>
      <c r="N48" s="111"/>
    </row>
    <row r="49" spans="1:14" ht="15.75" thickBot="1">
      <c r="B49" s="822" t="s">
        <v>1037</v>
      </c>
      <c r="C49" s="823"/>
      <c r="D49" s="823"/>
      <c r="E49" s="823"/>
      <c r="F49" s="823"/>
      <c r="G49" s="823"/>
      <c r="H49" s="823"/>
      <c r="I49" s="823"/>
      <c r="J49" s="823"/>
      <c r="K49" s="823"/>
      <c r="L49" s="823"/>
      <c r="M49" s="824"/>
      <c r="N49" s="402">
        <f>SUM(N36:N48)</f>
        <v>165247.17541793248</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7" t="s">
        <v>1028</v>
      </c>
      <c r="C53" s="868"/>
      <c r="D53" s="868"/>
      <c r="E53" s="868"/>
      <c r="F53" s="868"/>
      <c r="G53" s="868"/>
      <c r="H53" s="868"/>
      <c r="I53" s="902"/>
      <c r="J53" s="323" t="s">
        <v>1029</v>
      </c>
      <c r="K53" s="91" t="s">
        <v>1030</v>
      </c>
      <c r="L53" s="903" t="s">
        <v>1039</v>
      </c>
      <c r="M53" s="902"/>
      <c r="N53" s="92" t="s">
        <v>1035</v>
      </c>
    </row>
    <row r="54" spans="1:14">
      <c r="A54" t="s">
        <v>843</v>
      </c>
      <c r="B54" s="49" t="str">
        <f>VLOOKUP(A54,MATERIALES!A5:D373,3,FALSE)</f>
        <v>Agregado Petreo para Triturar (Crudo)</v>
      </c>
      <c r="C54" s="289"/>
      <c r="D54" s="289"/>
      <c r="E54" s="289"/>
      <c r="F54" s="289"/>
      <c r="G54" s="289"/>
      <c r="H54" s="289"/>
      <c r="I54" s="276"/>
      <c r="J54" s="232" t="str">
        <f>VLOOKUP(A54,MATERIALES!A8:D646,2,FALSE)</f>
        <v>m3</v>
      </c>
      <c r="K54" s="290">
        <v>1.4</v>
      </c>
      <c r="L54" s="275"/>
      <c r="M54" s="410">
        <f>VLOOKUP(A54,MATERIALES!A5:D396,4,FALSE)</f>
        <v>18066.666666666668</v>
      </c>
      <c r="N54" s="280">
        <f>K54*M54</f>
        <v>25293.333333333332</v>
      </c>
    </row>
    <row r="55" spans="1:14">
      <c r="A55" s="114" t="s">
        <v>845</v>
      </c>
      <c r="B55" s="49" t="str">
        <f>VLOOKUP(A55,MATERIALES!A6:D373,3,FALSE)</f>
        <v>Agua</v>
      </c>
      <c r="C55" s="289"/>
      <c r="D55" s="289"/>
      <c r="E55" s="289"/>
      <c r="F55" s="289"/>
      <c r="G55" s="289"/>
      <c r="H55" s="289"/>
      <c r="I55" s="276"/>
      <c r="J55" s="232" t="str">
        <f>VLOOKUP(A55,MATERIALES!A9:D647,2,FALSE)</f>
        <v>lt</v>
      </c>
      <c r="K55" s="290">
        <v>25</v>
      </c>
      <c r="L55" s="275"/>
      <c r="M55" s="410">
        <f>VLOOKUP(A55,MATERIALES!A6:D397,4,FALSE)</f>
        <v>52.333333333333336</v>
      </c>
      <c r="N55" s="280">
        <f>K55*M55</f>
        <v>1308.3333333333335</v>
      </c>
    </row>
    <row r="56" spans="1:14">
      <c r="B56" s="49"/>
      <c r="C56" s="289"/>
      <c r="D56" s="289"/>
      <c r="E56" s="289"/>
      <c r="F56" s="289"/>
      <c r="G56" s="289"/>
      <c r="H56" s="289"/>
      <c r="I56" s="276"/>
      <c r="J56" s="232"/>
      <c r="K56" s="290"/>
      <c r="L56" s="275"/>
      <c r="M56" s="291"/>
      <c r="N56" s="292"/>
    </row>
    <row r="57" spans="1:14">
      <c r="B57" s="49"/>
      <c r="C57" s="289"/>
      <c r="D57" s="289"/>
      <c r="E57" s="289"/>
      <c r="F57" s="289"/>
      <c r="G57" s="289"/>
      <c r="H57" s="289"/>
      <c r="I57" s="276"/>
      <c r="J57" s="232"/>
      <c r="K57" s="290"/>
      <c r="L57" s="275"/>
      <c r="M57" s="291"/>
      <c r="N57" s="292"/>
    </row>
    <row r="58" spans="1:14" ht="15.75" thickBot="1">
      <c r="B58" s="904"/>
      <c r="C58" s="905"/>
      <c r="D58" s="905"/>
      <c r="E58" s="905"/>
      <c r="F58" s="905"/>
      <c r="G58" s="905"/>
      <c r="H58" s="905"/>
      <c r="I58" s="875"/>
      <c r="J58" s="48"/>
      <c r="K58" s="50"/>
      <c r="L58" s="906"/>
      <c r="M58" s="907"/>
      <c r="N58" s="51"/>
    </row>
    <row r="59" spans="1:14" ht="15.75" thickBot="1">
      <c r="B59" s="822" t="s">
        <v>1037</v>
      </c>
      <c r="C59" s="823"/>
      <c r="D59" s="823"/>
      <c r="E59" s="823"/>
      <c r="F59" s="823"/>
      <c r="G59" s="823"/>
      <c r="H59" s="823"/>
      <c r="I59" s="823"/>
      <c r="J59" s="823"/>
      <c r="K59" s="823"/>
      <c r="L59" s="823"/>
      <c r="M59" s="824"/>
      <c r="N59" s="402">
        <f>SUM(N54:N58)</f>
        <v>26601.666666666664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8" t="s">
        <v>1045</v>
      </c>
      <c r="M63" s="887"/>
      <c r="N63" s="82" t="s">
        <v>1035</v>
      </c>
    </row>
    <row r="64" spans="1:14">
      <c r="A64" t="s">
        <v>1353</v>
      </c>
      <c r="B64" s="52" t="str">
        <f>VLOOKUP(A64,TRANSPORTE!A5:D117,3,FALSE)</f>
        <v>Transporte de Material Crudo de Rio</v>
      </c>
      <c r="C64" s="325"/>
      <c r="D64" s="325"/>
      <c r="E64" s="325"/>
      <c r="F64" s="325"/>
      <c r="G64" s="325"/>
      <c r="H64" s="319" t="s">
        <v>1552</v>
      </c>
      <c r="I64" s="287">
        <v>1.4</v>
      </c>
      <c r="J64" s="294">
        <v>1</v>
      </c>
      <c r="K64" s="287">
        <f>I64*J64</f>
        <v>1.4</v>
      </c>
      <c r="L64" s="909">
        <f>VLOOKUP(A64,TRANSPORTE!A5:D117,4,FALSE)</f>
        <v>1226.6666666666667</v>
      </c>
      <c r="M64" s="910"/>
      <c r="N64" s="295">
        <f>K64*L64</f>
        <v>1717.3333333333333</v>
      </c>
    </row>
    <row r="65" spans="1:15">
      <c r="A65" t="s">
        <v>1468</v>
      </c>
      <c r="B65" s="52" t="str">
        <f>VLOOKUP(A65,TRANSPORTE!A6:D117,3,FALSE)</f>
        <v>Transporte de mezcla discontinua en caliente tipo F-10</v>
      </c>
      <c r="C65" s="53"/>
      <c r="D65" s="53"/>
      <c r="E65" s="53"/>
      <c r="F65" s="53"/>
      <c r="G65" s="53"/>
      <c r="H65" s="319" t="s">
        <v>1552</v>
      </c>
      <c r="I65" s="287">
        <v>1.25</v>
      </c>
      <c r="J65" s="294">
        <v>1</v>
      </c>
      <c r="K65" s="287">
        <f>I65*J65</f>
        <v>1.25</v>
      </c>
      <c r="L65" s="909">
        <f>VLOOKUP(A65,TRANSPORTE!A6:D117,4,FALSE)</f>
        <v>1226.6666666666667</v>
      </c>
      <c r="M65" s="910"/>
      <c r="N65" s="295">
        <f>K65*L65</f>
        <v>1533.3333333333335</v>
      </c>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900"/>
      <c r="M69" s="901"/>
      <c r="N69" s="133"/>
    </row>
    <row r="70" spans="1:15" ht="15.75" thickBot="1">
      <c r="B70" s="911" t="s">
        <v>1037</v>
      </c>
      <c r="C70" s="865"/>
      <c r="D70" s="865"/>
      <c r="E70" s="865"/>
      <c r="F70" s="865"/>
      <c r="G70" s="865"/>
      <c r="H70" s="865"/>
      <c r="I70" s="865"/>
      <c r="J70" s="865"/>
      <c r="K70" s="865"/>
      <c r="L70" s="865"/>
      <c r="M70" s="866"/>
      <c r="N70" s="110">
        <f>N64+N65+N66+N67+N68</f>
        <v>3250.666666666667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1" t="s">
        <v>1047</v>
      </c>
      <c r="C74" s="862"/>
      <c r="D74" s="862"/>
      <c r="E74" s="862"/>
      <c r="F74" s="862"/>
      <c r="G74" s="862"/>
      <c r="H74" s="862"/>
      <c r="I74" s="79" t="s">
        <v>1048</v>
      </c>
      <c r="J74" s="81" t="s">
        <v>1494</v>
      </c>
      <c r="K74" s="80" t="s">
        <v>1050</v>
      </c>
      <c r="L74" s="863" t="s">
        <v>1034</v>
      </c>
      <c r="M74" s="864"/>
      <c r="N74" s="104" t="s">
        <v>1035</v>
      </c>
    </row>
    <row r="75" spans="1:15">
      <c r="A75"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303">
        <v>80</v>
      </c>
      <c r="N75" s="403">
        <f>K75/M75</f>
        <v>5106.7205206099998</v>
      </c>
      <c r="O75" s="112"/>
    </row>
    <row r="76" spans="1:15">
      <c r="A76"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307">
        <v>80</v>
      </c>
      <c r="N76" s="403">
        <f>K76/M76</f>
        <v>1276.6801301524999</v>
      </c>
    </row>
    <row r="77" spans="1:15">
      <c r="A77" t="s">
        <v>54</v>
      </c>
      <c r="B77" s="55" t="str">
        <f>VLOOKUP(A77,'MANO DE OBRA'!A9:D70,3,FALSE)</f>
        <v>Rastrilleros (2)</v>
      </c>
      <c r="C77" s="53"/>
      <c r="D77" s="53"/>
      <c r="E77" s="53"/>
      <c r="F77" s="53"/>
      <c r="G77" s="53"/>
      <c r="H77" s="53"/>
      <c r="I77" s="300">
        <f>K77/J77*100</f>
        <v>82811.68411799999</v>
      </c>
      <c r="J77" s="301">
        <v>185</v>
      </c>
      <c r="K77" s="302">
        <f>VLOOKUP(A77,'MANO DE OBRA'!A9:D101,4,FALSE)</f>
        <v>153201.61561829998</v>
      </c>
      <c r="L77" s="56"/>
      <c r="M77" s="308">
        <v>80</v>
      </c>
      <c r="N77" s="403">
        <f>K77/M77</f>
        <v>1915.0201952287498</v>
      </c>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8"/>
      <c r="C80" s="899"/>
      <c r="D80" s="899"/>
      <c r="E80" s="899"/>
      <c r="F80" s="899"/>
      <c r="G80" s="899"/>
      <c r="H80" s="899"/>
      <c r="I80" s="132"/>
      <c r="J80" s="132"/>
      <c r="K80" s="132"/>
      <c r="L80" s="912"/>
      <c r="M80" s="912"/>
      <c r="N80" s="51"/>
    </row>
    <row r="81" spans="1:14" ht="15.75" thickBot="1">
      <c r="B81" s="911" t="s">
        <v>1037</v>
      </c>
      <c r="C81" s="865"/>
      <c r="D81" s="865"/>
      <c r="E81" s="865"/>
      <c r="F81" s="865"/>
      <c r="G81" s="865"/>
      <c r="H81" s="865"/>
      <c r="I81" s="865"/>
      <c r="J81" s="865"/>
      <c r="K81" s="865"/>
      <c r="L81" s="865"/>
      <c r="M81" s="866"/>
      <c r="N81" s="309">
        <f>SUM(N75:N80)</f>
        <v>8298.4208459912497</v>
      </c>
    </row>
    <row r="82" spans="1:14" ht="15.75" thickBot="1">
      <c r="B82" s="39"/>
      <c r="C82" s="40"/>
      <c r="D82" s="40"/>
      <c r="E82" s="40"/>
      <c r="F82" s="40"/>
      <c r="G82" s="40"/>
      <c r="H82" s="40"/>
      <c r="I82" s="40"/>
      <c r="J82" s="40"/>
      <c r="K82" s="40"/>
      <c r="L82" s="40"/>
      <c r="M82" s="40"/>
      <c r="N82" s="41"/>
    </row>
    <row r="83" spans="1:14" ht="15.75" thickBot="1">
      <c r="B83" s="822" t="s">
        <v>1051</v>
      </c>
      <c r="C83" s="823"/>
      <c r="D83" s="823"/>
      <c r="E83" s="823"/>
      <c r="F83" s="823"/>
      <c r="G83" s="823"/>
      <c r="H83" s="823"/>
      <c r="I83" s="823"/>
      <c r="J83" s="823"/>
      <c r="K83" s="823"/>
      <c r="L83" s="823"/>
      <c r="M83" s="824"/>
      <c r="N83" s="105">
        <f>N49+N59+N70+N81</f>
        <v>203397.92959725705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7" t="s">
        <v>1053</v>
      </c>
      <c r="C87" s="868"/>
      <c r="D87" s="868"/>
      <c r="E87" s="868"/>
      <c r="F87" s="868"/>
      <c r="G87" s="868"/>
      <c r="H87" s="868"/>
      <c r="I87" s="322"/>
      <c r="J87" s="342"/>
      <c r="K87" s="310" t="s">
        <v>1054</v>
      </c>
      <c r="L87" s="869" t="s">
        <v>1055</v>
      </c>
      <c r="M87" s="870"/>
      <c r="N87" s="311"/>
    </row>
    <row r="88" spans="1:14">
      <c r="B88" s="855" t="s">
        <v>1056</v>
      </c>
      <c r="C88" s="856"/>
      <c r="D88" s="856"/>
      <c r="E88" s="856"/>
      <c r="F88" s="856"/>
      <c r="G88" s="856"/>
      <c r="H88" s="856"/>
      <c r="I88" s="93"/>
      <c r="J88" s="94"/>
      <c r="K88" s="312">
        <v>0.2</v>
      </c>
      <c r="L88" s="857">
        <f>N83*K88</f>
        <v>40679.585919451412</v>
      </c>
      <c r="M88" s="858"/>
      <c r="N88" s="57"/>
    </row>
    <row r="89" spans="1:14">
      <c r="B89" s="95" t="s">
        <v>1057</v>
      </c>
      <c r="C89" s="96"/>
      <c r="D89" s="96"/>
      <c r="E89" s="96"/>
      <c r="F89" s="96"/>
      <c r="G89" s="96"/>
      <c r="H89" s="96"/>
      <c r="I89" s="93"/>
      <c r="J89" s="94"/>
      <c r="K89" s="312">
        <v>0.05</v>
      </c>
      <c r="L89" s="857">
        <f>N83*K89</f>
        <v>10169.896479862853</v>
      </c>
      <c r="M89" s="858"/>
      <c r="N89" s="57"/>
    </row>
    <row r="90" spans="1:14" ht="15.75" thickBot="1">
      <c r="B90" s="97" t="s">
        <v>1058</v>
      </c>
      <c r="C90" s="98"/>
      <c r="D90" s="98"/>
      <c r="E90" s="98"/>
      <c r="F90" s="98"/>
      <c r="G90" s="98"/>
      <c r="H90" s="98"/>
      <c r="I90" s="99"/>
      <c r="J90" s="100"/>
      <c r="K90" s="313">
        <v>0.05</v>
      </c>
      <c r="L90" s="859">
        <f>N83*K90</f>
        <v>10169.896479862853</v>
      </c>
      <c r="M90" s="860"/>
      <c r="N90" s="57"/>
    </row>
    <row r="91" spans="1:14" ht="15.75" thickBot="1">
      <c r="B91" s="822" t="s">
        <v>1037</v>
      </c>
      <c r="C91" s="823"/>
      <c r="D91" s="823"/>
      <c r="E91" s="823"/>
      <c r="F91" s="823"/>
      <c r="G91" s="823"/>
      <c r="H91" s="823"/>
      <c r="I91" s="823"/>
      <c r="J91" s="823"/>
      <c r="K91" s="823"/>
      <c r="L91" s="823"/>
      <c r="M91" s="824"/>
      <c r="N91" s="58">
        <f>L88+L89+L90</f>
        <v>61019.378879177115</v>
      </c>
    </row>
    <row r="92" spans="1:14" ht="15.75" thickBot="1">
      <c r="B92" s="39"/>
      <c r="C92" s="40"/>
      <c r="D92" s="40"/>
      <c r="E92" s="40"/>
      <c r="F92" s="40"/>
      <c r="G92" s="40"/>
      <c r="H92" s="40"/>
      <c r="I92" s="40"/>
      <c r="J92" s="40"/>
      <c r="K92" s="40"/>
      <c r="L92" s="40"/>
      <c r="M92" s="40"/>
      <c r="N92" s="41"/>
    </row>
    <row r="93" spans="1:14" ht="15.75" thickBot="1">
      <c r="A93" t="s">
        <v>2122</v>
      </c>
      <c r="B93" s="822" t="s">
        <v>1059</v>
      </c>
      <c r="C93" s="823"/>
      <c r="D93" s="823"/>
      <c r="E93" s="823"/>
      <c r="F93" s="823"/>
      <c r="G93" s="823"/>
      <c r="H93" s="823"/>
      <c r="I93" s="823"/>
      <c r="J93" s="823"/>
      <c r="K93" s="823"/>
      <c r="L93" s="823"/>
      <c r="M93" s="824"/>
      <c r="N93" s="196">
        <f>N83+N91</f>
        <v>264417.30847643415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75" thickBot="1">
      <c r="B102" s="22"/>
      <c r="C102" s="18"/>
      <c r="D102" s="18"/>
      <c r="E102" s="18"/>
      <c r="F102" s="18" t="s">
        <v>1064</v>
      </c>
      <c r="G102" s="18"/>
      <c r="H102" s="18"/>
      <c r="I102" s="18"/>
      <c r="J102" s="18"/>
      <c r="K102" s="18"/>
      <c r="L102" s="18"/>
      <c r="M102" s="18"/>
      <c r="N102" s="23"/>
    </row>
    <row r="103" spans="2:14">
      <c r="B103" s="235" t="s">
        <v>2322</v>
      </c>
      <c r="C103" s="236"/>
      <c r="D103" s="236"/>
      <c r="E103" s="236"/>
      <c r="F103" s="236"/>
      <c r="G103" s="236"/>
      <c r="H103" s="236"/>
      <c r="I103" s="236"/>
      <c r="J103" s="236"/>
      <c r="K103" s="236"/>
      <c r="L103" s="236"/>
      <c r="M103" s="236"/>
      <c r="N103" s="237"/>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c r="B106" s="238"/>
      <c r="C106" s="239"/>
      <c r="D106" s="239"/>
      <c r="E106" s="239"/>
      <c r="F106" s="239"/>
      <c r="G106" s="239"/>
      <c r="H106" s="239"/>
      <c r="I106" s="239"/>
      <c r="J106" s="239"/>
      <c r="K106" s="239"/>
      <c r="L106" s="239"/>
      <c r="M106" s="239"/>
      <c r="N106" s="240"/>
    </row>
    <row r="107" spans="2:14" ht="15.75" thickBot="1">
      <c r="B107" s="241"/>
      <c r="C107" s="242"/>
      <c r="D107" s="242"/>
      <c r="E107" s="242"/>
      <c r="F107" s="242"/>
      <c r="G107" s="242"/>
      <c r="H107" s="242"/>
      <c r="I107" s="242"/>
      <c r="J107" s="242"/>
      <c r="K107" s="242"/>
      <c r="L107" s="242"/>
      <c r="M107" s="242"/>
      <c r="N107" s="243"/>
    </row>
    <row r="108" spans="2:14">
      <c r="B108" s="244"/>
      <c r="C108" s="245"/>
      <c r="D108" s="245"/>
      <c r="E108" s="245"/>
      <c r="F108" s="245"/>
      <c r="G108" s="245"/>
      <c r="H108" s="245"/>
      <c r="I108" s="245"/>
      <c r="J108" s="245"/>
      <c r="K108" s="245"/>
      <c r="L108" s="245"/>
      <c r="M108" s="245"/>
      <c r="N108" s="246"/>
    </row>
    <row r="109" spans="2:14">
      <c r="B109" s="230" t="s">
        <v>2323</v>
      </c>
      <c r="C109" s="37"/>
      <c r="D109" s="37"/>
      <c r="E109" s="37"/>
      <c r="F109" s="37"/>
      <c r="G109" s="37"/>
      <c r="H109" s="37"/>
      <c r="I109" s="37"/>
      <c r="J109" s="37"/>
      <c r="K109" s="37"/>
      <c r="L109" s="37"/>
      <c r="M109" s="37"/>
      <c r="N109" s="38"/>
    </row>
    <row r="110" spans="2:14" ht="15" customHeight="1">
      <c r="B110" s="825" t="s">
        <v>2324</v>
      </c>
      <c r="C110" s="826"/>
      <c r="D110" s="826"/>
      <c r="E110" s="826"/>
      <c r="F110" s="826"/>
      <c r="G110" s="826"/>
      <c r="H110" s="826"/>
      <c r="I110" s="826"/>
      <c r="J110" s="826"/>
      <c r="K110" s="826"/>
      <c r="L110" s="826"/>
      <c r="M110" s="826"/>
      <c r="N110" s="827"/>
    </row>
    <row r="111" spans="2:14" ht="15" customHeight="1">
      <c r="B111" s="825"/>
      <c r="C111" s="826"/>
      <c r="D111" s="826"/>
      <c r="E111" s="826"/>
      <c r="F111" s="826"/>
      <c r="G111" s="826"/>
      <c r="H111" s="826"/>
      <c r="I111" s="826"/>
      <c r="J111" s="826"/>
      <c r="K111" s="826"/>
      <c r="L111" s="826"/>
      <c r="M111" s="826"/>
      <c r="N111" s="827"/>
    </row>
    <row r="112" spans="2:14" ht="30" customHeight="1">
      <c r="B112" s="828" t="s">
        <v>2325</v>
      </c>
      <c r="C112" s="829"/>
      <c r="D112" s="829"/>
      <c r="E112" s="829"/>
      <c r="F112" s="829"/>
      <c r="G112" s="829"/>
      <c r="H112" s="829"/>
      <c r="I112" s="829"/>
      <c r="J112" s="829"/>
      <c r="K112" s="829"/>
      <c r="L112" s="829"/>
      <c r="M112" s="829"/>
      <c r="N112" s="830"/>
    </row>
    <row r="113" spans="2:14">
      <c r="B113" s="828"/>
      <c r="C113" s="829"/>
      <c r="D113" s="829"/>
      <c r="E113" s="829"/>
      <c r="F113" s="829"/>
      <c r="G113" s="829"/>
      <c r="H113" s="829"/>
      <c r="I113" s="829"/>
      <c r="J113" s="829"/>
      <c r="K113" s="829"/>
      <c r="L113" s="829"/>
      <c r="M113" s="829"/>
      <c r="N113" s="830"/>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30"/>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8"/>
      <c r="K123" s="888"/>
      <c r="L123" s="888"/>
      <c r="M123" s="888"/>
      <c r="N123" s="889"/>
    </row>
    <row r="124" spans="2:14" ht="15.75" thickBot="1">
      <c r="B124" s="269" t="s">
        <v>2327</v>
      </c>
      <c r="C124" s="401"/>
      <c r="D124" s="401"/>
      <c r="E124" s="63"/>
      <c r="F124" s="63"/>
      <c r="G124" s="63"/>
      <c r="H124" s="63"/>
      <c r="I124" s="63"/>
      <c r="J124" s="890"/>
      <c r="K124" s="890"/>
      <c r="L124" s="890"/>
      <c r="M124" s="890"/>
      <c r="N124" s="891"/>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1168</v>
      </c>
      <c r="C31" s="87" t="s">
        <v>1681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148</v>
      </c>
      <c r="B36" s="871" t="str">
        <f>VLOOKUP(A36,EQUIPOS!A6:D154,3,FALSE)</f>
        <v>Cargador : Potencia en el volante 110 hp, Clasificación de RPM del motor 2300.</v>
      </c>
      <c r="C36" s="872"/>
      <c r="D36" s="872"/>
      <c r="E36" s="872"/>
      <c r="F36" s="872"/>
      <c r="G36" s="872"/>
      <c r="H36" s="873"/>
      <c r="I36" s="275"/>
      <c r="J36" s="276"/>
      <c r="K36" s="277">
        <f>VLOOKUP(A36,EQUIPOS!A6:D163,4,FALSE)</f>
        <v>158750</v>
      </c>
      <c r="L36" s="278"/>
      <c r="M36" s="279">
        <v>30</v>
      </c>
      <c r="N36" s="280">
        <f>K36/M36</f>
        <v>5291.666666666667</v>
      </c>
    </row>
    <row r="37" spans="1:14">
      <c r="A37" s="119" t="s">
        <v>173</v>
      </c>
      <c r="B37" s="871" t="str">
        <f>VLOOKUP(A37,EQUIPOS!A7:D154,3,FALSE)</f>
        <v>Compactador neumático de Potencia 70 HP, peso de 13 ton</v>
      </c>
      <c r="C37" s="872"/>
      <c r="D37" s="872"/>
      <c r="E37" s="872"/>
      <c r="F37" s="872"/>
      <c r="G37" s="872"/>
      <c r="H37" s="873"/>
      <c r="I37" s="275"/>
      <c r="J37" s="276"/>
      <c r="K37" s="277">
        <f>VLOOKUP(A37,EQUIPOS!A7:D164,4,FALSE)</f>
        <v>148766.66666666666</v>
      </c>
      <c r="L37" s="278"/>
      <c r="M37" s="279">
        <v>10</v>
      </c>
      <c r="N37" s="280">
        <f t="shared" ref="N37:N43" si="0">K37/M37</f>
        <v>14876.666666666666</v>
      </c>
    </row>
    <row r="38" spans="1:14">
      <c r="A38" t="s">
        <v>284</v>
      </c>
      <c r="B38" s="871" t="str">
        <f>VLOOKUP(A38,EQUIPOS!A8:D154,3,FALSE)</f>
        <v>Planta de asfalto en caliente</v>
      </c>
      <c r="C38" s="872"/>
      <c r="D38" s="872"/>
      <c r="E38" s="872"/>
      <c r="F38" s="872"/>
      <c r="G38" s="872"/>
      <c r="H38" s="873"/>
      <c r="I38" s="275"/>
      <c r="J38" s="276"/>
      <c r="K38" s="277">
        <f>VLOOKUP(A38,EQUIPOS!A8:D165,4,FALSE)</f>
        <v>541200</v>
      </c>
      <c r="L38" s="278"/>
      <c r="M38" s="279">
        <v>10</v>
      </c>
      <c r="N38" s="280">
        <f t="shared" si="0"/>
        <v>54120</v>
      </c>
    </row>
    <row r="39" spans="1:14">
      <c r="A39" t="s">
        <v>290</v>
      </c>
      <c r="B39" s="871" t="str">
        <f>VLOOKUP(A39,EQUIPOS!A9:D154,3,FALSE)</f>
        <v>Planta trituradora</v>
      </c>
      <c r="C39" s="872"/>
      <c r="D39" s="872"/>
      <c r="E39" s="872"/>
      <c r="F39" s="872"/>
      <c r="G39" s="872"/>
      <c r="H39" s="873"/>
      <c r="I39" s="275"/>
      <c r="J39" s="276"/>
      <c r="K39" s="277">
        <f>VLOOKUP(A39,EQUIPOS!A9:D166,4,FALSE)</f>
        <v>498950</v>
      </c>
      <c r="L39" s="278"/>
      <c r="M39" s="279">
        <v>30</v>
      </c>
      <c r="N39" s="280">
        <f t="shared" si="0"/>
        <v>16631.666666666668</v>
      </c>
    </row>
    <row r="40" spans="1:14">
      <c r="A40" t="s">
        <v>316</v>
      </c>
      <c r="B40" s="871" t="str">
        <f>VLOOKUP(A40,EQUIPOS!A10:D154,3,FALSE)</f>
        <v>Retroexcavadora Tipo E-200 o  Equivalente</v>
      </c>
      <c r="C40" s="872"/>
      <c r="D40" s="872"/>
      <c r="E40" s="872"/>
      <c r="F40" s="872"/>
      <c r="G40" s="872"/>
      <c r="H40" s="873"/>
      <c r="I40" s="275"/>
      <c r="J40" s="276"/>
      <c r="K40" s="277">
        <f>VLOOKUP(A40,EQUIPOS!A10:D167,4,FALSE)</f>
        <v>185450</v>
      </c>
      <c r="L40" s="278"/>
      <c r="M40" s="279">
        <v>30</v>
      </c>
      <c r="N40" s="280">
        <f t="shared" si="0"/>
        <v>6181.666666666667</v>
      </c>
    </row>
    <row r="41" spans="1:14">
      <c r="A41" t="s">
        <v>358</v>
      </c>
      <c r="B41" s="871" t="str">
        <f>VLOOKUP(A41,EQUIPOS!A11:D155,3,FALSE)</f>
        <v xml:space="preserve">Terminadora de asfalto (Finisher), potencia en el volante 174 HP, R=20M3/H, velocidad de desplazamiento 114 m/min
</v>
      </c>
      <c r="C41" s="872"/>
      <c r="D41" s="872"/>
      <c r="E41" s="872"/>
      <c r="F41" s="872"/>
      <c r="G41" s="872"/>
      <c r="H41" s="873"/>
      <c r="I41" s="275"/>
      <c r="J41" s="276"/>
      <c r="K41" s="277">
        <f>VLOOKUP(A41,EQUIPOS!A11:D168,4,FALSE)</f>
        <v>459750</v>
      </c>
      <c r="L41" s="278"/>
      <c r="M41" s="279">
        <v>10</v>
      </c>
      <c r="N41" s="280">
        <f t="shared" si="0"/>
        <v>45975</v>
      </c>
    </row>
    <row r="42" spans="1:14">
      <c r="A42" t="s">
        <v>166</v>
      </c>
      <c r="B42" s="871" t="str">
        <f>VLOOKUP(A42,EQUIPOS!A12:D156,3,FALSE)</f>
        <v>Compactador de Rodillo POTENCIA: 99HP, PESO: 8 ton</v>
      </c>
      <c r="C42" s="872"/>
      <c r="D42" s="872"/>
      <c r="E42" s="872"/>
      <c r="F42" s="872"/>
      <c r="G42" s="872"/>
      <c r="H42" s="873"/>
      <c r="I42" s="275"/>
      <c r="J42" s="276"/>
      <c r="K42" s="277">
        <f>VLOOKUP(A42,EQUIPOS!A12:D169,4,FALSE)</f>
        <v>138750</v>
      </c>
      <c r="L42" s="278"/>
      <c r="M42" s="279">
        <v>10</v>
      </c>
      <c r="N42" s="280">
        <f t="shared" si="0"/>
        <v>13875</v>
      </c>
    </row>
    <row r="43" spans="1:14">
      <c r="A43" t="s">
        <v>373</v>
      </c>
      <c r="B43" s="871" t="str">
        <f>VLOOKUP(A43,EQUIPOS!A13:D157,3,FALSE)</f>
        <v>Volqueta 6 m3</v>
      </c>
      <c r="C43" s="872"/>
      <c r="D43" s="872"/>
      <c r="E43" s="872"/>
      <c r="F43" s="872"/>
      <c r="G43" s="872"/>
      <c r="H43" s="873"/>
      <c r="I43" s="275"/>
      <c r="J43" s="276"/>
      <c r="K43" s="277">
        <f>VLOOKUP(A43,EQUIPOS!A13:D170,4,FALSE)</f>
        <v>70333.333333333328</v>
      </c>
      <c r="L43" s="278"/>
      <c r="M43" s="279">
        <v>10</v>
      </c>
      <c r="N43" s="280">
        <f t="shared" si="0"/>
        <v>7033.333333333333</v>
      </c>
    </row>
    <row r="44" spans="1:14">
      <c r="B44" s="871"/>
      <c r="C44" s="872"/>
      <c r="D44" s="872"/>
      <c r="E44" s="872"/>
      <c r="F44" s="872"/>
      <c r="G44" s="872"/>
      <c r="H44" s="873"/>
      <c r="I44" s="874"/>
      <c r="J44" s="875"/>
      <c r="K44" s="277"/>
      <c r="L44" s="876"/>
      <c r="M44" s="877"/>
      <c r="N44" s="280"/>
    </row>
    <row r="45" spans="1:14">
      <c r="B45" s="871"/>
      <c r="C45" s="872"/>
      <c r="D45" s="872"/>
      <c r="E45" s="878"/>
      <c r="F45" s="872"/>
      <c r="G45" s="872"/>
      <c r="H45" s="873"/>
      <c r="I45" s="42"/>
      <c r="J45" s="43"/>
      <c r="K45" s="282"/>
      <c r="L45" s="284"/>
      <c r="M45" s="285"/>
      <c r="N45" s="286"/>
    </row>
    <row r="46" spans="1:14">
      <c r="B46" s="879" t="s">
        <v>1036</v>
      </c>
      <c r="C46" s="880"/>
      <c r="D46" s="880"/>
      <c r="E46" s="44"/>
      <c r="F46" s="45"/>
      <c r="G46" s="45"/>
      <c r="H46" s="46"/>
      <c r="I46" s="42"/>
      <c r="J46" s="43"/>
      <c r="K46" s="287"/>
      <c r="L46" s="284"/>
      <c r="M46" s="409">
        <v>0.1</v>
      </c>
      <c r="N46" s="352">
        <f>N80*M46</f>
        <v>1085.1781106296251</v>
      </c>
    </row>
    <row r="47" spans="1:14" ht="15.75" thickBot="1">
      <c r="B47" s="871"/>
      <c r="C47" s="872"/>
      <c r="D47" s="872"/>
      <c r="E47" s="872"/>
      <c r="F47" s="872"/>
      <c r="G47" s="872"/>
      <c r="H47" s="873"/>
      <c r="I47" s="881"/>
      <c r="J47" s="882"/>
      <c r="K47" s="47"/>
      <c r="L47" s="883"/>
      <c r="M47" s="884"/>
      <c r="N47" s="111"/>
    </row>
    <row r="48" spans="1:14" ht="15.75" thickBot="1">
      <c r="B48" s="822" t="s">
        <v>1037</v>
      </c>
      <c r="C48" s="823"/>
      <c r="D48" s="823"/>
      <c r="E48" s="823"/>
      <c r="F48" s="823"/>
      <c r="G48" s="823"/>
      <c r="H48" s="823"/>
      <c r="I48" s="823"/>
      <c r="J48" s="823"/>
      <c r="K48" s="823"/>
      <c r="L48" s="823"/>
      <c r="M48" s="824"/>
      <c r="N48" s="402">
        <f>SUM(N36:N47)</f>
        <v>165070.17811062964</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7" t="s">
        <v>1028</v>
      </c>
      <c r="C52" s="868"/>
      <c r="D52" s="868"/>
      <c r="E52" s="868"/>
      <c r="F52" s="868"/>
      <c r="G52" s="868"/>
      <c r="H52" s="868"/>
      <c r="I52" s="902"/>
      <c r="J52" s="323" t="s">
        <v>1029</v>
      </c>
      <c r="K52" s="91" t="s">
        <v>1030</v>
      </c>
      <c r="L52" s="903" t="s">
        <v>1039</v>
      </c>
      <c r="M52" s="902"/>
      <c r="N52" s="92" t="s">
        <v>1035</v>
      </c>
    </row>
    <row r="53" spans="1:14">
      <c r="A53" t="s">
        <v>843</v>
      </c>
      <c r="B53" s="49" t="str">
        <f>VLOOKUP(A53,MATERIALES!A5:D373,3,FALSE)</f>
        <v>Agregado Petreo para Triturar (Crudo)</v>
      </c>
      <c r="C53" s="289"/>
      <c r="D53" s="289"/>
      <c r="E53" s="289"/>
      <c r="F53" s="289"/>
      <c r="G53" s="289"/>
      <c r="H53" s="289"/>
      <c r="I53" s="276"/>
      <c r="J53" s="232" t="str">
        <f>VLOOKUP(A53,MATERIALES!A7:D645,2,FALSE)</f>
        <v>m3</v>
      </c>
      <c r="K53" s="290">
        <v>1.4</v>
      </c>
      <c r="L53" s="275"/>
      <c r="M53" s="410">
        <f>VLOOKUP(A53,MATERIALES!A5:D396,4,FALSE)</f>
        <v>18066.666666666668</v>
      </c>
      <c r="N53" s="280">
        <f>K53*M53</f>
        <v>25293.333333333332</v>
      </c>
    </row>
    <row r="54" spans="1:14">
      <c r="A54" s="114"/>
      <c r="B54" s="49"/>
      <c r="C54" s="289"/>
      <c r="D54" s="289"/>
      <c r="E54" s="289"/>
      <c r="F54" s="289"/>
      <c r="G54" s="289"/>
      <c r="H54" s="289"/>
      <c r="I54" s="276"/>
      <c r="J54" s="232"/>
      <c r="K54" s="290"/>
      <c r="L54" s="275"/>
      <c r="M54" s="410"/>
      <c r="N54" s="280"/>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904"/>
      <c r="C57" s="905"/>
      <c r="D57" s="905"/>
      <c r="E57" s="905"/>
      <c r="F57" s="905"/>
      <c r="G57" s="905"/>
      <c r="H57" s="905"/>
      <c r="I57" s="875"/>
      <c r="J57" s="48"/>
      <c r="K57" s="50"/>
      <c r="L57" s="906"/>
      <c r="M57" s="907"/>
      <c r="N57" s="51"/>
    </row>
    <row r="58" spans="1:14" ht="15.75" thickBot="1">
      <c r="B58" s="822" t="s">
        <v>1037</v>
      </c>
      <c r="C58" s="823"/>
      <c r="D58" s="823"/>
      <c r="E58" s="823"/>
      <c r="F58" s="823"/>
      <c r="G58" s="823"/>
      <c r="H58" s="823"/>
      <c r="I58" s="823"/>
      <c r="J58" s="823"/>
      <c r="K58" s="823"/>
      <c r="L58" s="823"/>
      <c r="M58" s="824"/>
      <c r="N58" s="402">
        <f>SUM(N53:N57)</f>
        <v>25293.333333333332</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8" t="s">
        <v>1045</v>
      </c>
      <c r="M62" s="887"/>
      <c r="N62" s="82" t="s">
        <v>1035</v>
      </c>
    </row>
    <row r="63" spans="1:14">
      <c r="A63" t="s">
        <v>1353</v>
      </c>
      <c r="B63" s="52" t="str">
        <f>VLOOKUP(A63,TRANSPORTE!A5:D117,3,FALSE)</f>
        <v>Transporte de Material Crudo de Rio</v>
      </c>
      <c r="C63" s="325"/>
      <c r="D63" s="325"/>
      <c r="E63" s="325"/>
      <c r="F63" s="325"/>
      <c r="G63" s="325"/>
      <c r="H63" s="319" t="s">
        <v>1552</v>
      </c>
      <c r="I63" s="287">
        <v>1.4</v>
      </c>
      <c r="J63" s="294">
        <v>1</v>
      </c>
      <c r="K63" s="287">
        <f>I63*J63</f>
        <v>1.4</v>
      </c>
      <c r="L63" s="909">
        <f>VLOOKUP(A63,TRANSPORTE!A5:D117,4,FALSE)</f>
        <v>1226.6666666666667</v>
      </c>
      <c r="M63" s="910"/>
      <c r="N63" s="295">
        <f>K63*L63</f>
        <v>1717.3333333333333</v>
      </c>
    </row>
    <row r="64" spans="1:14">
      <c r="A64" t="s">
        <v>1377</v>
      </c>
      <c r="B64" s="52" t="str">
        <f>VLOOKUP(A64,TRANSPORTE!A6:D117,3,FALSE)</f>
        <v>Transporte de mezcla</v>
      </c>
      <c r="C64" s="53"/>
      <c r="D64" s="53"/>
      <c r="E64" s="53"/>
      <c r="F64" s="53"/>
      <c r="G64" s="53"/>
      <c r="H64" s="319" t="s">
        <v>1552</v>
      </c>
      <c r="I64" s="287">
        <v>1.25</v>
      </c>
      <c r="J64" s="294">
        <v>1</v>
      </c>
      <c r="K64" s="287">
        <f>I64*J64</f>
        <v>1.25</v>
      </c>
      <c r="L64" s="909">
        <f>VLOOKUP(A64,TRANSPORTE!A6:D117,4,FALSE)</f>
        <v>1226.6666666666667</v>
      </c>
      <c r="M64" s="910"/>
      <c r="N64" s="295">
        <f>K64*L64</f>
        <v>1533.3333333333335</v>
      </c>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900"/>
      <c r="M68" s="901"/>
      <c r="N68" s="133"/>
    </row>
    <row r="69" spans="1:15" ht="15.75" thickBot="1">
      <c r="B69" s="911" t="s">
        <v>1037</v>
      </c>
      <c r="C69" s="865"/>
      <c r="D69" s="865"/>
      <c r="E69" s="865"/>
      <c r="F69" s="865"/>
      <c r="G69" s="865"/>
      <c r="H69" s="865"/>
      <c r="I69" s="865"/>
      <c r="J69" s="865"/>
      <c r="K69" s="865"/>
      <c r="L69" s="865"/>
      <c r="M69" s="866"/>
      <c r="N69" s="110">
        <f>N63+N64+N65+N66+N67</f>
        <v>3250.666666666667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61" t="s">
        <v>1047</v>
      </c>
      <c r="C73" s="862"/>
      <c r="D73" s="862"/>
      <c r="E73" s="862"/>
      <c r="F73" s="862"/>
      <c r="G73" s="862"/>
      <c r="H73" s="862"/>
      <c r="I73" s="79" t="s">
        <v>1048</v>
      </c>
      <c r="J73" s="81" t="s">
        <v>1494</v>
      </c>
      <c r="K73" s="80" t="s">
        <v>1050</v>
      </c>
      <c r="L73" s="863" t="s">
        <v>1034</v>
      </c>
      <c r="M73" s="864"/>
      <c r="N73" s="104" t="s">
        <v>1035</v>
      </c>
    </row>
    <row r="74" spans="1:15">
      <c r="A74" t="s">
        <v>19</v>
      </c>
      <c r="B74" s="55" t="str">
        <f>VLOOKUP(A74,'MANO DE OBRA'!A8:D68,3,FALSE)</f>
        <v>Obrero (8)</v>
      </c>
      <c r="C74" s="53"/>
      <c r="D74" s="53"/>
      <c r="E74" s="53"/>
      <c r="F74" s="53"/>
      <c r="G74" s="53"/>
      <c r="H74" s="53"/>
      <c r="I74" s="300">
        <f>K74/J74*100</f>
        <v>220831.15764799999</v>
      </c>
      <c r="J74" s="301">
        <v>185</v>
      </c>
      <c r="K74" s="302">
        <f>VLOOKUP(A74,'MANO DE OBRA'!A8:D99,4,FALSE)</f>
        <v>408537.6416488</v>
      </c>
      <c r="L74" s="56"/>
      <c r="M74" s="303">
        <v>80</v>
      </c>
      <c r="N74" s="403">
        <f>K74/M74</f>
        <v>5106.7205206099998</v>
      </c>
      <c r="O74" s="112"/>
    </row>
    <row r="75" spans="1:15">
      <c r="A75" t="s">
        <v>54</v>
      </c>
      <c r="B75" s="55" t="str">
        <f>VLOOKUP(A75,'MANO DE OBRA'!A8:D69,3,FALSE)</f>
        <v>Rastrilleros (2)</v>
      </c>
      <c r="C75" s="53"/>
      <c r="D75" s="53"/>
      <c r="E75" s="53"/>
      <c r="F75" s="53"/>
      <c r="G75" s="53"/>
      <c r="H75" s="53"/>
      <c r="I75" s="300">
        <f>K75/J75*100</f>
        <v>82811.68411799999</v>
      </c>
      <c r="J75" s="301">
        <v>185</v>
      </c>
      <c r="K75" s="302">
        <f>VLOOKUP(A75,'MANO DE OBRA'!A8:D100,4,FALSE)</f>
        <v>153201.61561829998</v>
      </c>
      <c r="L75" s="56"/>
      <c r="M75" s="307">
        <v>80</v>
      </c>
      <c r="N75" s="403">
        <f>K75/M75</f>
        <v>1915.0201952287498</v>
      </c>
    </row>
    <row r="76" spans="1:15">
      <c r="A76" t="s">
        <v>34</v>
      </c>
      <c r="B76" s="55" t="str">
        <f>VLOOKUP(A76,'MANO DE OBRA'!A9:D70,3,FALSE)</f>
        <v>Oficial (3)</v>
      </c>
      <c r="C76" s="53"/>
      <c r="D76" s="53"/>
      <c r="E76" s="53"/>
      <c r="F76" s="53"/>
      <c r="G76" s="53"/>
      <c r="H76" s="53"/>
      <c r="I76" s="300">
        <f>K76/J76*100</f>
        <v>165623.36823599998</v>
      </c>
      <c r="J76" s="301">
        <v>185</v>
      </c>
      <c r="K76" s="302">
        <f>VLOOKUP(A76,'MANO DE OBRA'!A9:D101,4,FALSE)</f>
        <v>306403.23123659997</v>
      </c>
      <c r="L76" s="56"/>
      <c r="M76" s="308">
        <v>80</v>
      </c>
      <c r="N76" s="403">
        <f>K76/M76</f>
        <v>3830.0403904574996</v>
      </c>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8"/>
      <c r="C79" s="899"/>
      <c r="D79" s="899"/>
      <c r="E79" s="899"/>
      <c r="F79" s="899"/>
      <c r="G79" s="899"/>
      <c r="H79" s="899"/>
      <c r="I79" s="132"/>
      <c r="J79" s="132"/>
      <c r="K79" s="132"/>
      <c r="L79" s="912"/>
      <c r="M79" s="912"/>
      <c r="N79" s="51"/>
    </row>
    <row r="80" spans="1:15" ht="15.75" thickBot="1">
      <c r="B80" s="911" t="s">
        <v>1037</v>
      </c>
      <c r="C80" s="865"/>
      <c r="D80" s="865"/>
      <c r="E80" s="865"/>
      <c r="F80" s="865"/>
      <c r="G80" s="865"/>
      <c r="H80" s="865"/>
      <c r="I80" s="865"/>
      <c r="J80" s="865"/>
      <c r="K80" s="865"/>
      <c r="L80" s="865"/>
      <c r="M80" s="866"/>
      <c r="N80" s="309">
        <f>SUM(N74:N79)</f>
        <v>10851.78110629625</v>
      </c>
    </row>
    <row r="81" spans="1:14" ht="15.75" thickBot="1">
      <c r="B81" s="39"/>
      <c r="C81" s="40"/>
      <c r="D81" s="40"/>
      <c r="E81" s="40"/>
      <c r="F81" s="40"/>
      <c r="G81" s="40"/>
      <c r="H81" s="40"/>
      <c r="I81" s="40"/>
      <c r="J81" s="40"/>
      <c r="K81" s="40"/>
      <c r="L81" s="40"/>
      <c r="M81" s="40"/>
      <c r="N81" s="41"/>
    </row>
    <row r="82" spans="1:14" ht="15.75" thickBot="1">
      <c r="B82" s="822" t="s">
        <v>1051</v>
      </c>
      <c r="C82" s="823"/>
      <c r="D82" s="823"/>
      <c r="E82" s="823"/>
      <c r="F82" s="823"/>
      <c r="G82" s="823"/>
      <c r="H82" s="823"/>
      <c r="I82" s="823"/>
      <c r="J82" s="823"/>
      <c r="K82" s="823"/>
      <c r="L82" s="823"/>
      <c r="M82" s="824"/>
      <c r="N82" s="105">
        <f>N48+N58+N69+N80</f>
        <v>204465.9592169259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7" t="s">
        <v>1053</v>
      </c>
      <c r="C86" s="868"/>
      <c r="D86" s="868"/>
      <c r="E86" s="868"/>
      <c r="F86" s="868"/>
      <c r="G86" s="868"/>
      <c r="H86" s="868"/>
      <c r="I86" s="322"/>
      <c r="J86" s="342"/>
      <c r="K86" s="310" t="s">
        <v>1054</v>
      </c>
      <c r="L86" s="869" t="s">
        <v>1055</v>
      </c>
      <c r="M86" s="870"/>
      <c r="N86" s="311"/>
    </row>
    <row r="87" spans="1:14">
      <c r="B87" s="855" t="s">
        <v>1056</v>
      </c>
      <c r="C87" s="856"/>
      <c r="D87" s="856"/>
      <c r="E87" s="856"/>
      <c r="F87" s="856"/>
      <c r="G87" s="856"/>
      <c r="H87" s="856"/>
      <c r="I87" s="93"/>
      <c r="J87" s="94"/>
      <c r="K87" s="312">
        <v>0.2</v>
      </c>
      <c r="L87" s="857">
        <f>N82*K87</f>
        <v>40893.191843385182</v>
      </c>
      <c r="M87" s="858"/>
      <c r="N87" s="57"/>
    </row>
    <row r="88" spans="1:14">
      <c r="B88" s="95" t="s">
        <v>1057</v>
      </c>
      <c r="C88" s="96"/>
      <c r="D88" s="96"/>
      <c r="E88" s="96"/>
      <c r="F88" s="96"/>
      <c r="G88" s="96"/>
      <c r="H88" s="96"/>
      <c r="I88" s="93"/>
      <c r="J88" s="94"/>
      <c r="K88" s="312">
        <v>0.05</v>
      </c>
      <c r="L88" s="857">
        <f>N82*K88</f>
        <v>10223.297960846296</v>
      </c>
      <c r="M88" s="858"/>
      <c r="N88" s="57"/>
    </row>
    <row r="89" spans="1:14" ht="15.75" thickBot="1">
      <c r="B89" s="97" t="s">
        <v>1058</v>
      </c>
      <c r="C89" s="98"/>
      <c r="D89" s="98"/>
      <c r="E89" s="98"/>
      <c r="F89" s="98"/>
      <c r="G89" s="98"/>
      <c r="H89" s="98"/>
      <c r="I89" s="99"/>
      <c r="J89" s="100"/>
      <c r="K89" s="313">
        <v>0.05</v>
      </c>
      <c r="L89" s="859">
        <f>N82*K89</f>
        <v>10223.297960846296</v>
      </c>
      <c r="M89" s="860"/>
      <c r="N89" s="57"/>
    </row>
    <row r="90" spans="1:14" ht="15.75" thickBot="1">
      <c r="B90" s="822" t="s">
        <v>1037</v>
      </c>
      <c r="C90" s="823"/>
      <c r="D90" s="823"/>
      <c r="E90" s="823"/>
      <c r="F90" s="823"/>
      <c r="G90" s="823"/>
      <c r="H90" s="823"/>
      <c r="I90" s="823"/>
      <c r="J90" s="823"/>
      <c r="K90" s="823"/>
      <c r="L90" s="823"/>
      <c r="M90" s="824"/>
      <c r="N90" s="58">
        <f>L87+L88+L89</f>
        <v>61339.787765077766</v>
      </c>
    </row>
    <row r="91" spans="1:14" ht="15.75" thickBot="1">
      <c r="B91" s="39"/>
      <c r="C91" s="40"/>
      <c r="D91" s="40"/>
      <c r="E91" s="40"/>
      <c r="F91" s="40"/>
      <c r="G91" s="40"/>
      <c r="H91" s="40"/>
      <c r="I91" s="40"/>
      <c r="J91" s="40"/>
      <c r="K91" s="40"/>
      <c r="L91" s="40"/>
      <c r="M91" s="40"/>
      <c r="N91" s="41"/>
    </row>
    <row r="92" spans="1:14" ht="15.75" thickBot="1">
      <c r="A92" t="s">
        <v>2122</v>
      </c>
      <c r="B92" s="822" t="s">
        <v>1059</v>
      </c>
      <c r="C92" s="823"/>
      <c r="D92" s="823"/>
      <c r="E92" s="823"/>
      <c r="F92" s="823"/>
      <c r="G92" s="823"/>
      <c r="H92" s="823"/>
      <c r="I92" s="823"/>
      <c r="J92" s="823"/>
      <c r="K92" s="823"/>
      <c r="L92" s="823"/>
      <c r="M92" s="824"/>
      <c r="N92" s="196">
        <f>N82+N90</f>
        <v>265805.74698200368</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25" t="s">
        <v>2324</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2325</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8"/>
      <c r="K122" s="888"/>
      <c r="L122" s="888"/>
      <c r="M122" s="888"/>
      <c r="N122" s="889"/>
    </row>
    <row r="123" spans="2:14" ht="15.75" thickBot="1">
      <c r="B123" s="269" t="s">
        <v>2327</v>
      </c>
      <c r="C123" s="401"/>
      <c r="D123" s="401"/>
      <c r="E123" s="63"/>
      <c r="F123" s="63"/>
      <c r="G123" s="63"/>
      <c r="H123" s="63"/>
      <c r="I123" s="63"/>
      <c r="J123" s="890"/>
      <c r="K123" s="890"/>
      <c r="L123" s="890"/>
      <c r="M123" s="890"/>
      <c r="N123" s="891"/>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1169</v>
      </c>
      <c r="C31" s="87" t="s">
        <v>2178</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117</v>
      </c>
      <c r="B36" s="871" t="str">
        <f>VLOOKUP(A36,EQUIPOS!A6:D154,3,FALSE)</f>
        <v xml:space="preserve">Barredora mecánica de cepillo de 3658 mm ; 6 m3 </v>
      </c>
      <c r="C36" s="872"/>
      <c r="D36" s="872"/>
      <c r="E36" s="872"/>
      <c r="F36" s="872"/>
      <c r="G36" s="872"/>
      <c r="H36" s="873"/>
      <c r="I36" s="275"/>
      <c r="J36" s="276"/>
      <c r="K36" s="277">
        <f>VLOOKUP(A36,EQUIPOS!A6:D163,4,FALSE)</f>
        <v>159865.33333333334</v>
      </c>
      <c r="L36" s="278"/>
      <c r="M36" s="279">
        <v>150</v>
      </c>
      <c r="N36" s="280">
        <f>K36/M36</f>
        <v>1065.768888888889</v>
      </c>
    </row>
    <row r="37" spans="1:14">
      <c r="A37" s="119" t="s">
        <v>148</v>
      </c>
      <c r="B37" s="871" t="str">
        <f>VLOOKUP(A37,EQUIPOS!A7:D154,3,FALSE)</f>
        <v>Cargador : Potencia en el volante 110 hp, Clasificación de RPM del motor 2300.</v>
      </c>
      <c r="C37" s="872"/>
      <c r="D37" s="872"/>
      <c r="E37" s="872"/>
      <c r="F37" s="872"/>
      <c r="G37" s="872"/>
      <c r="H37" s="873"/>
      <c r="I37" s="275"/>
      <c r="J37" s="276"/>
      <c r="K37" s="277">
        <f>VLOOKUP(A37,EQUIPOS!A7:D164,4,FALSE)</f>
        <v>158750</v>
      </c>
      <c r="L37" s="278"/>
      <c r="M37" s="279">
        <v>150</v>
      </c>
      <c r="N37" s="280">
        <f>K37/M37</f>
        <v>1058.3333333333333</v>
      </c>
    </row>
    <row r="38" spans="1:14">
      <c r="A38" t="s">
        <v>236</v>
      </c>
      <c r="B38" s="871" t="str">
        <f>VLOOKUP(A38,EQUIPOS!A8:D154,3,FALSE)</f>
        <v>Fresadora de pavimento, potencia 255 HP, peso 19 Ton, PROFUNDIDAD DE CORTE 305 mm</v>
      </c>
      <c r="C38" s="872"/>
      <c r="D38" s="872"/>
      <c r="E38" s="872"/>
      <c r="F38" s="872"/>
      <c r="G38" s="872"/>
      <c r="H38" s="873"/>
      <c r="I38" s="275"/>
      <c r="J38" s="276"/>
      <c r="K38" s="277">
        <f>VLOOKUP(A38,EQUIPOS!A8:D165,4,FALSE)</f>
        <v>464400</v>
      </c>
      <c r="L38" s="278"/>
      <c r="M38" s="279">
        <v>150</v>
      </c>
      <c r="N38" s="280">
        <f>K38/M38</f>
        <v>3096</v>
      </c>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t="s">
        <v>1036</v>
      </c>
      <c r="C41" s="880"/>
      <c r="D41" s="880"/>
      <c r="E41" s="44"/>
      <c r="F41" s="45"/>
      <c r="G41" s="45"/>
      <c r="H41" s="46"/>
      <c r="I41" s="42"/>
      <c r="J41" s="43"/>
      <c r="K41" s="287"/>
      <c r="L41" s="284"/>
      <c r="M41" s="409">
        <v>0.01</v>
      </c>
      <c r="N41" s="352">
        <f>N75*M41</f>
        <v>1.7022401735366666</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5221.8044623957585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B48" s="49"/>
      <c r="C48" s="289"/>
      <c r="D48" s="289"/>
      <c r="E48" s="289"/>
      <c r="F48" s="289"/>
      <c r="G48" s="289"/>
      <c r="H48" s="289"/>
      <c r="I48" s="276"/>
      <c r="J48" s="232"/>
      <c r="K48" s="290"/>
      <c r="L48" s="275"/>
      <c r="M48" s="410"/>
      <c r="N48" s="280"/>
    </row>
    <row r="49" spans="1:14">
      <c r="A49" s="114"/>
      <c r="B49" s="49"/>
      <c r="C49" s="289"/>
      <c r="D49" s="289"/>
      <c r="E49" s="289"/>
      <c r="F49" s="289"/>
      <c r="G49" s="289"/>
      <c r="H49" s="289"/>
      <c r="I49" s="276"/>
      <c r="J49" s="232"/>
      <c r="K49" s="290"/>
      <c r="L49" s="275"/>
      <c r="M49" s="410"/>
      <c r="N49" s="280"/>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904"/>
      <c r="C52" s="905"/>
      <c r="D52" s="905"/>
      <c r="E52" s="905"/>
      <c r="F52" s="905"/>
      <c r="G52" s="905"/>
      <c r="H52" s="905"/>
      <c r="I52" s="875"/>
      <c r="J52" s="48"/>
      <c r="K52" s="50"/>
      <c r="L52" s="906"/>
      <c r="M52" s="907"/>
      <c r="N52" s="51"/>
    </row>
    <row r="53" spans="1:14" ht="15.75" thickBot="1">
      <c r="B53" s="822" t="s">
        <v>1037</v>
      </c>
      <c r="C53" s="823"/>
      <c r="D53" s="823"/>
      <c r="E53" s="823"/>
      <c r="F53" s="823"/>
      <c r="G53" s="823"/>
      <c r="H53" s="823"/>
      <c r="I53" s="823"/>
      <c r="J53" s="823"/>
      <c r="K53" s="823"/>
      <c r="L53" s="823"/>
      <c r="M53" s="824"/>
      <c r="N53" s="402"/>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8" t="s">
        <v>1045</v>
      </c>
      <c r="M57" s="887"/>
      <c r="N57" s="82" t="s">
        <v>1035</v>
      </c>
    </row>
    <row r="58" spans="1:14">
      <c r="A58" t="s">
        <v>1317</v>
      </c>
      <c r="B58" s="52" t="str">
        <f>VLOOKUP(A58,TRANSPORTE!A5:D117,3,FALSE)</f>
        <v>Transporte de material fresado</v>
      </c>
      <c r="C58" s="325"/>
      <c r="D58" s="325"/>
      <c r="E58" s="325"/>
      <c r="F58" s="325"/>
      <c r="G58" s="325"/>
      <c r="H58" s="319" t="s">
        <v>1552</v>
      </c>
      <c r="I58" s="287">
        <v>0.13</v>
      </c>
      <c r="J58" s="294">
        <v>1</v>
      </c>
      <c r="K58" s="287">
        <f>I58*J58</f>
        <v>0.13</v>
      </c>
      <c r="L58" s="909">
        <f>VLOOKUP(A58,TRANSPORTE!A5:D117,4,FALSE)</f>
        <v>1226.6666666666667</v>
      </c>
      <c r="M58" s="910"/>
      <c r="N58" s="295">
        <f>K58*L58</f>
        <v>159.46666666666667</v>
      </c>
    </row>
    <row r="59" spans="1:14">
      <c r="B59" s="52"/>
      <c r="C59" s="53"/>
      <c r="D59" s="53"/>
      <c r="E59" s="53"/>
      <c r="F59" s="53"/>
      <c r="G59" s="53"/>
      <c r="H59" s="319"/>
      <c r="I59" s="287"/>
      <c r="J59" s="294"/>
      <c r="K59" s="287"/>
      <c r="L59" s="909"/>
      <c r="M59" s="910"/>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900"/>
      <c r="M63" s="901"/>
      <c r="N63" s="133"/>
    </row>
    <row r="64" spans="1:14" ht="15.75" thickBot="1">
      <c r="B64" s="911" t="s">
        <v>1037</v>
      </c>
      <c r="C64" s="865"/>
      <c r="D64" s="865"/>
      <c r="E64" s="865"/>
      <c r="F64" s="865"/>
      <c r="G64" s="865"/>
      <c r="H64" s="865"/>
      <c r="I64" s="865"/>
      <c r="J64" s="865"/>
      <c r="K64" s="865"/>
      <c r="L64" s="865"/>
      <c r="M64" s="866"/>
      <c r="N64" s="110">
        <f>N58+N59+N60+N61+N62</f>
        <v>159.46666666666667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1" t="s">
        <v>1047</v>
      </c>
      <c r="C68" s="862"/>
      <c r="D68" s="862"/>
      <c r="E68" s="862"/>
      <c r="F68" s="862"/>
      <c r="G68" s="862"/>
      <c r="H68" s="862"/>
      <c r="I68" s="79" t="s">
        <v>1048</v>
      </c>
      <c r="J68" s="81" t="s">
        <v>1494</v>
      </c>
      <c r="K68" s="80" t="s">
        <v>1050</v>
      </c>
      <c r="L68" s="863" t="s">
        <v>1034</v>
      </c>
      <c r="M68" s="864"/>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1200</v>
      </c>
      <c r="N69" s="403">
        <f>K69/M69</f>
        <v>170.22401735366665</v>
      </c>
      <c r="O69" s="112"/>
    </row>
    <row r="70" spans="1:15">
      <c r="B70" s="55"/>
      <c r="C70" s="53"/>
      <c r="D70" s="53"/>
      <c r="E70" s="53"/>
      <c r="F70" s="53"/>
      <c r="G70" s="53"/>
      <c r="H70" s="53"/>
      <c r="I70" s="300"/>
      <c r="J70" s="301"/>
      <c r="K70" s="302"/>
      <c r="L70" s="56"/>
      <c r="M70" s="307"/>
      <c r="N70" s="403"/>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8"/>
      <c r="C74" s="899"/>
      <c r="D74" s="899"/>
      <c r="E74" s="899"/>
      <c r="F74" s="899"/>
      <c r="G74" s="899"/>
      <c r="H74" s="899"/>
      <c r="I74" s="132"/>
      <c r="J74" s="132"/>
      <c r="K74" s="132"/>
      <c r="L74" s="912"/>
      <c r="M74" s="912"/>
      <c r="N74" s="133"/>
    </row>
    <row r="75" spans="1:15" ht="15.75" thickBot="1">
      <c r="B75" s="911" t="s">
        <v>1037</v>
      </c>
      <c r="C75" s="865"/>
      <c r="D75" s="865"/>
      <c r="E75" s="865"/>
      <c r="F75" s="865"/>
      <c r="G75" s="865"/>
      <c r="H75" s="865"/>
      <c r="I75" s="865"/>
      <c r="J75" s="865"/>
      <c r="K75" s="865"/>
      <c r="L75" s="865"/>
      <c r="M75" s="866"/>
      <c r="N75" s="468">
        <f>SUM(N69:N74)</f>
        <v>170.22401735366665</v>
      </c>
    </row>
    <row r="76" spans="1:15" ht="15.75" thickBot="1">
      <c r="B76" s="39"/>
      <c r="C76" s="40"/>
      <c r="D76" s="40"/>
      <c r="E76" s="40"/>
      <c r="F76" s="40"/>
      <c r="G76" s="40"/>
      <c r="H76" s="40"/>
      <c r="I76" s="40"/>
      <c r="J76" s="40"/>
      <c r="K76" s="40"/>
      <c r="L76" s="40"/>
      <c r="M76" s="40"/>
      <c r="N76" s="41"/>
    </row>
    <row r="77" spans="1:15" ht="15.75" thickBot="1">
      <c r="B77" s="822" t="s">
        <v>1051</v>
      </c>
      <c r="C77" s="823"/>
      <c r="D77" s="823"/>
      <c r="E77" s="823"/>
      <c r="F77" s="823"/>
      <c r="G77" s="823"/>
      <c r="H77" s="823"/>
      <c r="I77" s="823"/>
      <c r="J77" s="823"/>
      <c r="K77" s="823"/>
      <c r="L77" s="823"/>
      <c r="M77" s="824"/>
      <c r="N77" s="105">
        <f>N43+N53+N64+N75</f>
        <v>5551.4951464160913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7" t="s">
        <v>1053</v>
      </c>
      <c r="C81" s="868"/>
      <c r="D81" s="868"/>
      <c r="E81" s="868"/>
      <c r="F81" s="868"/>
      <c r="G81" s="868"/>
      <c r="H81" s="868"/>
      <c r="I81" s="322"/>
      <c r="J81" s="342"/>
      <c r="K81" s="310" t="s">
        <v>1054</v>
      </c>
      <c r="L81" s="869" t="s">
        <v>1055</v>
      </c>
      <c r="M81" s="870"/>
      <c r="N81" s="311"/>
    </row>
    <row r="82" spans="1:14">
      <c r="B82" s="855" t="s">
        <v>1056</v>
      </c>
      <c r="C82" s="856"/>
      <c r="D82" s="856"/>
      <c r="E82" s="856"/>
      <c r="F82" s="856"/>
      <c r="G82" s="856"/>
      <c r="H82" s="856"/>
      <c r="I82" s="93"/>
      <c r="J82" s="94"/>
      <c r="K82" s="312">
        <v>0.2</v>
      </c>
      <c r="L82" s="857">
        <f>N77*K82</f>
        <v>1110.2990292832183</v>
      </c>
      <c r="M82" s="858"/>
      <c r="N82" s="57"/>
    </row>
    <row r="83" spans="1:14">
      <c r="B83" s="95" t="s">
        <v>1057</v>
      </c>
      <c r="C83" s="96"/>
      <c r="D83" s="96"/>
      <c r="E83" s="96"/>
      <c r="F83" s="96"/>
      <c r="G83" s="96"/>
      <c r="H83" s="96"/>
      <c r="I83" s="93"/>
      <c r="J83" s="94"/>
      <c r="K83" s="312">
        <v>0.05</v>
      </c>
      <c r="L83" s="857">
        <f>N77*K83</f>
        <v>277.57475732080457</v>
      </c>
      <c r="M83" s="858"/>
      <c r="N83" s="57"/>
    </row>
    <row r="84" spans="1:14" ht="15.75" thickBot="1">
      <c r="B84" s="97" t="s">
        <v>1058</v>
      </c>
      <c r="C84" s="98"/>
      <c r="D84" s="98"/>
      <c r="E84" s="98"/>
      <c r="F84" s="98"/>
      <c r="G84" s="98"/>
      <c r="H84" s="98"/>
      <c r="I84" s="99"/>
      <c r="J84" s="100"/>
      <c r="K84" s="313">
        <v>0.05</v>
      </c>
      <c r="L84" s="859">
        <f>N77*K84</f>
        <v>277.57475732080457</v>
      </c>
      <c r="M84" s="860"/>
      <c r="N84" s="57"/>
    </row>
    <row r="85" spans="1:14" ht="15.75" thickBot="1">
      <c r="B85" s="822" t="s">
        <v>1037</v>
      </c>
      <c r="C85" s="823"/>
      <c r="D85" s="823"/>
      <c r="E85" s="823"/>
      <c r="F85" s="823"/>
      <c r="G85" s="823"/>
      <c r="H85" s="823"/>
      <c r="I85" s="823"/>
      <c r="J85" s="823"/>
      <c r="K85" s="823"/>
      <c r="L85" s="823"/>
      <c r="M85" s="824"/>
      <c r="N85" s="58">
        <f>L82+L83+L84</f>
        <v>1665.4485439248274</v>
      </c>
    </row>
    <row r="86" spans="1:14" ht="15.75" thickBot="1">
      <c r="B86" s="39"/>
      <c r="C86" s="40"/>
      <c r="D86" s="40"/>
      <c r="E86" s="40"/>
      <c r="F86" s="40"/>
      <c r="G86" s="40"/>
      <c r="H86" s="40"/>
      <c r="I86" s="40"/>
      <c r="J86" s="40"/>
      <c r="K86" s="40"/>
      <c r="L86" s="40"/>
      <c r="M86" s="40"/>
      <c r="N86" s="41"/>
    </row>
    <row r="87" spans="1:14" ht="15.75" thickBot="1">
      <c r="A87" t="s">
        <v>2122</v>
      </c>
      <c r="B87" s="822" t="s">
        <v>1059</v>
      </c>
      <c r="C87" s="823"/>
      <c r="D87" s="823"/>
      <c r="E87" s="823"/>
      <c r="F87" s="823"/>
      <c r="G87" s="823"/>
      <c r="H87" s="823"/>
      <c r="I87" s="823"/>
      <c r="J87" s="823"/>
      <c r="K87" s="823"/>
      <c r="L87" s="823"/>
      <c r="M87" s="824"/>
      <c r="N87" s="196">
        <f>N77+N85</f>
        <v>7216.9436903409187</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25" t="s">
        <v>2324</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30" customHeight="1">
      <c r="B106" s="828" t="s">
        <v>2325</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8"/>
      <c r="K117" s="888"/>
      <c r="L117" s="888"/>
      <c r="M117" s="888"/>
      <c r="N117" s="889"/>
    </row>
    <row r="118" spans="2:14" ht="15.75" thickBot="1">
      <c r="B118" s="269" t="s">
        <v>2327</v>
      </c>
      <c r="C118" s="401"/>
      <c r="D118" s="401"/>
      <c r="E118" s="63"/>
      <c r="F118" s="63"/>
      <c r="G118" s="63"/>
      <c r="H118" s="63"/>
      <c r="I118" s="63"/>
      <c r="J118" s="890"/>
      <c r="K118" s="890"/>
      <c r="L118" s="890"/>
      <c r="M118" s="890"/>
      <c r="N118" s="891"/>
    </row>
  </sheetData>
  <mergeCells count="67">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2123</v>
      </c>
      <c r="C31" s="87" t="s">
        <v>2180</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117</v>
      </c>
      <c r="B36" s="871" t="str">
        <f>VLOOKUP(A36,EQUIPOS!A6:D154,3,FALSE)</f>
        <v xml:space="preserve">Barredora mecánica de cepillo de 3658 mm ; 6 m3 </v>
      </c>
      <c r="C36" s="872"/>
      <c r="D36" s="872"/>
      <c r="E36" s="872"/>
      <c r="F36" s="872"/>
      <c r="G36" s="872"/>
      <c r="H36" s="873"/>
      <c r="I36" s="275"/>
      <c r="J36" s="276"/>
      <c r="K36" s="277">
        <f>VLOOKUP(A36,EQUIPOS!A6:D163,4,FALSE)</f>
        <v>159865.33333333334</v>
      </c>
      <c r="L36" s="278"/>
      <c r="M36" s="279">
        <v>300</v>
      </c>
      <c r="N36" s="280">
        <f>K36/M36</f>
        <v>532.88444444444451</v>
      </c>
    </row>
    <row r="37" spans="1:14">
      <c r="A37" s="119" t="s">
        <v>148</v>
      </c>
      <c r="B37" s="871" t="str">
        <f>VLOOKUP(A37,EQUIPOS!A7:D154,3,FALSE)</f>
        <v>Cargador : Potencia en el volante 110 hp, Clasificación de RPM del motor 2300.</v>
      </c>
      <c r="C37" s="872"/>
      <c r="D37" s="872"/>
      <c r="E37" s="872"/>
      <c r="F37" s="872"/>
      <c r="G37" s="872"/>
      <c r="H37" s="873"/>
      <c r="I37" s="275"/>
      <c r="J37" s="276"/>
      <c r="K37" s="277">
        <f>VLOOKUP(A37,EQUIPOS!A7:D164,4,FALSE)</f>
        <v>158750</v>
      </c>
      <c r="L37" s="278"/>
      <c r="M37" s="279">
        <v>300</v>
      </c>
      <c r="N37" s="280">
        <f>K37/M37</f>
        <v>529.16666666666663</v>
      </c>
    </row>
    <row r="38" spans="1:14">
      <c r="A38" t="s">
        <v>236</v>
      </c>
      <c r="B38" s="871" t="str">
        <f>VLOOKUP(A38,EQUIPOS!A8:D154,3,FALSE)</f>
        <v>Fresadora de pavimento, potencia 255 HP, peso 19 Ton, PROFUNDIDAD DE CORTE 305 mm</v>
      </c>
      <c r="C38" s="872"/>
      <c r="D38" s="872"/>
      <c r="E38" s="872"/>
      <c r="F38" s="872"/>
      <c r="G38" s="872"/>
      <c r="H38" s="873"/>
      <c r="I38" s="275"/>
      <c r="J38" s="276"/>
      <c r="K38" s="277">
        <f>VLOOKUP(A38,EQUIPOS!A8:D165,4,FALSE)</f>
        <v>464400</v>
      </c>
      <c r="L38" s="278"/>
      <c r="M38" s="279">
        <v>300</v>
      </c>
      <c r="N38" s="280">
        <f>K38/M38</f>
        <v>1548</v>
      </c>
    </row>
    <row r="39" spans="1:14">
      <c r="B39" s="871"/>
      <c r="C39" s="872"/>
      <c r="D39" s="872"/>
      <c r="E39" s="872"/>
      <c r="F39" s="872"/>
      <c r="G39" s="872"/>
      <c r="H39" s="873"/>
      <c r="I39" s="874"/>
      <c r="J39" s="875"/>
      <c r="K39" s="277"/>
      <c r="L39" s="876"/>
      <c r="M39" s="877"/>
      <c r="N39" s="280"/>
    </row>
    <row r="40" spans="1:14">
      <c r="B40" s="871"/>
      <c r="C40" s="872"/>
      <c r="D40" s="872"/>
      <c r="E40" s="878"/>
      <c r="F40" s="872"/>
      <c r="G40" s="872"/>
      <c r="H40" s="873"/>
      <c r="I40" s="42"/>
      <c r="J40" s="43"/>
      <c r="K40" s="282"/>
      <c r="L40" s="284"/>
      <c r="M40" s="285"/>
      <c r="N40" s="286"/>
    </row>
    <row r="41" spans="1:14">
      <c r="B41" s="879" t="s">
        <v>1036</v>
      </c>
      <c r="C41" s="880"/>
      <c r="D41" s="880"/>
      <c r="E41" s="44"/>
      <c r="F41" s="45"/>
      <c r="G41" s="45"/>
      <c r="H41" s="46"/>
      <c r="I41" s="42"/>
      <c r="J41" s="43"/>
      <c r="K41" s="287"/>
      <c r="L41" s="284"/>
      <c r="M41" s="409">
        <v>0.01</v>
      </c>
      <c r="N41" s="352">
        <f>N75*M41</f>
        <v>0.85112008676833328</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2610.9022311978792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B48" s="49"/>
      <c r="C48" s="289"/>
      <c r="D48" s="289"/>
      <c r="E48" s="289"/>
      <c r="F48" s="289"/>
      <c r="G48" s="289"/>
      <c r="H48" s="289"/>
      <c r="I48" s="276"/>
      <c r="J48" s="232"/>
      <c r="K48" s="290"/>
      <c r="L48" s="275"/>
      <c r="M48" s="410"/>
      <c r="N48" s="280"/>
    </row>
    <row r="49" spans="1:14">
      <c r="A49" s="114"/>
      <c r="B49" s="49"/>
      <c r="C49" s="289"/>
      <c r="D49" s="289"/>
      <c r="E49" s="289"/>
      <c r="F49" s="289"/>
      <c r="G49" s="289"/>
      <c r="H49" s="289"/>
      <c r="I49" s="276"/>
      <c r="J49" s="232"/>
      <c r="K49" s="290"/>
      <c r="L49" s="275"/>
      <c r="M49" s="410"/>
      <c r="N49" s="280"/>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904"/>
      <c r="C52" s="905"/>
      <c r="D52" s="905"/>
      <c r="E52" s="905"/>
      <c r="F52" s="905"/>
      <c r="G52" s="905"/>
      <c r="H52" s="905"/>
      <c r="I52" s="875"/>
      <c r="J52" s="48"/>
      <c r="K52" s="50"/>
      <c r="L52" s="906"/>
      <c r="M52" s="907"/>
      <c r="N52" s="51"/>
    </row>
    <row r="53" spans="1:14" ht="15.75" thickBot="1">
      <c r="B53" s="822" t="s">
        <v>1037</v>
      </c>
      <c r="C53" s="823"/>
      <c r="D53" s="823"/>
      <c r="E53" s="823"/>
      <c r="F53" s="823"/>
      <c r="G53" s="823"/>
      <c r="H53" s="823"/>
      <c r="I53" s="823"/>
      <c r="J53" s="823"/>
      <c r="K53" s="823"/>
      <c r="L53" s="823"/>
      <c r="M53" s="824"/>
      <c r="N53" s="402"/>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8" t="s">
        <v>1045</v>
      </c>
      <c r="M57" s="887"/>
      <c r="N57" s="82" t="s">
        <v>1035</v>
      </c>
    </row>
    <row r="58" spans="1:14">
      <c r="A58" t="s">
        <v>1317</v>
      </c>
      <c r="B58" s="52" t="str">
        <f>VLOOKUP(A58,TRANSPORTE!A5:D117,3,FALSE)</f>
        <v>Transporte de material fresado</v>
      </c>
      <c r="C58" s="325"/>
      <c r="D58" s="325"/>
      <c r="E58" s="325"/>
      <c r="F58" s="325"/>
      <c r="G58" s="325"/>
      <c r="H58" s="319" t="s">
        <v>1552</v>
      </c>
      <c r="I58" s="421">
        <v>6.5000000000000002E-2</v>
      </c>
      <c r="J58" s="294">
        <v>1</v>
      </c>
      <c r="K58" s="421">
        <f>I58*J58</f>
        <v>6.5000000000000002E-2</v>
      </c>
      <c r="L58" s="909">
        <f>VLOOKUP(A58,TRANSPORTE!A5:D117,4,FALSE)</f>
        <v>1226.6666666666667</v>
      </c>
      <c r="M58" s="910"/>
      <c r="N58" s="295">
        <f>K58*L58</f>
        <v>79.733333333333334</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900"/>
      <c r="M63" s="901"/>
      <c r="N63" s="133"/>
    </row>
    <row r="64" spans="1:14" ht="15.75" thickBot="1">
      <c r="B64" s="911" t="s">
        <v>1037</v>
      </c>
      <c r="C64" s="865"/>
      <c r="D64" s="865"/>
      <c r="E64" s="865"/>
      <c r="F64" s="865"/>
      <c r="G64" s="865"/>
      <c r="H64" s="865"/>
      <c r="I64" s="865"/>
      <c r="J64" s="865"/>
      <c r="K64" s="865"/>
      <c r="L64" s="865"/>
      <c r="M64" s="866"/>
      <c r="N64" s="110">
        <f>N58+N59+N60+N61+N62</f>
        <v>79.733333333333334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1" t="s">
        <v>1047</v>
      </c>
      <c r="C68" s="862"/>
      <c r="D68" s="862"/>
      <c r="E68" s="862"/>
      <c r="F68" s="862"/>
      <c r="G68" s="862"/>
      <c r="H68" s="862"/>
      <c r="I68" s="79" t="s">
        <v>1048</v>
      </c>
      <c r="J68" s="81" t="s">
        <v>1494</v>
      </c>
      <c r="K68" s="80" t="s">
        <v>1050</v>
      </c>
      <c r="L68" s="863" t="s">
        <v>1034</v>
      </c>
      <c r="M68" s="864"/>
      <c r="N68" s="104" t="s">
        <v>1035</v>
      </c>
    </row>
    <row r="69" spans="1:15">
      <c r="A69"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303">
        <v>2400</v>
      </c>
      <c r="N69" s="403">
        <f>K69/M69</f>
        <v>85.112008676833327</v>
      </c>
      <c r="O69" s="112"/>
    </row>
    <row r="70" spans="1:15">
      <c r="B70" s="55"/>
      <c r="C70" s="53"/>
      <c r="D70" s="53"/>
      <c r="E70" s="53"/>
      <c r="F70" s="53"/>
      <c r="G70" s="53"/>
      <c r="H70" s="53"/>
      <c r="I70" s="300"/>
      <c r="J70" s="301"/>
      <c r="K70" s="302"/>
      <c r="L70" s="56"/>
      <c r="M70" s="307"/>
      <c r="N70" s="403"/>
    </row>
    <row r="71" spans="1:15">
      <c r="B71" s="55"/>
      <c r="C71" s="53"/>
      <c r="D71" s="53"/>
      <c r="E71" s="53"/>
      <c r="F71" s="53"/>
      <c r="G71" s="53"/>
      <c r="H71" s="53"/>
      <c r="I71" s="287"/>
      <c r="J71" s="305"/>
      <c r="K71" s="306"/>
      <c r="L71" s="56"/>
      <c r="M71" s="308"/>
      <c r="N71" s="304"/>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8"/>
      <c r="C74" s="899"/>
      <c r="D74" s="899"/>
      <c r="E74" s="899"/>
      <c r="F74" s="899"/>
      <c r="G74" s="899"/>
      <c r="H74" s="899"/>
      <c r="I74" s="132"/>
      <c r="J74" s="132"/>
      <c r="K74" s="132"/>
      <c r="L74" s="912"/>
      <c r="M74" s="912"/>
      <c r="N74" s="51"/>
    </row>
    <row r="75" spans="1:15" ht="15.75" thickBot="1">
      <c r="B75" s="911" t="s">
        <v>1037</v>
      </c>
      <c r="C75" s="865"/>
      <c r="D75" s="865"/>
      <c r="E75" s="865"/>
      <c r="F75" s="865"/>
      <c r="G75" s="865"/>
      <c r="H75" s="865"/>
      <c r="I75" s="865"/>
      <c r="J75" s="865"/>
      <c r="K75" s="865"/>
      <c r="L75" s="865"/>
      <c r="M75" s="866"/>
      <c r="N75" s="309">
        <f>SUM(N69:N74)</f>
        <v>85.112008676833327</v>
      </c>
    </row>
    <row r="76" spans="1:15" ht="15.75" thickBot="1">
      <c r="B76" s="39"/>
      <c r="C76" s="40"/>
      <c r="D76" s="40"/>
      <c r="E76" s="40"/>
      <c r="F76" s="40"/>
      <c r="G76" s="40"/>
      <c r="H76" s="40"/>
      <c r="I76" s="40"/>
      <c r="J76" s="40"/>
      <c r="K76" s="40"/>
      <c r="L76" s="40"/>
      <c r="M76" s="40"/>
      <c r="N76" s="41"/>
    </row>
    <row r="77" spans="1:15" ht="15.75" thickBot="1">
      <c r="B77" s="822" t="s">
        <v>1051</v>
      </c>
      <c r="C77" s="823"/>
      <c r="D77" s="823"/>
      <c r="E77" s="823"/>
      <c r="F77" s="823"/>
      <c r="G77" s="823"/>
      <c r="H77" s="823"/>
      <c r="I77" s="823"/>
      <c r="J77" s="823"/>
      <c r="K77" s="823"/>
      <c r="L77" s="823"/>
      <c r="M77" s="824"/>
      <c r="N77" s="105">
        <f>N43+N53+N64+N75</f>
        <v>2775.7475732080457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7" t="s">
        <v>1053</v>
      </c>
      <c r="C81" s="868"/>
      <c r="D81" s="868"/>
      <c r="E81" s="868"/>
      <c r="F81" s="868"/>
      <c r="G81" s="868"/>
      <c r="H81" s="868"/>
      <c r="I81" s="322"/>
      <c r="J81" s="342"/>
      <c r="K81" s="310" t="s">
        <v>1054</v>
      </c>
      <c r="L81" s="869" t="s">
        <v>1055</v>
      </c>
      <c r="M81" s="870"/>
      <c r="N81" s="311"/>
    </row>
    <row r="82" spans="1:14">
      <c r="B82" s="855" t="s">
        <v>1056</v>
      </c>
      <c r="C82" s="856"/>
      <c r="D82" s="856"/>
      <c r="E82" s="856"/>
      <c r="F82" s="856"/>
      <c r="G82" s="856"/>
      <c r="H82" s="856"/>
      <c r="I82" s="93"/>
      <c r="J82" s="94"/>
      <c r="K82" s="312">
        <v>0.2</v>
      </c>
      <c r="L82" s="857">
        <f>N77*K82</f>
        <v>555.14951464160913</v>
      </c>
      <c r="M82" s="858"/>
      <c r="N82" s="57"/>
    </row>
    <row r="83" spans="1:14">
      <c r="B83" s="95" t="s">
        <v>1057</v>
      </c>
      <c r="C83" s="96"/>
      <c r="D83" s="96"/>
      <c r="E83" s="96"/>
      <c r="F83" s="96"/>
      <c r="G83" s="96"/>
      <c r="H83" s="96"/>
      <c r="I83" s="93"/>
      <c r="J83" s="94"/>
      <c r="K83" s="312">
        <v>0.05</v>
      </c>
      <c r="L83" s="857">
        <f>N77*K83</f>
        <v>138.78737866040228</v>
      </c>
      <c r="M83" s="858"/>
      <c r="N83" s="57"/>
    </row>
    <row r="84" spans="1:14" ht="15.75" thickBot="1">
      <c r="B84" s="97" t="s">
        <v>1058</v>
      </c>
      <c r="C84" s="98"/>
      <c r="D84" s="98"/>
      <c r="E84" s="98"/>
      <c r="F84" s="98"/>
      <c r="G84" s="98"/>
      <c r="H84" s="98"/>
      <c r="I84" s="99"/>
      <c r="J84" s="100"/>
      <c r="K84" s="313">
        <v>0.05</v>
      </c>
      <c r="L84" s="859">
        <f>N77*K84</f>
        <v>138.78737866040228</v>
      </c>
      <c r="M84" s="860"/>
      <c r="N84" s="57"/>
    </row>
    <row r="85" spans="1:14" ht="15.75" thickBot="1">
      <c r="B85" s="822" t="s">
        <v>1037</v>
      </c>
      <c r="C85" s="823"/>
      <c r="D85" s="823"/>
      <c r="E85" s="823"/>
      <c r="F85" s="823"/>
      <c r="G85" s="823"/>
      <c r="H85" s="823"/>
      <c r="I85" s="823"/>
      <c r="J85" s="823"/>
      <c r="K85" s="823"/>
      <c r="L85" s="823"/>
      <c r="M85" s="824"/>
      <c r="N85" s="58">
        <f>L82+L83+L84</f>
        <v>832.7242719624137</v>
      </c>
    </row>
    <row r="86" spans="1:14" ht="15.75" thickBot="1">
      <c r="B86" s="39"/>
      <c r="C86" s="40"/>
      <c r="D86" s="40"/>
      <c r="E86" s="40"/>
      <c r="F86" s="40"/>
      <c r="G86" s="40"/>
      <c r="H86" s="40"/>
      <c r="I86" s="40"/>
      <c r="J86" s="40"/>
      <c r="K86" s="40"/>
      <c r="L86" s="40"/>
      <c r="M86" s="40"/>
      <c r="N86" s="41"/>
    </row>
    <row r="87" spans="1:14" ht="15.75" thickBot="1">
      <c r="A87" t="s">
        <v>2122</v>
      </c>
      <c r="B87" s="822" t="s">
        <v>1059</v>
      </c>
      <c r="C87" s="823"/>
      <c r="D87" s="823"/>
      <c r="E87" s="823"/>
      <c r="F87" s="823"/>
      <c r="G87" s="823"/>
      <c r="H87" s="823"/>
      <c r="I87" s="823"/>
      <c r="J87" s="823"/>
      <c r="K87" s="823"/>
      <c r="L87" s="823"/>
      <c r="M87" s="824"/>
      <c r="N87" s="196">
        <f>N77+N85</f>
        <v>3608.4718451704593</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25" t="s">
        <v>2324</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30" customHeight="1">
      <c r="B106" s="828" t="s">
        <v>2325</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8"/>
      <c r="K117" s="888"/>
      <c r="L117" s="888"/>
      <c r="M117" s="888"/>
      <c r="N117" s="889"/>
    </row>
    <row r="118" spans="2:14" ht="15.75" thickBot="1">
      <c r="B118" s="269" t="s">
        <v>2327</v>
      </c>
      <c r="C118" s="401"/>
      <c r="D118" s="401"/>
      <c r="E118" s="63"/>
      <c r="F118" s="63"/>
      <c r="G118" s="63"/>
      <c r="H118" s="63"/>
      <c r="I118" s="63"/>
      <c r="J118" s="890"/>
      <c r="K118" s="890"/>
      <c r="L118" s="890"/>
      <c r="M118" s="890"/>
      <c r="N118" s="891"/>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1170</v>
      </c>
      <c r="C31" s="87" t="s">
        <v>2181</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152</v>
      </c>
      <c r="B36" s="871" t="str">
        <f>VLOOKUP(A36,EQUIPOS!A6:D154,3,FALSE)</f>
        <v xml:space="preserve">Carrotanque de agua(1000 Galones) </v>
      </c>
      <c r="C36" s="872"/>
      <c r="D36" s="872"/>
      <c r="E36" s="872"/>
      <c r="F36" s="872"/>
      <c r="G36" s="872"/>
      <c r="H36" s="873"/>
      <c r="I36" s="275"/>
      <c r="J36" s="276"/>
      <c r="K36" s="277">
        <f>VLOOKUP(A36,EQUIPOS!A6:D163,4,FALSE)</f>
        <v>80266.666666666672</v>
      </c>
      <c r="L36" s="278"/>
      <c r="M36" s="279">
        <v>18</v>
      </c>
      <c r="N36" s="280">
        <f>K36/M36</f>
        <v>4459.2592592592591</v>
      </c>
    </row>
    <row r="37" spans="1:14">
      <c r="A37" s="119" t="s">
        <v>154</v>
      </c>
      <c r="B37" s="871" t="str">
        <f>VLOOKUP(A37,EQUIPOS!A7:D154,3,FALSE)</f>
        <v>Carrotanque Irrigador de asfalto, 1000 GALONES DE CAPACIDAD</v>
      </c>
      <c r="C37" s="872"/>
      <c r="D37" s="872"/>
      <c r="E37" s="872"/>
      <c r="F37" s="872"/>
      <c r="G37" s="872"/>
      <c r="H37" s="873"/>
      <c r="I37" s="275"/>
      <c r="J37" s="276"/>
      <c r="K37" s="277">
        <f>VLOOKUP(A37,EQUIPOS!A7:D164,4,FALSE)</f>
        <v>114583.33333333333</v>
      </c>
      <c r="L37" s="278"/>
      <c r="M37" s="279">
        <v>18</v>
      </c>
      <c r="N37" s="280">
        <f>K37/M37</f>
        <v>6365.7407407407409</v>
      </c>
    </row>
    <row r="38" spans="1:14">
      <c r="A38" t="s">
        <v>269</v>
      </c>
      <c r="B38" s="871" t="str">
        <f>VLOOKUP(A38,EQUIPOS!A8:D154,3,FALSE)</f>
        <v>Motoniveladora  potencia 215 HP, ancho de cuchilla 4,27 m, peso 18 ton.</v>
      </c>
      <c r="C38" s="872"/>
      <c r="D38" s="872"/>
      <c r="E38" s="872"/>
      <c r="F38" s="872"/>
      <c r="G38" s="872"/>
      <c r="H38" s="873"/>
      <c r="I38" s="275"/>
      <c r="J38" s="276"/>
      <c r="K38" s="277">
        <f>VLOOKUP(A38,EQUIPOS!A8:D165,4,FALSE)</f>
        <v>236733.33333333334</v>
      </c>
      <c r="L38" s="278"/>
      <c r="M38" s="279">
        <v>18</v>
      </c>
      <c r="N38" s="280">
        <f>K38/M38</f>
        <v>13151.851851851852</v>
      </c>
    </row>
    <row r="39" spans="1:14">
      <c r="A39" t="s">
        <v>299</v>
      </c>
      <c r="B39" s="871" t="str">
        <f>VLOOKUP(A39,EQUIPOS!A9:D154,3,FALSE)</f>
        <v xml:space="preserve">Recicladora, potencia 430HP </v>
      </c>
      <c r="C39" s="872"/>
      <c r="D39" s="872"/>
      <c r="E39" s="872"/>
      <c r="F39" s="872"/>
      <c r="G39" s="872"/>
      <c r="H39" s="873"/>
      <c r="I39" s="874"/>
      <c r="J39" s="875"/>
      <c r="K39" s="277">
        <f>VLOOKUP(A39,EQUIPOS!A9:D166,4,FALSE)</f>
        <v>517500</v>
      </c>
      <c r="L39" s="876">
        <v>18</v>
      </c>
      <c r="M39" s="877"/>
      <c r="N39" s="280">
        <f>K39/L39</f>
        <v>28750</v>
      </c>
    </row>
    <row r="40" spans="1:14">
      <c r="A40" t="s">
        <v>365</v>
      </c>
      <c r="B40" s="871" t="str">
        <f>VLOOKUP(A40,EQUIPOS!A10:D154,3,FALSE)</f>
        <v xml:space="preserve">Vibrocompatador, potencia 153 HP, peso 10 Ton. </v>
      </c>
      <c r="C40" s="872"/>
      <c r="D40" s="872"/>
      <c r="E40" s="872"/>
      <c r="F40" s="872"/>
      <c r="G40" s="872"/>
      <c r="H40" s="873"/>
      <c r="I40" s="42"/>
      <c r="J40" s="43"/>
      <c r="K40" s="277">
        <f>VLOOKUP(A40,EQUIPOS!A10:D167,4,FALSE)</f>
        <v>137533.33333333334</v>
      </c>
      <c r="L40" s="284"/>
      <c r="M40" s="285">
        <v>18</v>
      </c>
      <c r="N40" s="280">
        <f>K40/M40</f>
        <v>7640.7407407407409</v>
      </c>
    </row>
    <row r="41" spans="1:14">
      <c r="B41" s="879" t="s">
        <v>1036</v>
      </c>
      <c r="C41" s="880"/>
      <c r="D41" s="880"/>
      <c r="E41" s="44"/>
      <c r="F41" s="45"/>
      <c r="G41" s="45"/>
      <c r="H41" s="46"/>
      <c r="I41" s="42"/>
      <c r="J41" s="43"/>
      <c r="K41" s="287"/>
      <c r="L41" s="284"/>
      <c r="M41" s="409">
        <v>0.01</v>
      </c>
      <c r="N41" s="352">
        <f>N75*M41</f>
        <v>28.370669558944442</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60395.963262151541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873</v>
      </c>
      <c r="B48" s="49" t="str">
        <f>VLOOKUP(A48,MATERIALES!A5:D373,3,FALSE)</f>
        <v>Arena lavada</v>
      </c>
      <c r="C48" s="289"/>
      <c r="D48" s="289"/>
      <c r="E48" s="289"/>
      <c r="F48" s="289"/>
      <c r="G48" s="289"/>
      <c r="H48" s="289"/>
      <c r="I48" s="276"/>
      <c r="J48" s="232" t="str">
        <f>VLOOKUP(A48,MATERIALES!A4:D640,2,FALSE)</f>
        <v>m3</v>
      </c>
      <c r="K48" s="290">
        <v>3.5000000000000003E-2</v>
      </c>
      <c r="L48" s="275"/>
      <c r="M48" s="410">
        <f>VLOOKUP(A48,MATERIALES!A5:D396,4,FALSE)</f>
        <v>32938.8534120814</v>
      </c>
      <c r="N48" s="280">
        <f>K48*M48</f>
        <v>1152.8598694228492</v>
      </c>
    </row>
    <row r="49" spans="1:14">
      <c r="A49" s="114" t="s">
        <v>833</v>
      </c>
      <c r="B49" s="49" t="str">
        <f>VLOOKUP(A49,MATERIALES!A6:D373,3,FALSE)</f>
        <v>Agregado petreo para mezclas asfálticas</v>
      </c>
      <c r="C49" s="289"/>
      <c r="D49" s="289"/>
      <c r="E49" s="289"/>
      <c r="F49" s="289"/>
      <c r="G49" s="289"/>
      <c r="H49" s="289"/>
      <c r="I49" s="276"/>
      <c r="J49" s="232" t="str">
        <f>VLOOKUP(A49,MATERIALES!A5:D641,2,FALSE)</f>
        <v>m3</v>
      </c>
      <c r="K49" s="290">
        <v>0.25</v>
      </c>
      <c r="L49" s="275"/>
      <c r="M49" s="410">
        <f>VLOOKUP(A49,MATERIALES!A6:D397,4,FALSE)</f>
        <v>81753.333333333328</v>
      </c>
      <c r="N49" s="280">
        <f>K49*M49</f>
        <v>20438.333333333332</v>
      </c>
    </row>
    <row r="50" spans="1:14">
      <c r="B50" s="49"/>
      <c r="C50" s="289"/>
      <c r="D50" s="289"/>
      <c r="E50" s="289"/>
      <c r="F50" s="289"/>
      <c r="G50" s="289"/>
      <c r="H50" s="289"/>
      <c r="I50" s="276"/>
      <c r="J50" s="232"/>
      <c r="K50" s="290"/>
      <c r="L50" s="275"/>
      <c r="M50" s="291"/>
      <c r="N50" s="292"/>
    </row>
    <row r="51" spans="1:14">
      <c r="B51" s="49"/>
      <c r="C51" s="289"/>
      <c r="D51" s="289"/>
      <c r="E51" s="289"/>
      <c r="F51" s="289"/>
      <c r="G51" s="289"/>
      <c r="H51" s="289"/>
      <c r="I51" s="276"/>
      <c r="J51" s="232"/>
      <c r="K51" s="290"/>
      <c r="L51" s="275"/>
      <c r="M51" s="291"/>
      <c r="N51" s="292"/>
    </row>
    <row r="52" spans="1:14" ht="15.75" thickBot="1">
      <c r="B52" s="904"/>
      <c r="C52" s="905"/>
      <c r="D52" s="905"/>
      <c r="E52" s="905"/>
      <c r="F52" s="905"/>
      <c r="G52" s="905"/>
      <c r="H52" s="905"/>
      <c r="I52" s="875"/>
      <c r="J52" s="48"/>
      <c r="K52" s="50"/>
      <c r="L52" s="906"/>
      <c r="M52" s="907"/>
      <c r="N52" s="51"/>
    </row>
    <row r="53" spans="1:14" ht="15.75" thickBot="1">
      <c r="B53" s="822" t="s">
        <v>1037</v>
      </c>
      <c r="C53" s="823"/>
      <c r="D53" s="823"/>
      <c r="E53" s="823"/>
      <c r="F53" s="823"/>
      <c r="G53" s="823"/>
      <c r="H53" s="823"/>
      <c r="I53" s="823"/>
      <c r="J53" s="823"/>
      <c r="K53" s="823"/>
      <c r="L53" s="823"/>
      <c r="M53" s="824"/>
      <c r="N53" s="402">
        <f>SUM(N48:N52)</f>
        <v>21591.193202756182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8" t="s">
        <v>1045</v>
      </c>
      <c r="M57" s="887"/>
      <c r="N57" s="82" t="s">
        <v>1035</v>
      </c>
    </row>
    <row r="58" spans="1:14">
      <c r="A58" t="s">
        <v>1401</v>
      </c>
      <c r="B58" s="52" t="str">
        <f>VLOOKUP(A58,TRANSPORTE!A5:D117,3,FALSE)</f>
        <v>Transporte de agregados pétreos</v>
      </c>
      <c r="C58" s="325"/>
      <c r="D58" s="325"/>
      <c r="E58" s="325"/>
      <c r="F58" s="325"/>
      <c r="G58" s="325"/>
      <c r="H58" s="319" t="s">
        <v>1552</v>
      </c>
      <c r="I58" s="421">
        <v>0.28500000000000003</v>
      </c>
      <c r="J58" s="294">
        <v>1</v>
      </c>
      <c r="K58" s="421">
        <f>I58*J58</f>
        <v>0.28500000000000003</v>
      </c>
      <c r="L58" s="909">
        <f>VLOOKUP(A58,TRANSPORTE!A5:D117,4,FALSE)</f>
        <v>1226.6666666666667</v>
      </c>
      <c r="M58" s="910"/>
      <c r="N58" s="295">
        <f>K58*L58</f>
        <v>349.60000000000008</v>
      </c>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900"/>
      <c r="M63" s="901"/>
      <c r="N63" s="133"/>
    </row>
    <row r="64" spans="1:14" ht="15.75" thickBot="1">
      <c r="B64" s="911" t="s">
        <v>1037</v>
      </c>
      <c r="C64" s="865"/>
      <c r="D64" s="865"/>
      <c r="E64" s="865"/>
      <c r="F64" s="865"/>
      <c r="G64" s="865"/>
      <c r="H64" s="865"/>
      <c r="I64" s="865"/>
      <c r="J64" s="865"/>
      <c r="K64" s="865"/>
      <c r="L64" s="865"/>
      <c r="M64" s="866"/>
      <c r="N64" s="110">
        <f>N58+N59+N60+N61+N62</f>
        <v>349.60000000000008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1" t="s">
        <v>1047</v>
      </c>
      <c r="C68" s="862"/>
      <c r="D68" s="862"/>
      <c r="E68" s="862"/>
      <c r="F68" s="862"/>
      <c r="G68" s="862"/>
      <c r="H68" s="862"/>
      <c r="I68" s="79" t="s">
        <v>1048</v>
      </c>
      <c r="J68" s="81" t="s">
        <v>1494</v>
      </c>
      <c r="K68" s="80" t="s">
        <v>1050</v>
      </c>
      <c r="L68" s="863" t="s">
        <v>1034</v>
      </c>
      <c r="M68" s="864"/>
      <c r="N68" s="104" t="s">
        <v>1035</v>
      </c>
    </row>
    <row r="69" spans="1:15">
      <c r="A69" t="s">
        <v>15</v>
      </c>
      <c r="B69" s="55" t="str">
        <f>VLOOKUP(A69,'MANO DE OBRA'!A8:D68,3,FALSE)</f>
        <v>Obrero (6)</v>
      </c>
      <c r="C69" s="53"/>
      <c r="D69" s="53"/>
      <c r="E69" s="53"/>
      <c r="F69" s="53"/>
      <c r="G69" s="53"/>
      <c r="H69" s="53"/>
      <c r="I69" s="300">
        <f>K69/J69*100</f>
        <v>165623.36823599998</v>
      </c>
      <c r="J69" s="301">
        <v>185</v>
      </c>
      <c r="K69" s="302">
        <f>VLOOKUP(A69,'MANO DE OBRA'!A8:D99,4,FALSE)</f>
        <v>306403.23123659997</v>
      </c>
      <c r="L69" s="56"/>
      <c r="M69" s="303">
        <v>144</v>
      </c>
      <c r="N69" s="403">
        <f>K69/M69</f>
        <v>2127.800216920833</v>
      </c>
      <c r="O69" s="112"/>
    </row>
    <row r="70" spans="1:15">
      <c r="A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307">
        <v>144</v>
      </c>
      <c r="N70" s="403">
        <f>K70/M70</f>
        <v>709.26673897361115</v>
      </c>
    </row>
    <row r="71" spans="1:15">
      <c r="B71" s="55"/>
      <c r="C71" s="53"/>
      <c r="D71" s="53"/>
      <c r="E71" s="53"/>
      <c r="F71" s="53"/>
      <c r="G71" s="53"/>
      <c r="H71" s="53"/>
      <c r="I71" s="300"/>
      <c r="J71" s="301"/>
      <c r="K71" s="302"/>
      <c r="L71" s="56"/>
      <c r="M71" s="308"/>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8"/>
      <c r="C74" s="899"/>
      <c r="D74" s="899"/>
      <c r="E74" s="899"/>
      <c r="F74" s="899"/>
      <c r="G74" s="899"/>
      <c r="H74" s="899"/>
      <c r="I74" s="132"/>
      <c r="J74" s="132"/>
      <c r="K74" s="132"/>
      <c r="L74" s="912"/>
      <c r="M74" s="912"/>
      <c r="N74" s="51"/>
    </row>
    <row r="75" spans="1:15" ht="15.75" thickBot="1">
      <c r="B75" s="911" t="s">
        <v>1037</v>
      </c>
      <c r="C75" s="865"/>
      <c r="D75" s="865"/>
      <c r="E75" s="865"/>
      <c r="F75" s="865"/>
      <c r="G75" s="865"/>
      <c r="H75" s="865"/>
      <c r="I75" s="865"/>
      <c r="J75" s="865"/>
      <c r="K75" s="865"/>
      <c r="L75" s="865"/>
      <c r="M75" s="866"/>
      <c r="N75" s="309">
        <f>SUM(N69:N74)</f>
        <v>2837.0669558944442</v>
      </c>
    </row>
    <row r="76" spans="1:15" ht="15.75" thickBot="1">
      <c r="B76" s="39"/>
      <c r="C76" s="40"/>
      <c r="D76" s="40"/>
      <c r="E76" s="40"/>
      <c r="F76" s="40"/>
      <c r="G76" s="40"/>
      <c r="H76" s="40"/>
      <c r="I76" s="40"/>
      <c r="J76" s="40"/>
      <c r="K76" s="40"/>
      <c r="L76" s="40"/>
      <c r="M76" s="40"/>
      <c r="N76" s="41"/>
    </row>
    <row r="77" spans="1:15" ht="15.75" thickBot="1">
      <c r="B77" s="822" t="s">
        <v>1051</v>
      </c>
      <c r="C77" s="823"/>
      <c r="D77" s="823"/>
      <c r="E77" s="823"/>
      <c r="F77" s="823"/>
      <c r="G77" s="823"/>
      <c r="H77" s="823"/>
      <c r="I77" s="823"/>
      <c r="J77" s="823"/>
      <c r="K77" s="823"/>
      <c r="L77" s="823"/>
      <c r="M77" s="824"/>
      <c r="N77" s="105">
        <f>N43+N53+N64+N75</f>
        <v>85173.823420802175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7" t="s">
        <v>1053</v>
      </c>
      <c r="C81" s="868"/>
      <c r="D81" s="868"/>
      <c r="E81" s="868"/>
      <c r="F81" s="868"/>
      <c r="G81" s="868"/>
      <c r="H81" s="868"/>
      <c r="I81" s="322"/>
      <c r="J81" s="342"/>
      <c r="K81" s="310" t="s">
        <v>1054</v>
      </c>
      <c r="L81" s="869" t="s">
        <v>1055</v>
      </c>
      <c r="M81" s="870"/>
      <c r="N81" s="311"/>
    </row>
    <row r="82" spans="1:14">
      <c r="B82" s="855" t="s">
        <v>1056</v>
      </c>
      <c r="C82" s="856"/>
      <c r="D82" s="856"/>
      <c r="E82" s="856"/>
      <c r="F82" s="856"/>
      <c r="G82" s="856"/>
      <c r="H82" s="856"/>
      <c r="I82" s="93"/>
      <c r="J82" s="94"/>
      <c r="K82" s="312">
        <v>0.2</v>
      </c>
      <c r="L82" s="857">
        <f>N77*K82</f>
        <v>17034.764684160436</v>
      </c>
      <c r="M82" s="858"/>
      <c r="N82" s="57"/>
    </row>
    <row r="83" spans="1:14">
      <c r="B83" s="95" t="s">
        <v>1057</v>
      </c>
      <c r="C83" s="96"/>
      <c r="D83" s="96"/>
      <c r="E83" s="96"/>
      <c r="F83" s="96"/>
      <c r="G83" s="96"/>
      <c r="H83" s="96"/>
      <c r="I83" s="93"/>
      <c r="J83" s="94"/>
      <c r="K83" s="312">
        <v>0.05</v>
      </c>
      <c r="L83" s="857">
        <f>N77*K83</f>
        <v>4258.6911710401091</v>
      </c>
      <c r="M83" s="858"/>
      <c r="N83" s="57"/>
    </row>
    <row r="84" spans="1:14" ht="15.75" thickBot="1">
      <c r="B84" s="97" t="s">
        <v>1058</v>
      </c>
      <c r="C84" s="98"/>
      <c r="D84" s="98"/>
      <c r="E84" s="98"/>
      <c r="F84" s="98"/>
      <c r="G84" s="98"/>
      <c r="H84" s="98"/>
      <c r="I84" s="99"/>
      <c r="J84" s="100"/>
      <c r="K84" s="313">
        <v>0.05</v>
      </c>
      <c r="L84" s="859">
        <f>N77*K84</f>
        <v>4258.6911710401091</v>
      </c>
      <c r="M84" s="860"/>
      <c r="N84" s="57"/>
    </row>
    <row r="85" spans="1:14" ht="15.75" thickBot="1">
      <c r="B85" s="822" t="s">
        <v>1037</v>
      </c>
      <c r="C85" s="823"/>
      <c r="D85" s="823"/>
      <c r="E85" s="823"/>
      <c r="F85" s="823"/>
      <c r="G85" s="823"/>
      <c r="H85" s="823"/>
      <c r="I85" s="823"/>
      <c r="J85" s="823"/>
      <c r="K85" s="823"/>
      <c r="L85" s="823"/>
      <c r="M85" s="824"/>
      <c r="N85" s="58">
        <f>L82+L83+L84</f>
        <v>25552.147026240658</v>
      </c>
    </row>
    <row r="86" spans="1:14" ht="15.75" thickBot="1">
      <c r="B86" s="39"/>
      <c r="C86" s="40"/>
      <c r="D86" s="40"/>
      <c r="E86" s="40"/>
      <c r="F86" s="40"/>
      <c r="G86" s="40"/>
      <c r="H86" s="40"/>
      <c r="I86" s="40"/>
      <c r="J86" s="40"/>
      <c r="K86" s="40"/>
      <c r="L86" s="40"/>
      <c r="M86" s="40"/>
      <c r="N86" s="41"/>
    </row>
    <row r="87" spans="1:14" ht="15.75" thickBot="1">
      <c r="A87" t="s">
        <v>2122</v>
      </c>
      <c r="B87" s="822" t="s">
        <v>1059</v>
      </c>
      <c r="C87" s="823"/>
      <c r="D87" s="823"/>
      <c r="E87" s="823"/>
      <c r="F87" s="823"/>
      <c r="G87" s="823"/>
      <c r="H87" s="823"/>
      <c r="I87" s="823"/>
      <c r="J87" s="823"/>
      <c r="K87" s="823"/>
      <c r="L87" s="823"/>
      <c r="M87" s="824"/>
      <c r="N87" s="196">
        <f>N77+N85</f>
        <v>110725.97044704284</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75" thickBot="1">
      <c r="B96" s="22"/>
      <c r="C96" s="18"/>
      <c r="D96" s="18"/>
      <c r="E96" s="18"/>
      <c r="F96" s="18" t="s">
        <v>1064</v>
      </c>
      <c r="G96" s="18"/>
      <c r="H96" s="18"/>
      <c r="I96" s="18"/>
      <c r="J96" s="18"/>
      <c r="K96" s="18"/>
      <c r="L96" s="18"/>
      <c r="M96" s="18"/>
      <c r="N96" s="23"/>
    </row>
    <row r="97" spans="2:14">
      <c r="B97" s="235" t="s">
        <v>2322</v>
      </c>
      <c r="C97" s="236"/>
      <c r="D97" s="236"/>
      <c r="E97" s="236"/>
      <c r="F97" s="236"/>
      <c r="G97" s="236"/>
      <c r="H97" s="236"/>
      <c r="I97" s="236"/>
      <c r="J97" s="236"/>
      <c r="K97" s="236"/>
      <c r="L97" s="236"/>
      <c r="M97" s="236"/>
      <c r="N97" s="237"/>
    </row>
    <row r="98" spans="2:14">
      <c r="B98" s="238"/>
      <c r="C98" s="239"/>
      <c r="D98" s="239"/>
      <c r="E98" s="239"/>
      <c r="F98" s="239"/>
      <c r="G98" s="239"/>
      <c r="H98" s="239"/>
      <c r="I98" s="239"/>
      <c r="J98" s="239"/>
      <c r="K98" s="239"/>
      <c r="L98" s="239"/>
      <c r="M98" s="239"/>
      <c r="N98" s="240"/>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ht="15.75" thickBot="1">
      <c r="B101" s="241"/>
      <c r="C101" s="242"/>
      <c r="D101" s="242"/>
      <c r="E101" s="242"/>
      <c r="F101" s="242"/>
      <c r="G101" s="242"/>
      <c r="H101" s="242"/>
      <c r="I101" s="242"/>
      <c r="J101" s="242"/>
      <c r="K101" s="242"/>
      <c r="L101" s="242"/>
      <c r="M101" s="242"/>
      <c r="N101" s="243"/>
    </row>
    <row r="102" spans="2:14">
      <c r="B102" s="244"/>
      <c r="C102" s="245"/>
      <c r="D102" s="245"/>
      <c r="E102" s="245"/>
      <c r="F102" s="245"/>
      <c r="G102" s="245"/>
      <c r="H102" s="245"/>
      <c r="I102" s="245"/>
      <c r="J102" s="245"/>
      <c r="K102" s="245"/>
      <c r="L102" s="245"/>
      <c r="M102" s="245"/>
      <c r="N102" s="246"/>
    </row>
    <row r="103" spans="2:14">
      <c r="B103" s="230" t="s">
        <v>2323</v>
      </c>
      <c r="C103" s="37"/>
      <c r="D103" s="37"/>
      <c r="E103" s="37"/>
      <c r="F103" s="37"/>
      <c r="G103" s="37"/>
      <c r="H103" s="37"/>
      <c r="I103" s="37"/>
      <c r="J103" s="37"/>
      <c r="K103" s="37"/>
      <c r="L103" s="37"/>
      <c r="M103" s="37"/>
      <c r="N103" s="38"/>
    </row>
    <row r="104" spans="2:14" ht="15" customHeight="1">
      <c r="B104" s="825" t="s">
        <v>2324</v>
      </c>
      <c r="C104" s="826"/>
      <c r="D104" s="826"/>
      <c r="E104" s="826"/>
      <c r="F104" s="826"/>
      <c r="G104" s="826"/>
      <c r="H104" s="826"/>
      <c r="I104" s="826"/>
      <c r="J104" s="826"/>
      <c r="K104" s="826"/>
      <c r="L104" s="826"/>
      <c r="M104" s="826"/>
      <c r="N104" s="827"/>
    </row>
    <row r="105" spans="2:14" ht="15" customHeight="1">
      <c r="B105" s="825"/>
      <c r="C105" s="826"/>
      <c r="D105" s="826"/>
      <c r="E105" s="826"/>
      <c r="F105" s="826"/>
      <c r="G105" s="826"/>
      <c r="H105" s="826"/>
      <c r="I105" s="826"/>
      <c r="J105" s="826"/>
      <c r="K105" s="826"/>
      <c r="L105" s="826"/>
      <c r="M105" s="826"/>
      <c r="N105" s="827"/>
    </row>
    <row r="106" spans="2:14" ht="30" customHeight="1">
      <c r="B106" s="828" t="s">
        <v>2325</v>
      </c>
      <c r="C106" s="829"/>
      <c r="D106" s="829"/>
      <c r="E106" s="829"/>
      <c r="F106" s="829"/>
      <c r="G106" s="829"/>
      <c r="H106" s="829"/>
      <c r="I106" s="829"/>
      <c r="J106" s="829"/>
      <c r="K106" s="829"/>
      <c r="L106" s="829"/>
      <c r="M106" s="829"/>
      <c r="N106" s="830"/>
    </row>
    <row r="107" spans="2:14">
      <c r="B107" s="828"/>
      <c r="C107" s="829"/>
      <c r="D107" s="829"/>
      <c r="E107" s="829"/>
      <c r="F107" s="829"/>
      <c r="G107" s="829"/>
      <c r="H107" s="829"/>
      <c r="I107" s="829"/>
      <c r="J107" s="829"/>
      <c r="K107" s="829"/>
      <c r="L107" s="829"/>
      <c r="M107" s="829"/>
      <c r="N107" s="830"/>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30"/>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8"/>
      <c r="K117" s="888"/>
      <c r="L117" s="888"/>
      <c r="M117" s="888"/>
      <c r="N117" s="889"/>
    </row>
    <row r="118" spans="2:14" ht="15.75" thickBot="1">
      <c r="B118" s="269" t="s">
        <v>2327</v>
      </c>
      <c r="C118" s="401"/>
      <c r="D118" s="401"/>
      <c r="E118" s="63"/>
      <c r="F118" s="63"/>
      <c r="G118" s="63"/>
      <c r="H118" s="63"/>
      <c r="I118" s="63"/>
      <c r="J118" s="890"/>
      <c r="K118" s="890"/>
      <c r="L118" s="890"/>
      <c r="M118" s="890"/>
      <c r="N118" s="891"/>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1171</v>
      </c>
      <c r="C31" s="87" t="s">
        <v>2182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152</v>
      </c>
      <c r="B36" s="871" t="str">
        <f>VLOOKUP(A36,EQUIPOS!A6:D154,3,FALSE)</f>
        <v xml:space="preserve">Carrotanque de agua(1000 Galones) </v>
      </c>
      <c r="C36" s="872"/>
      <c r="D36" s="872"/>
      <c r="E36" s="872"/>
      <c r="F36" s="872"/>
      <c r="G36" s="872"/>
      <c r="H36" s="873"/>
      <c r="I36" s="275"/>
      <c r="J36" s="276"/>
      <c r="K36" s="277">
        <f>VLOOKUP(A36,EQUIPOS!A6:D163,4,FALSE)</f>
        <v>80266.666666666672</v>
      </c>
      <c r="L36" s="278"/>
      <c r="M36" s="279">
        <v>12</v>
      </c>
      <c r="N36" s="280">
        <f>K36/M36</f>
        <v>6688.8888888888896</v>
      </c>
    </row>
    <row r="37" spans="1:14">
      <c r="A37" s="119" t="s">
        <v>154</v>
      </c>
      <c r="B37" s="328" t="str">
        <f>VLOOKUP(A37,EQUIPOS!A6:D154,3,FALSE)</f>
        <v>Carrotanque Irrigador de asfalto, 1000 GALONES DE CAPACIDAD</v>
      </c>
      <c r="C37" s="329"/>
      <c r="D37" s="329"/>
      <c r="E37" s="329"/>
      <c r="F37" s="329"/>
      <c r="G37" s="329"/>
      <c r="H37" s="330"/>
      <c r="I37" s="275"/>
      <c r="J37" s="276"/>
      <c r="K37" s="277">
        <f>VLOOKUP(A37,EQUIPOS!A6:D163,4,FALSE)</f>
        <v>114583.33333333333</v>
      </c>
      <c r="L37" s="278"/>
      <c r="M37" s="279">
        <v>12</v>
      </c>
      <c r="N37" s="280">
        <f>K37/M37</f>
        <v>9548.6111111111113</v>
      </c>
    </row>
    <row r="38" spans="1:14">
      <c r="A38" s="119" t="s">
        <v>269</v>
      </c>
      <c r="B38" s="328" t="str">
        <f>VLOOKUP(A38,EQUIPOS!A6:D154,3,FALSE)</f>
        <v>Motoniveladora  potencia 215 HP, ancho de cuchilla 4,27 m, peso 18 ton.</v>
      </c>
      <c r="C38" s="329"/>
      <c r="D38" s="329"/>
      <c r="E38" s="329"/>
      <c r="F38" s="329"/>
      <c r="G38" s="329"/>
      <c r="H38" s="330"/>
      <c r="I38" s="275"/>
      <c r="J38" s="276"/>
      <c r="K38" s="277">
        <f>VLOOKUP(A38,EQUIPOS!A6:D163,4,FALSE)</f>
        <v>236733.33333333334</v>
      </c>
      <c r="L38" s="278"/>
      <c r="M38" s="279">
        <v>12</v>
      </c>
      <c r="N38" s="280">
        <f>K38/M38</f>
        <v>19727.777777777777</v>
      </c>
    </row>
    <row r="39" spans="1:14">
      <c r="A39" s="119" t="s">
        <v>299</v>
      </c>
      <c r="B39" s="871" t="str">
        <f>VLOOKUP(A39,EQUIPOS!A7:D154,3,FALSE)</f>
        <v xml:space="preserve">Recicladora, potencia 430HP </v>
      </c>
      <c r="C39" s="872"/>
      <c r="D39" s="872"/>
      <c r="E39" s="872"/>
      <c r="F39" s="872"/>
      <c r="G39" s="872"/>
      <c r="H39" s="873"/>
      <c r="I39" s="275"/>
      <c r="J39" s="276"/>
      <c r="K39" s="277">
        <f>VLOOKUP(A39,EQUIPOS!A7:D164,4,FALSE)</f>
        <v>517500</v>
      </c>
      <c r="L39" s="278"/>
      <c r="M39" s="279">
        <v>12</v>
      </c>
      <c r="N39" s="280">
        <f>K39/M39</f>
        <v>43125</v>
      </c>
    </row>
    <row r="40" spans="1:14">
      <c r="A40" t="s">
        <v>365</v>
      </c>
      <c r="B40" s="871" t="str">
        <f>VLOOKUP(A40,EQUIPOS!A8:D154,3,FALSE)</f>
        <v xml:space="preserve">Vibrocompatador, potencia 153 HP, peso 10 Ton. </v>
      </c>
      <c r="C40" s="872"/>
      <c r="D40" s="872"/>
      <c r="E40" s="872"/>
      <c r="F40" s="872"/>
      <c r="G40" s="872"/>
      <c r="H40" s="873"/>
      <c r="I40" s="275"/>
      <c r="J40" s="276"/>
      <c r="K40" s="277">
        <f>VLOOKUP(A40,EQUIPOS!A8:D165,4,FALSE)</f>
        <v>137533.33333333334</v>
      </c>
      <c r="L40" s="278"/>
      <c r="M40" s="279">
        <v>12</v>
      </c>
      <c r="N40" s="280">
        <f>K40/M40</f>
        <v>11461.111111111111</v>
      </c>
    </row>
    <row r="41" spans="1:14">
      <c r="B41" s="871"/>
      <c r="C41" s="872"/>
      <c r="D41" s="872"/>
      <c r="E41" s="872"/>
      <c r="F41" s="872"/>
      <c r="G41" s="872"/>
      <c r="H41" s="873"/>
      <c r="I41" s="874"/>
      <c r="J41" s="875"/>
      <c r="K41" s="277"/>
      <c r="L41" s="876"/>
      <c r="M41" s="877"/>
      <c r="N41" s="280"/>
    </row>
    <row r="42" spans="1:14">
      <c r="B42" s="871"/>
      <c r="C42" s="872"/>
      <c r="D42" s="872"/>
      <c r="E42" s="878"/>
      <c r="F42" s="872"/>
      <c r="G42" s="872"/>
      <c r="H42" s="873"/>
      <c r="I42" s="42"/>
      <c r="J42" s="43"/>
      <c r="K42" s="282"/>
      <c r="L42" s="284"/>
      <c r="M42" s="285"/>
      <c r="N42" s="286"/>
    </row>
    <row r="43" spans="1:14">
      <c r="B43" s="879" t="s">
        <v>1036</v>
      </c>
      <c r="C43" s="957"/>
      <c r="D43" s="957"/>
      <c r="E43" s="44"/>
      <c r="F43" s="45"/>
      <c r="G43" s="45"/>
      <c r="H43" s="46"/>
      <c r="I43" s="42"/>
      <c r="J43" s="43"/>
      <c r="K43" s="287"/>
      <c r="L43" s="284"/>
      <c r="M43" s="409">
        <v>0.1</v>
      </c>
      <c r="N43" s="352">
        <f>N77*M43</f>
        <v>425.56004338416665</v>
      </c>
    </row>
    <row r="44" spans="1:14" ht="15.75" thickBot="1">
      <c r="B44" s="871"/>
      <c r="C44" s="872"/>
      <c r="D44" s="872"/>
      <c r="E44" s="872"/>
      <c r="F44" s="872"/>
      <c r="G44" s="872"/>
      <c r="H44" s="873"/>
      <c r="I44" s="881"/>
      <c r="J44" s="882"/>
      <c r="K44" s="47"/>
      <c r="L44" s="883"/>
      <c r="M44" s="884"/>
      <c r="N44" s="111"/>
    </row>
    <row r="45" spans="1:14" ht="15.75" thickBot="1">
      <c r="B45" s="822" t="s">
        <v>1037</v>
      </c>
      <c r="C45" s="823"/>
      <c r="D45" s="823"/>
      <c r="E45" s="823"/>
      <c r="F45" s="823"/>
      <c r="G45" s="823"/>
      <c r="H45" s="823"/>
      <c r="I45" s="823"/>
      <c r="J45" s="823"/>
      <c r="K45" s="823"/>
      <c r="L45" s="823"/>
      <c r="M45" s="824"/>
      <c r="N45" s="402">
        <f>SUM(N36:N44)</f>
        <v>90976.948932273051</v>
      </c>
    </row>
    <row r="46" spans="1:14">
      <c r="B46" s="288"/>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67" t="s">
        <v>1028</v>
      </c>
      <c r="C49" s="868"/>
      <c r="D49" s="868"/>
      <c r="E49" s="868"/>
      <c r="F49" s="868"/>
      <c r="G49" s="868"/>
      <c r="H49" s="868"/>
      <c r="I49" s="902"/>
      <c r="J49" s="323" t="s">
        <v>1029</v>
      </c>
      <c r="K49" s="91" t="s">
        <v>1030</v>
      </c>
      <c r="L49" s="903" t="s">
        <v>1039</v>
      </c>
      <c r="M49" s="902"/>
      <c r="N49" s="92" t="s">
        <v>1035</v>
      </c>
    </row>
    <row r="50" spans="1:14">
      <c r="A50" t="s">
        <v>845</v>
      </c>
      <c r="B50" s="49" t="str">
        <f>VLOOKUP(A50,MATERIALES!A5:D373,3,FALSE)</f>
        <v>Agua</v>
      </c>
      <c r="C50" s="289"/>
      <c r="D50" s="289"/>
      <c r="E50" s="289"/>
      <c r="F50" s="289"/>
      <c r="G50" s="289"/>
      <c r="H50" s="289"/>
      <c r="I50" s="276"/>
      <c r="J50" s="232" t="str">
        <f>VLOOKUP(A50,MATERIALES!A4:D640,2,FALSE)</f>
        <v>lt</v>
      </c>
      <c r="K50" s="290">
        <v>75</v>
      </c>
      <c r="L50" s="275"/>
      <c r="M50" s="410">
        <f>VLOOKUP(A50,MATERIALES!A5:D396,4,FALSE)</f>
        <v>52.333333333333336</v>
      </c>
      <c r="N50" s="280">
        <f>K50*M50</f>
        <v>3925</v>
      </c>
    </row>
    <row r="51" spans="1:14">
      <c r="A51" t="s">
        <v>879</v>
      </c>
      <c r="B51" s="49" t="str">
        <f>VLOOKUP(A51,MATERIALES!A5:D373,3,FALSE)</f>
        <v xml:space="preserve">Cemento Asfáltico </v>
      </c>
      <c r="C51" s="289"/>
      <c r="D51" s="289"/>
      <c r="E51" s="289"/>
      <c r="F51" s="289"/>
      <c r="G51" s="289"/>
      <c r="H51" s="289"/>
      <c r="I51" s="276"/>
      <c r="J51" s="232" t="str">
        <f>VLOOKUP(A51,MATERIALES!A4:D640,2,FALSE)</f>
        <v>kg</v>
      </c>
      <c r="K51" s="290">
        <v>1.3</v>
      </c>
      <c r="L51" s="275"/>
      <c r="M51" s="410">
        <f>VLOOKUP(A51,MATERIALES!A5:D396,4,FALSE)</f>
        <v>1698.3333333333333</v>
      </c>
      <c r="N51" s="280">
        <f>K51*M51</f>
        <v>2207.8333333333335</v>
      </c>
    </row>
    <row r="52" spans="1:14">
      <c r="B52" s="49"/>
      <c r="C52" s="289"/>
      <c r="D52" s="289"/>
      <c r="E52" s="289"/>
      <c r="F52" s="289"/>
      <c r="G52" s="289"/>
      <c r="H52" s="289"/>
      <c r="I52" s="276"/>
      <c r="J52" s="232"/>
      <c r="K52" s="290"/>
      <c r="L52" s="275"/>
      <c r="M52" s="291"/>
      <c r="N52" s="292"/>
    </row>
    <row r="53" spans="1:14">
      <c r="B53" s="49"/>
      <c r="C53" s="289"/>
      <c r="D53" s="289"/>
      <c r="E53" s="289"/>
      <c r="F53" s="289"/>
      <c r="G53" s="289"/>
      <c r="H53" s="289"/>
      <c r="I53" s="276"/>
      <c r="J53" s="232"/>
      <c r="K53" s="290"/>
      <c r="L53" s="275"/>
      <c r="M53" s="291"/>
      <c r="N53" s="292"/>
    </row>
    <row r="54" spans="1:14" ht="15.75" thickBot="1">
      <c r="B54" s="904"/>
      <c r="C54" s="905"/>
      <c r="D54" s="905"/>
      <c r="E54" s="905"/>
      <c r="F54" s="905"/>
      <c r="G54" s="905"/>
      <c r="H54" s="905"/>
      <c r="I54" s="875"/>
      <c r="J54" s="48"/>
      <c r="K54" s="50"/>
      <c r="L54" s="906"/>
      <c r="M54" s="907"/>
      <c r="N54" s="51"/>
    </row>
    <row r="55" spans="1:14" ht="15.75" thickBot="1">
      <c r="B55" s="822" t="s">
        <v>1037</v>
      </c>
      <c r="C55" s="823"/>
      <c r="D55" s="823"/>
      <c r="E55" s="823"/>
      <c r="F55" s="823"/>
      <c r="G55" s="823"/>
      <c r="H55" s="823"/>
      <c r="I55" s="823"/>
      <c r="J55" s="823"/>
      <c r="K55" s="823"/>
      <c r="L55" s="823"/>
      <c r="M55" s="824"/>
      <c r="N55" s="402">
        <f>SUM(N50:N54)</f>
        <v>6132.8333333333339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B60" s="52"/>
      <c r="C60" s="325"/>
      <c r="D60" s="325"/>
      <c r="E60" s="325"/>
      <c r="F60" s="325"/>
      <c r="G60" s="325"/>
      <c r="H60" s="319"/>
      <c r="I60" s="287"/>
      <c r="J60" s="294"/>
      <c r="K60" s="287"/>
      <c r="L60" s="909"/>
      <c r="M60" s="910"/>
      <c r="N60" s="295"/>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900"/>
      <c r="M65" s="901"/>
      <c r="N65" s="133"/>
    </row>
    <row r="66" spans="1:15" ht="15.75" thickBot="1">
      <c r="B66" s="911" t="s">
        <v>1037</v>
      </c>
      <c r="C66" s="865"/>
      <c r="D66" s="865"/>
      <c r="E66" s="865"/>
      <c r="F66" s="865"/>
      <c r="G66" s="865"/>
      <c r="H66" s="865"/>
      <c r="I66" s="865"/>
      <c r="J66" s="865"/>
      <c r="K66" s="865"/>
      <c r="L66" s="865"/>
      <c r="M66" s="866"/>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864"/>
      <c r="N70" s="104" t="s">
        <v>1035</v>
      </c>
    </row>
    <row r="71" spans="1:15">
      <c r="A71"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303">
        <v>96</v>
      </c>
      <c r="N71" s="403">
        <f>K71/M71</f>
        <v>1063.9001084604167</v>
      </c>
      <c r="O71" s="112"/>
    </row>
    <row r="72" spans="1:15">
      <c r="A72" t="s">
        <v>15</v>
      </c>
      <c r="B72" s="55" t="str">
        <f>VLOOKUP(A72,'MANO DE OBRA'!A8:D69,3,FALSE)</f>
        <v>Obrero (6)</v>
      </c>
      <c r="C72" s="53"/>
      <c r="D72" s="53"/>
      <c r="E72" s="53"/>
      <c r="F72" s="53"/>
      <c r="G72" s="53"/>
      <c r="H72" s="53"/>
      <c r="I72" s="300">
        <f>K72/J72*100</f>
        <v>165623.36823599998</v>
      </c>
      <c r="J72" s="301">
        <v>185</v>
      </c>
      <c r="K72" s="302">
        <f>VLOOKUP(A72,'MANO DE OBRA'!A8:D100,4,FALSE)</f>
        <v>306403.23123659997</v>
      </c>
      <c r="L72" s="56"/>
      <c r="M72" s="307">
        <v>96</v>
      </c>
      <c r="N72" s="403">
        <f>K72/M72</f>
        <v>3191.7003253812495</v>
      </c>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8"/>
      <c r="C76" s="899"/>
      <c r="D76" s="899"/>
      <c r="E76" s="899"/>
      <c r="F76" s="899"/>
      <c r="G76" s="899"/>
      <c r="H76" s="899"/>
      <c r="I76" s="132"/>
      <c r="J76" s="132"/>
      <c r="K76" s="132"/>
      <c r="L76" s="912"/>
      <c r="M76" s="912"/>
      <c r="N76" s="51"/>
    </row>
    <row r="77" spans="1:15" ht="15.75" thickBot="1">
      <c r="B77" s="911" t="s">
        <v>1037</v>
      </c>
      <c r="C77" s="865"/>
      <c r="D77" s="865"/>
      <c r="E77" s="865"/>
      <c r="F77" s="865"/>
      <c r="G77" s="865"/>
      <c r="H77" s="865"/>
      <c r="I77" s="865"/>
      <c r="J77" s="865"/>
      <c r="K77" s="865"/>
      <c r="L77" s="865"/>
      <c r="M77" s="866"/>
      <c r="N77" s="309">
        <f>SUM(N71:N76)</f>
        <v>4255.600433841666</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N45+N55+N66+N77</f>
        <v>101365.38269944805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20273.076539889611</v>
      </c>
      <c r="M84" s="858"/>
      <c r="N84" s="57"/>
    </row>
    <row r="85" spans="1:14">
      <c r="B85" s="95" t="s">
        <v>1057</v>
      </c>
      <c r="C85" s="96"/>
      <c r="D85" s="96"/>
      <c r="E85" s="96"/>
      <c r="F85" s="96"/>
      <c r="G85" s="96"/>
      <c r="H85" s="96"/>
      <c r="I85" s="93"/>
      <c r="J85" s="94"/>
      <c r="K85" s="312">
        <v>0.05</v>
      </c>
      <c r="L85" s="857">
        <f>N79*K85</f>
        <v>5068.2691349724028</v>
      </c>
      <c r="M85" s="858"/>
      <c r="N85" s="57"/>
    </row>
    <row r="86" spans="1:14" ht="15.75" thickBot="1">
      <c r="B86" s="97" t="s">
        <v>1058</v>
      </c>
      <c r="C86" s="98"/>
      <c r="D86" s="98"/>
      <c r="E86" s="98"/>
      <c r="F86" s="98"/>
      <c r="G86" s="98"/>
      <c r="H86" s="98"/>
      <c r="I86" s="99"/>
      <c r="J86" s="100"/>
      <c r="K86" s="313">
        <v>0.05</v>
      </c>
      <c r="L86" s="859">
        <f>N79*K86</f>
        <v>5068.2691349724028</v>
      </c>
      <c r="M86" s="860"/>
      <c r="N86" s="57"/>
    </row>
    <row r="87" spans="1:14" ht="15.75" thickBot="1">
      <c r="B87" s="822" t="s">
        <v>1037</v>
      </c>
      <c r="C87" s="823"/>
      <c r="D87" s="823"/>
      <c r="E87" s="823"/>
      <c r="F87" s="823"/>
      <c r="G87" s="823"/>
      <c r="H87" s="823"/>
      <c r="I87" s="823"/>
      <c r="J87" s="823"/>
      <c r="K87" s="823"/>
      <c r="L87" s="823"/>
      <c r="M87" s="824"/>
      <c r="N87" s="58">
        <f>L84+L85+L86</f>
        <v>30409.61480983442</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131774.99750928246</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75" thickBot="1">
      <c r="B98" s="22"/>
      <c r="C98" s="18"/>
      <c r="D98" s="18"/>
      <c r="E98" s="18"/>
      <c r="F98" s="18" t="s">
        <v>1064</v>
      </c>
      <c r="G98" s="18"/>
      <c r="H98" s="18"/>
      <c r="I98" s="18"/>
      <c r="J98" s="18"/>
      <c r="K98" s="18"/>
      <c r="L98" s="18"/>
      <c r="M98" s="18"/>
      <c r="N98" s="23"/>
    </row>
    <row r="99" spans="2:14">
      <c r="B99" s="235" t="s">
        <v>2322</v>
      </c>
      <c r="C99" s="236"/>
      <c r="D99" s="236"/>
      <c r="E99" s="236"/>
      <c r="F99" s="236"/>
      <c r="G99" s="236"/>
      <c r="H99" s="236"/>
      <c r="I99" s="236"/>
      <c r="J99" s="236"/>
      <c r="K99" s="236"/>
      <c r="L99" s="236"/>
      <c r="M99" s="236"/>
      <c r="N99" s="237"/>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c r="B102" s="238"/>
      <c r="C102" s="239"/>
      <c r="D102" s="239"/>
      <c r="E102" s="239"/>
      <c r="F102" s="239"/>
      <c r="G102" s="239"/>
      <c r="H102" s="239"/>
      <c r="I102" s="239"/>
      <c r="J102" s="239"/>
      <c r="K102" s="239"/>
      <c r="L102" s="239"/>
      <c r="M102" s="239"/>
      <c r="N102" s="240"/>
    </row>
    <row r="103" spans="2:14" ht="15.75" thickBot="1">
      <c r="B103" s="241"/>
      <c r="C103" s="242"/>
      <c r="D103" s="242"/>
      <c r="E103" s="242"/>
      <c r="F103" s="242"/>
      <c r="G103" s="242"/>
      <c r="H103" s="242"/>
      <c r="I103" s="242"/>
      <c r="J103" s="242"/>
      <c r="K103" s="242"/>
      <c r="L103" s="242"/>
      <c r="M103" s="242"/>
      <c r="N103" s="243"/>
    </row>
    <row r="104" spans="2:14">
      <c r="B104" s="244"/>
      <c r="C104" s="245"/>
      <c r="D104" s="245"/>
      <c r="E104" s="245"/>
      <c r="F104" s="245"/>
      <c r="G104" s="245"/>
      <c r="H104" s="245"/>
      <c r="I104" s="245"/>
      <c r="J104" s="245"/>
      <c r="K104" s="245"/>
      <c r="L104" s="245"/>
      <c r="M104" s="245"/>
      <c r="N104" s="246"/>
    </row>
    <row r="105" spans="2:14">
      <c r="B105" s="230" t="s">
        <v>2323</v>
      </c>
      <c r="C105" s="37"/>
      <c r="D105" s="37"/>
      <c r="E105" s="37"/>
      <c r="F105" s="37"/>
      <c r="G105" s="37"/>
      <c r="H105" s="37"/>
      <c r="I105" s="37"/>
      <c r="J105" s="37"/>
      <c r="K105" s="37"/>
      <c r="L105" s="37"/>
      <c r="M105" s="37"/>
      <c r="N105" s="38"/>
    </row>
    <row r="106" spans="2:14" ht="15" customHeight="1">
      <c r="B106" s="825" t="s">
        <v>2324</v>
      </c>
      <c r="C106" s="826"/>
      <c r="D106" s="826"/>
      <c r="E106" s="826"/>
      <c r="F106" s="826"/>
      <c r="G106" s="826"/>
      <c r="H106" s="826"/>
      <c r="I106" s="826"/>
      <c r="J106" s="826"/>
      <c r="K106" s="826"/>
      <c r="L106" s="826"/>
      <c r="M106" s="826"/>
      <c r="N106" s="827"/>
    </row>
    <row r="107" spans="2:14" ht="15" customHeight="1">
      <c r="B107" s="825"/>
      <c r="C107" s="826"/>
      <c r="D107" s="826"/>
      <c r="E107" s="826"/>
      <c r="F107" s="826"/>
      <c r="G107" s="826"/>
      <c r="H107" s="826"/>
      <c r="I107" s="826"/>
      <c r="J107" s="826"/>
      <c r="K107" s="826"/>
      <c r="L107" s="826"/>
      <c r="M107" s="826"/>
      <c r="N107" s="827"/>
    </row>
    <row r="108" spans="2:14" ht="30" customHeight="1">
      <c r="B108" s="828" t="s">
        <v>2325</v>
      </c>
      <c r="C108" s="829"/>
      <c r="D108" s="829"/>
      <c r="E108" s="829"/>
      <c r="F108" s="829"/>
      <c r="G108" s="829"/>
      <c r="H108" s="829"/>
      <c r="I108" s="829"/>
      <c r="J108" s="829"/>
      <c r="K108" s="829"/>
      <c r="L108" s="829"/>
      <c r="M108" s="829"/>
      <c r="N108" s="830"/>
    </row>
    <row r="109" spans="2:14">
      <c r="B109" s="828"/>
      <c r="C109" s="829"/>
      <c r="D109" s="829"/>
      <c r="E109" s="829"/>
      <c r="F109" s="829"/>
      <c r="G109" s="829"/>
      <c r="H109" s="829"/>
      <c r="I109" s="829"/>
      <c r="J109" s="829"/>
      <c r="K109" s="829"/>
      <c r="L109" s="829"/>
      <c r="M109" s="829"/>
      <c r="N109" s="830"/>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30"/>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888"/>
      <c r="K119" s="888"/>
      <c r="L119" s="888"/>
      <c r="M119" s="888"/>
      <c r="N119" s="889"/>
    </row>
    <row r="120" spans="2:14" ht="15.75" thickBot="1">
      <c r="B120" s="269" t="s">
        <v>2327</v>
      </c>
      <c r="C120" s="401"/>
      <c r="D120" s="401"/>
      <c r="E120" s="63"/>
      <c r="F120" s="63"/>
      <c r="G120" s="63"/>
      <c r="H120" s="63"/>
      <c r="I120" s="63"/>
      <c r="J120" s="890"/>
      <c r="K120" s="890"/>
      <c r="L120" s="890"/>
      <c r="M120" s="890"/>
      <c r="N120" s="891"/>
    </row>
  </sheetData>
  <mergeCells count="66">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L76:M76"/>
    <mergeCell ref="B49:I49"/>
    <mergeCell ref="L49:M49"/>
    <mergeCell ref="B54:I54"/>
    <mergeCell ref="L54:M54"/>
    <mergeCell ref="B55:M55"/>
    <mergeCell ref="L59:M59"/>
    <mergeCell ref="L60:M60"/>
    <mergeCell ref="L65:M65"/>
    <mergeCell ref="B66:M66"/>
    <mergeCell ref="B70:H70"/>
    <mergeCell ref="L70:M70"/>
    <mergeCell ref="B45:M45"/>
    <mergeCell ref="B36:H36"/>
    <mergeCell ref="B39:H39"/>
    <mergeCell ref="B40:H40"/>
    <mergeCell ref="B41:H41"/>
    <mergeCell ref="I41:J41"/>
    <mergeCell ref="L41:M41"/>
    <mergeCell ref="B42:H42"/>
    <mergeCell ref="B43:D43"/>
    <mergeCell ref="B44:H44"/>
    <mergeCell ref="I44:J44"/>
    <mergeCell ref="L44:M44"/>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1682</v>
      </c>
      <c r="C31" s="87" t="s">
        <v>2183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152</v>
      </c>
      <c r="B36" s="871" t="str">
        <f>VLOOKUP(A36,EQUIPOS!A6:D154,3,FALSE)</f>
        <v xml:space="preserve">Carrotanque de agua(1000 Galones) </v>
      </c>
      <c r="C36" s="872"/>
      <c r="D36" s="872"/>
      <c r="E36" s="872"/>
      <c r="F36" s="872"/>
      <c r="G36" s="872"/>
      <c r="H36" s="873"/>
      <c r="I36" s="275"/>
      <c r="J36" s="276"/>
      <c r="K36" s="277">
        <f>VLOOKUP(A36,EQUIPOS!A6:D163,4,FALSE)</f>
        <v>80266.666666666672</v>
      </c>
      <c r="L36" s="278"/>
      <c r="M36" s="279">
        <v>18</v>
      </c>
      <c r="N36" s="280">
        <f>K36/M36</f>
        <v>4459.2592592592591</v>
      </c>
    </row>
    <row r="37" spans="1:14">
      <c r="A37" s="119" t="s">
        <v>154</v>
      </c>
      <c r="B37" s="871" t="str">
        <f>VLOOKUP(A37,EQUIPOS!A7:D154,3,FALSE)</f>
        <v>Carrotanque Irrigador de asfalto, 1000 GALONES DE CAPACIDAD</v>
      </c>
      <c r="C37" s="872"/>
      <c r="D37" s="872"/>
      <c r="E37" s="872"/>
      <c r="F37" s="872"/>
      <c r="G37" s="872"/>
      <c r="H37" s="873"/>
      <c r="I37" s="275"/>
      <c r="J37" s="276"/>
      <c r="K37" s="277">
        <f>VLOOKUP(A37,EQUIPOS!A7:D164,4,FALSE)</f>
        <v>114583.33333333333</v>
      </c>
      <c r="L37" s="278"/>
      <c r="M37" s="279">
        <v>18</v>
      </c>
      <c r="N37" s="280">
        <f>K37/M37</f>
        <v>6365.7407407407409</v>
      </c>
    </row>
    <row r="38" spans="1:14">
      <c r="A38" t="s">
        <v>269</v>
      </c>
      <c r="B38" s="871" t="str">
        <f>VLOOKUP(A38,EQUIPOS!A8:D154,3,FALSE)</f>
        <v>Motoniveladora  potencia 215 HP, ancho de cuchilla 4,27 m, peso 18 ton.</v>
      </c>
      <c r="C38" s="872"/>
      <c r="D38" s="872"/>
      <c r="E38" s="872"/>
      <c r="F38" s="872"/>
      <c r="G38" s="872"/>
      <c r="H38" s="873"/>
      <c r="I38" s="275"/>
      <c r="J38" s="276"/>
      <c r="K38" s="277">
        <f>VLOOKUP(A38,EQUIPOS!A8:D165,4,FALSE)</f>
        <v>236733.33333333334</v>
      </c>
      <c r="L38" s="278"/>
      <c r="M38" s="279">
        <v>18</v>
      </c>
      <c r="N38" s="280">
        <f>K38/M38</f>
        <v>13151.851851851852</v>
      </c>
    </row>
    <row r="39" spans="1:14">
      <c r="A39" t="s">
        <v>299</v>
      </c>
      <c r="B39" s="871" t="str">
        <f>VLOOKUP(A39,EQUIPOS!A9:D154,3,FALSE)</f>
        <v xml:space="preserve">Recicladora, potencia 430HP </v>
      </c>
      <c r="C39" s="872"/>
      <c r="D39" s="872"/>
      <c r="E39" s="872"/>
      <c r="F39" s="872"/>
      <c r="G39" s="872"/>
      <c r="H39" s="873"/>
      <c r="I39" s="874"/>
      <c r="J39" s="875"/>
      <c r="K39" s="277">
        <f>VLOOKUP(A39,EQUIPOS!A9:D166,4,FALSE)</f>
        <v>517500</v>
      </c>
      <c r="L39" s="876">
        <v>18</v>
      </c>
      <c r="M39" s="877"/>
      <c r="N39" s="280">
        <f>K39/L39</f>
        <v>28750</v>
      </c>
    </row>
    <row r="40" spans="1:14">
      <c r="A40" t="s">
        <v>365</v>
      </c>
      <c r="B40" s="871" t="str">
        <f>VLOOKUP(A40,EQUIPOS!A10:D154,3,FALSE)</f>
        <v xml:space="preserve">Vibrocompatador, potencia 153 HP, peso 10 Ton. </v>
      </c>
      <c r="C40" s="872"/>
      <c r="D40" s="872"/>
      <c r="E40" s="872"/>
      <c r="F40" s="872"/>
      <c r="G40" s="872"/>
      <c r="H40" s="873"/>
      <c r="I40" s="42"/>
      <c r="J40" s="43"/>
      <c r="K40" s="277">
        <f>VLOOKUP(A40,EQUIPOS!A10:D167,4,FALSE)</f>
        <v>137533.33333333334</v>
      </c>
      <c r="L40" s="284"/>
      <c r="M40" s="285">
        <v>18</v>
      </c>
      <c r="N40" s="280">
        <f>K40/M40</f>
        <v>7640.7407407407409</v>
      </c>
    </row>
    <row r="41" spans="1:14">
      <c r="B41" s="328"/>
      <c r="C41" s="329"/>
      <c r="D41" s="329"/>
      <c r="E41" s="329"/>
      <c r="F41" s="331"/>
      <c r="G41" s="331"/>
      <c r="H41" s="131"/>
      <c r="I41" s="42"/>
      <c r="J41" s="43"/>
      <c r="K41" s="282"/>
      <c r="L41" s="284"/>
      <c r="M41" s="285"/>
      <c r="N41" s="280"/>
    </row>
    <row r="42" spans="1:14">
      <c r="B42" s="879" t="s">
        <v>1036</v>
      </c>
      <c r="C42" s="880"/>
      <c r="D42" s="880"/>
      <c r="E42" s="44"/>
      <c r="F42" s="45"/>
      <c r="G42" s="45"/>
      <c r="H42" s="46"/>
      <c r="I42" s="42"/>
      <c r="J42" s="43"/>
      <c r="K42" s="287"/>
      <c r="L42" s="284"/>
      <c r="M42" s="409">
        <v>0.01</v>
      </c>
      <c r="N42" s="352">
        <f>N76*M42</f>
        <v>28.370669558944442</v>
      </c>
    </row>
    <row r="43" spans="1:14" ht="15.75" thickBot="1">
      <c r="B43" s="871"/>
      <c r="C43" s="872"/>
      <c r="D43" s="872"/>
      <c r="E43" s="872"/>
      <c r="F43" s="872"/>
      <c r="G43" s="872"/>
      <c r="H43" s="873"/>
      <c r="I43" s="881"/>
      <c r="J43" s="882"/>
      <c r="K43" s="47"/>
      <c r="L43" s="883"/>
      <c r="M43" s="884"/>
      <c r="N43" s="111"/>
    </row>
    <row r="44" spans="1:14" ht="15.75" thickBot="1">
      <c r="B44" s="822" t="s">
        <v>1037</v>
      </c>
      <c r="C44" s="823"/>
      <c r="D44" s="823"/>
      <c r="E44" s="823"/>
      <c r="F44" s="823"/>
      <c r="G44" s="823"/>
      <c r="H44" s="823"/>
      <c r="I44" s="823"/>
      <c r="J44" s="823"/>
      <c r="K44" s="823"/>
      <c r="L44" s="823"/>
      <c r="M44" s="824"/>
      <c r="N44" s="402">
        <f>SUM(N36:N43)</f>
        <v>60395.963262151541</v>
      </c>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7" t="s">
        <v>1028</v>
      </c>
      <c r="C48" s="868"/>
      <c r="D48" s="868"/>
      <c r="E48" s="868"/>
      <c r="F48" s="868"/>
      <c r="G48" s="868"/>
      <c r="H48" s="868"/>
      <c r="I48" s="902"/>
      <c r="J48" s="323" t="s">
        <v>1029</v>
      </c>
      <c r="K48" s="91" t="s">
        <v>1030</v>
      </c>
      <c r="L48" s="903" t="s">
        <v>1039</v>
      </c>
      <c r="M48" s="902"/>
      <c r="N48" s="92" t="s">
        <v>1035</v>
      </c>
    </row>
    <row r="49" spans="1:14">
      <c r="A49" t="s">
        <v>583</v>
      </c>
      <c r="B49" s="49" t="str">
        <f>VLOOKUP(A49,MATERIALES!A5:D373,3,FALSE)</f>
        <v>Mezcla densa en Caliente MDC-25</v>
      </c>
      <c r="C49" s="289"/>
      <c r="D49" s="289"/>
      <c r="E49" s="289"/>
      <c r="F49" s="289"/>
      <c r="G49" s="289"/>
      <c r="H49" s="289"/>
      <c r="I49" s="276"/>
      <c r="J49" s="232" t="str">
        <f>VLOOKUP(A49,MATERIALES!A5:D641,2,FALSE)</f>
        <v>m3</v>
      </c>
      <c r="K49" s="290">
        <v>0.153</v>
      </c>
      <c r="L49" s="275"/>
      <c r="M49" s="410">
        <f>VLOOKUP(A49,MATERIALES!A5:D396,4,FALSE)</f>
        <v>481008.22392605821</v>
      </c>
      <c r="N49" s="280">
        <f>K49*M49</f>
        <v>73594.258260686911</v>
      </c>
    </row>
    <row r="50" spans="1:14">
      <c r="A50" s="121"/>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SUM(N49:N53)</f>
        <v>73594.258260686911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A59" t="s">
        <v>1448</v>
      </c>
      <c r="B59" s="52" t="str">
        <f>VLOOKUP(A59,TRANSPORTE!A5:D117,3,FALSE)</f>
        <v>Transporte de Mezcla densa en Caliente MDC-25</v>
      </c>
      <c r="C59" s="325"/>
      <c r="D59" s="325"/>
      <c r="E59" s="325"/>
      <c r="F59" s="325"/>
      <c r="G59" s="325"/>
      <c r="H59" s="319" t="s">
        <v>1552</v>
      </c>
      <c r="I59" s="421">
        <v>0.153</v>
      </c>
      <c r="J59" s="294">
        <v>1</v>
      </c>
      <c r="K59" s="421">
        <f>I59*J59</f>
        <v>0.153</v>
      </c>
      <c r="L59" s="909">
        <f>VLOOKUP(A59,TRANSPORTE!A5:D117,4,FALSE)</f>
        <v>1226.6666666666667</v>
      </c>
      <c r="M59" s="910"/>
      <c r="N59" s="295">
        <f>K59*L59</f>
        <v>187.68</v>
      </c>
    </row>
    <row r="60" spans="1:14">
      <c r="B60" s="52"/>
      <c r="C60" s="53"/>
      <c r="D60" s="53"/>
      <c r="E60" s="53"/>
      <c r="F60" s="53"/>
      <c r="G60" s="53"/>
      <c r="H60" s="296"/>
      <c r="I60" s="287"/>
      <c r="J60" s="287"/>
      <c r="K60" s="287"/>
      <c r="L60" s="297"/>
      <c r="M60" s="298"/>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f>N59+N60+N61+N62+N63</f>
        <v>187.68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15</v>
      </c>
      <c r="B70" s="55" t="str">
        <f>VLOOKUP(A70,'MANO DE OBRA'!A8:D68,3,FALSE)</f>
        <v>Obrero (6)</v>
      </c>
      <c r="C70" s="53"/>
      <c r="D70" s="53"/>
      <c r="E70" s="53"/>
      <c r="F70" s="53"/>
      <c r="G70" s="53"/>
      <c r="H70" s="53"/>
      <c r="I70" s="300">
        <f>K70/J70*100</f>
        <v>165623.36823599998</v>
      </c>
      <c r="J70" s="301">
        <v>185</v>
      </c>
      <c r="K70" s="302">
        <f>VLOOKUP(A70,'MANO DE OBRA'!A8:D99,4,FALSE)</f>
        <v>306403.23123659997</v>
      </c>
      <c r="L70" s="56"/>
      <c r="M70" s="303">
        <v>144</v>
      </c>
      <c r="N70" s="403">
        <f>K70/M70</f>
        <v>2127.800216920833</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144</v>
      </c>
      <c r="N71" s="403">
        <f>K71/M71</f>
        <v>709.26673897361115</v>
      </c>
    </row>
    <row r="72" spans="1:15">
      <c r="B72" s="55"/>
      <c r="C72" s="53"/>
      <c r="D72" s="53"/>
      <c r="E72" s="53"/>
      <c r="F72" s="53"/>
      <c r="G72" s="53"/>
      <c r="H72" s="53"/>
      <c r="I72" s="300"/>
      <c r="J72" s="301"/>
      <c r="K72" s="302"/>
      <c r="L72" s="56"/>
      <c r="M72" s="308"/>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911" t="s">
        <v>1037</v>
      </c>
      <c r="C76" s="865"/>
      <c r="D76" s="865"/>
      <c r="E76" s="865"/>
      <c r="F76" s="865"/>
      <c r="G76" s="865"/>
      <c r="H76" s="865"/>
      <c r="I76" s="865"/>
      <c r="J76" s="865"/>
      <c r="K76" s="865"/>
      <c r="L76" s="865"/>
      <c r="M76" s="866"/>
      <c r="N76" s="309">
        <f>SUM(N70:N75)</f>
        <v>2837.0669558944442</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N44+N54+N65+N76</f>
        <v>137014.96847873289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27402.99369574658</v>
      </c>
      <c r="M83" s="858"/>
      <c r="N83" s="57"/>
    </row>
    <row r="84" spans="1:14">
      <c r="B84" s="95" t="s">
        <v>1057</v>
      </c>
      <c r="C84" s="96"/>
      <c r="D84" s="96"/>
      <c r="E84" s="96"/>
      <c r="F84" s="96"/>
      <c r="G84" s="96"/>
      <c r="H84" s="96"/>
      <c r="I84" s="93"/>
      <c r="J84" s="94"/>
      <c r="K84" s="312">
        <v>0.05</v>
      </c>
      <c r="L84" s="857">
        <f>N78*K84</f>
        <v>6850.7484239366449</v>
      </c>
      <c r="M84" s="858"/>
      <c r="N84" s="57"/>
    </row>
    <row r="85" spans="1:14" ht="15.75" thickBot="1">
      <c r="B85" s="97" t="s">
        <v>1058</v>
      </c>
      <c r="C85" s="98"/>
      <c r="D85" s="98"/>
      <c r="E85" s="98"/>
      <c r="F85" s="98"/>
      <c r="G85" s="98"/>
      <c r="H85" s="98"/>
      <c r="I85" s="99"/>
      <c r="J85" s="100"/>
      <c r="K85" s="313">
        <v>0.05</v>
      </c>
      <c r="L85" s="859">
        <f>N78*K85</f>
        <v>6850.7484239366449</v>
      </c>
      <c r="M85" s="860"/>
      <c r="N85" s="57"/>
    </row>
    <row r="86" spans="1:14" ht="15.75" thickBot="1">
      <c r="B86" s="822" t="s">
        <v>1037</v>
      </c>
      <c r="C86" s="823"/>
      <c r="D86" s="823"/>
      <c r="E86" s="823"/>
      <c r="F86" s="823"/>
      <c r="G86" s="823"/>
      <c r="H86" s="823"/>
      <c r="I86" s="823"/>
      <c r="J86" s="823"/>
      <c r="K86" s="823"/>
      <c r="L86" s="823"/>
      <c r="M86" s="824"/>
      <c r="N86" s="58">
        <f>L83+L84+L85</f>
        <v>41104.490543619868</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178119.45902235276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6">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1683</v>
      </c>
      <c r="C31" s="87" t="s">
        <v>2186</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152</v>
      </c>
      <c r="B36" s="871" t="str">
        <f>VLOOKUP(A36,EQUIPOS!A6:D154,3,FALSE)</f>
        <v xml:space="preserve">Carrotanque de agua(1000 Galones) </v>
      </c>
      <c r="C36" s="872"/>
      <c r="D36" s="872"/>
      <c r="E36" s="872"/>
      <c r="F36" s="872"/>
      <c r="G36" s="872"/>
      <c r="H36" s="873"/>
      <c r="I36" s="275"/>
      <c r="J36" s="276"/>
      <c r="K36" s="277">
        <f>VLOOKUP(A36,EQUIPOS!A6:D163,4,FALSE)</f>
        <v>80266.666666666672</v>
      </c>
      <c r="L36" s="278"/>
      <c r="M36" s="279">
        <v>18</v>
      </c>
      <c r="N36" s="280">
        <f>K36/M36</f>
        <v>4459.2592592592591</v>
      </c>
    </row>
    <row r="37" spans="1:14">
      <c r="A37" s="119" t="s">
        <v>154</v>
      </c>
      <c r="B37" s="871" t="str">
        <f>VLOOKUP(A37,EQUIPOS!A7:D154,3,FALSE)</f>
        <v>Carrotanque Irrigador de asfalto, 1000 GALONES DE CAPACIDAD</v>
      </c>
      <c r="C37" s="872"/>
      <c r="D37" s="872"/>
      <c r="E37" s="872"/>
      <c r="F37" s="872"/>
      <c r="G37" s="872"/>
      <c r="H37" s="873"/>
      <c r="I37" s="275"/>
      <c r="J37" s="276"/>
      <c r="K37" s="277">
        <f>VLOOKUP(A37,EQUIPOS!A7:D164,4,FALSE)</f>
        <v>114583.33333333333</v>
      </c>
      <c r="L37" s="278"/>
      <c r="M37" s="279">
        <v>18</v>
      </c>
      <c r="N37" s="280">
        <f>K37/M37</f>
        <v>6365.7407407407409</v>
      </c>
    </row>
    <row r="38" spans="1:14">
      <c r="A38" t="s">
        <v>269</v>
      </c>
      <c r="B38" s="871" t="str">
        <f>VLOOKUP(A38,EQUIPOS!A8:D154,3,FALSE)</f>
        <v>Motoniveladora  potencia 215 HP, ancho de cuchilla 4,27 m, peso 18 ton.</v>
      </c>
      <c r="C38" s="872"/>
      <c r="D38" s="872"/>
      <c r="E38" s="872"/>
      <c r="F38" s="872"/>
      <c r="G38" s="872"/>
      <c r="H38" s="873"/>
      <c r="I38" s="275"/>
      <c r="J38" s="276"/>
      <c r="K38" s="277">
        <f>VLOOKUP(A38,EQUIPOS!A8:D165,4,FALSE)</f>
        <v>236733.33333333334</v>
      </c>
      <c r="L38" s="278"/>
      <c r="M38" s="279">
        <v>18</v>
      </c>
      <c r="N38" s="280">
        <f>K38/M38</f>
        <v>13151.851851851852</v>
      </c>
    </row>
    <row r="39" spans="1:14">
      <c r="A39" t="s">
        <v>299</v>
      </c>
      <c r="B39" s="871" t="str">
        <f>VLOOKUP(A39,EQUIPOS!A9:D154,3,FALSE)</f>
        <v xml:space="preserve">Recicladora, potencia 430HP </v>
      </c>
      <c r="C39" s="872"/>
      <c r="D39" s="872"/>
      <c r="E39" s="872"/>
      <c r="F39" s="872"/>
      <c r="G39" s="872"/>
      <c r="H39" s="873"/>
      <c r="I39" s="874"/>
      <c r="J39" s="875"/>
      <c r="K39" s="277">
        <f>VLOOKUP(A39,EQUIPOS!A9:D166,4,FALSE)</f>
        <v>517500</v>
      </c>
      <c r="L39" s="876">
        <v>18</v>
      </c>
      <c r="M39" s="877"/>
      <c r="N39" s="280">
        <f>K39/L39</f>
        <v>28750</v>
      </c>
    </row>
    <row r="40" spans="1:14">
      <c r="A40" t="s">
        <v>365</v>
      </c>
      <c r="B40" s="871" t="str">
        <f>VLOOKUP(A40,EQUIPOS!A10:D154,3,FALSE)</f>
        <v xml:space="preserve">Vibrocompatador, potencia 153 HP, peso 10 Ton. </v>
      </c>
      <c r="C40" s="872"/>
      <c r="D40" s="872"/>
      <c r="E40" s="872"/>
      <c r="F40" s="872"/>
      <c r="G40" s="872"/>
      <c r="H40" s="873"/>
      <c r="I40" s="42"/>
      <c r="J40" s="43"/>
      <c r="K40" s="277">
        <f>VLOOKUP(A40,EQUIPOS!A10:D167,4,FALSE)</f>
        <v>137533.33333333334</v>
      </c>
      <c r="L40" s="284"/>
      <c r="M40" s="285">
        <v>18</v>
      </c>
      <c r="N40" s="280">
        <f>K40/M40</f>
        <v>7640.7407407407409</v>
      </c>
    </row>
    <row r="41" spans="1:14">
      <c r="B41" s="328"/>
      <c r="C41" s="329"/>
      <c r="D41" s="329"/>
      <c r="E41" s="329"/>
      <c r="F41" s="331"/>
      <c r="G41" s="331"/>
      <c r="H41" s="131"/>
      <c r="I41" s="42"/>
      <c r="J41" s="43"/>
      <c r="K41" s="282"/>
      <c r="L41" s="284"/>
      <c r="M41" s="285"/>
      <c r="N41" s="286"/>
    </row>
    <row r="42" spans="1:14">
      <c r="B42" s="879" t="s">
        <v>1036</v>
      </c>
      <c r="C42" s="880"/>
      <c r="D42" s="880"/>
      <c r="E42" s="44"/>
      <c r="F42" s="45"/>
      <c r="G42" s="45"/>
      <c r="H42" s="46"/>
      <c r="I42" s="42"/>
      <c r="J42" s="43"/>
      <c r="K42" s="287"/>
      <c r="L42" s="284"/>
      <c r="M42" s="409">
        <v>0.01</v>
      </c>
      <c r="N42" s="352">
        <f>N76*M42</f>
        <v>28.370669558944442</v>
      </c>
    </row>
    <row r="43" spans="1:14" ht="15.75" thickBot="1">
      <c r="B43" s="871"/>
      <c r="C43" s="872"/>
      <c r="D43" s="872"/>
      <c r="E43" s="872"/>
      <c r="F43" s="872"/>
      <c r="G43" s="872"/>
      <c r="H43" s="873"/>
      <c r="I43" s="881"/>
      <c r="J43" s="882"/>
      <c r="K43" s="47"/>
      <c r="L43" s="883"/>
      <c r="M43" s="884"/>
      <c r="N43" s="111"/>
    </row>
    <row r="44" spans="1:14" ht="15.75" thickBot="1">
      <c r="B44" s="822" t="s">
        <v>1037</v>
      </c>
      <c r="C44" s="823"/>
      <c r="D44" s="823"/>
      <c r="E44" s="823"/>
      <c r="F44" s="823"/>
      <c r="G44" s="823"/>
      <c r="H44" s="823"/>
      <c r="I44" s="823"/>
      <c r="J44" s="823"/>
      <c r="K44" s="823"/>
      <c r="L44" s="823"/>
      <c r="M44" s="824"/>
      <c r="N44" s="402">
        <f>SUM(N36:N43)</f>
        <v>60395.963262151541</v>
      </c>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7" t="s">
        <v>1028</v>
      </c>
      <c r="C48" s="868"/>
      <c r="D48" s="868"/>
      <c r="E48" s="868"/>
      <c r="F48" s="868"/>
      <c r="G48" s="868"/>
      <c r="H48" s="868"/>
      <c r="I48" s="902"/>
      <c r="J48" s="323" t="s">
        <v>1029</v>
      </c>
      <c r="K48" s="91" t="s">
        <v>1030</v>
      </c>
      <c r="L48" s="903" t="s">
        <v>1039</v>
      </c>
      <c r="M48" s="902"/>
      <c r="N48" s="92" t="s">
        <v>1035</v>
      </c>
    </row>
    <row r="49" spans="1:14">
      <c r="A49" t="s">
        <v>581</v>
      </c>
      <c r="B49" s="49" t="str">
        <f>VLOOKUP(A49,MATERIALES!A4:D373,3,FALSE)</f>
        <v>Mezcla densa en Caliente MDC-19</v>
      </c>
      <c r="C49" s="289"/>
      <c r="D49" s="289"/>
      <c r="E49" s="289"/>
      <c r="F49" s="289"/>
      <c r="G49" s="289"/>
      <c r="H49" s="289"/>
      <c r="I49" s="276"/>
      <c r="J49" s="232" t="str">
        <f>VLOOKUP(A49,MATERIALES!A5:D641,2,FALSE)</f>
        <v>m3</v>
      </c>
      <c r="K49" s="290">
        <v>0.153</v>
      </c>
      <c r="L49" s="275"/>
      <c r="M49" s="410">
        <f>VLOOKUP(A49,MATERIALES!A5:D396,4,FALSE)</f>
        <v>470050</v>
      </c>
      <c r="N49" s="280">
        <f>K49*M49</f>
        <v>71917.649999999994</v>
      </c>
    </row>
    <row r="50" spans="1:14">
      <c r="A50" s="121"/>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SUM(N49:N53)</f>
        <v>71917.649999999994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A59" t="s">
        <v>1446</v>
      </c>
      <c r="B59" s="52" t="str">
        <f>VLOOKUP(A59,TRANSPORTE!A5:D117,3,FALSE)</f>
        <v>Transporte de Mezcla Densa en Caliente MDC-19</v>
      </c>
      <c r="C59" s="325"/>
      <c r="D59" s="325"/>
      <c r="E59" s="325"/>
      <c r="F59" s="325"/>
      <c r="G59" s="325"/>
      <c r="H59" s="319" t="s">
        <v>1552</v>
      </c>
      <c r="I59" s="421">
        <v>0.153</v>
      </c>
      <c r="J59" s="294">
        <v>1</v>
      </c>
      <c r="K59" s="421">
        <f>I59*J59</f>
        <v>0.153</v>
      </c>
      <c r="L59" s="909">
        <f>VLOOKUP(A59,TRANSPORTE!A5:D117,4,FALSE)</f>
        <v>1226.6666666666667</v>
      </c>
      <c r="M59" s="910"/>
      <c r="N59" s="295">
        <f>K59*L59</f>
        <v>187.68</v>
      </c>
    </row>
    <row r="60" spans="1:14">
      <c r="B60" s="52"/>
      <c r="C60" s="53"/>
      <c r="D60" s="53"/>
      <c r="E60" s="53"/>
      <c r="F60" s="53"/>
      <c r="G60" s="53"/>
      <c r="H60" s="319"/>
      <c r="I60" s="287"/>
      <c r="J60" s="294"/>
      <c r="K60" s="287"/>
      <c r="L60" s="909"/>
      <c r="M60" s="910"/>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f>N59+N60+N61+N62+N63</f>
        <v>187.68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15</v>
      </c>
      <c r="B70" s="55" t="str">
        <f>VLOOKUP(A70,'MANO DE OBRA'!A8:D68,3,FALSE)</f>
        <v>Obrero (6)</v>
      </c>
      <c r="C70" s="53"/>
      <c r="D70" s="53"/>
      <c r="E70" s="53"/>
      <c r="F70" s="53"/>
      <c r="G70" s="53"/>
      <c r="H70" s="53"/>
      <c r="I70" s="300">
        <f>K70/J70*100</f>
        <v>165623.36823599998</v>
      </c>
      <c r="J70" s="301">
        <v>185</v>
      </c>
      <c r="K70" s="302">
        <f>VLOOKUP(A70,'MANO DE OBRA'!A8:D99,4,FALSE)</f>
        <v>306403.23123659997</v>
      </c>
      <c r="L70" s="56"/>
      <c r="M70" s="303">
        <v>144</v>
      </c>
      <c r="N70" s="403">
        <f>K70/M70</f>
        <v>2127.800216920833</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144</v>
      </c>
      <c r="N71" s="403">
        <f>K71/M71</f>
        <v>709.26673897361115</v>
      </c>
    </row>
    <row r="72" spans="1:15">
      <c r="B72" s="55"/>
      <c r="C72" s="53"/>
      <c r="D72" s="53"/>
      <c r="E72" s="53"/>
      <c r="F72" s="53"/>
      <c r="G72" s="53"/>
      <c r="H72" s="53"/>
      <c r="I72" s="300"/>
      <c r="J72" s="301"/>
      <c r="K72" s="302"/>
      <c r="L72" s="56"/>
      <c r="M72" s="308"/>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911" t="s">
        <v>1037</v>
      </c>
      <c r="C76" s="865"/>
      <c r="D76" s="865"/>
      <c r="E76" s="865"/>
      <c r="F76" s="865"/>
      <c r="G76" s="865"/>
      <c r="H76" s="865"/>
      <c r="I76" s="865"/>
      <c r="J76" s="865"/>
      <c r="K76" s="865"/>
      <c r="L76" s="865"/>
      <c r="M76" s="866"/>
      <c r="N76" s="309">
        <f>SUM(N70:N75)</f>
        <v>2837.0669558944442</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N44+N54+N65+N76</f>
        <v>135338.36021804597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27067.672043609196</v>
      </c>
      <c r="M83" s="858"/>
      <c r="N83" s="57"/>
    </row>
    <row r="84" spans="1:14">
      <c r="B84" s="95" t="s">
        <v>1057</v>
      </c>
      <c r="C84" s="96"/>
      <c r="D84" s="96"/>
      <c r="E84" s="96"/>
      <c r="F84" s="96"/>
      <c r="G84" s="96"/>
      <c r="H84" s="96"/>
      <c r="I84" s="93"/>
      <c r="J84" s="94"/>
      <c r="K84" s="312">
        <v>0.05</v>
      </c>
      <c r="L84" s="857">
        <f>N78*K84</f>
        <v>6766.9180109022991</v>
      </c>
      <c r="M84" s="858"/>
      <c r="N84" s="57"/>
    </row>
    <row r="85" spans="1:14" ht="15.75" thickBot="1">
      <c r="B85" s="97" t="s">
        <v>1058</v>
      </c>
      <c r="C85" s="98"/>
      <c r="D85" s="98"/>
      <c r="E85" s="98"/>
      <c r="F85" s="98"/>
      <c r="G85" s="98"/>
      <c r="H85" s="98"/>
      <c r="I85" s="99"/>
      <c r="J85" s="100"/>
      <c r="K85" s="313">
        <v>0.05</v>
      </c>
      <c r="L85" s="859">
        <f>N78*K85</f>
        <v>6766.9180109022991</v>
      </c>
      <c r="M85" s="860"/>
      <c r="N85" s="57"/>
    </row>
    <row r="86" spans="1:14" ht="15.75" thickBot="1">
      <c r="B86" s="822" t="s">
        <v>1037</v>
      </c>
      <c r="C86" s="823"/>
      <c r="D86" s="823"/>
      <c r="E86" s="823"/>
      <c r="F86" s="823"/>
      <c r="G86" s="823"/>
      <c r="H86" s="823"/>
      <c r="I86" s="823"/>
      <c r="J86" s="823"/>
      <c r="K86" s="823"/>
      <c r="L86" s="823"/>
      <c r="M86" s="824"/>
      <c r="N86" s="58">
        <f>L83+L84+L85</f>
        <v>40601.508065413793</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175939.86828345977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1684</v>
      </c>
      <c r="C31" s="87" t="s">
        <v>2187</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152</v>
      </c>
      <c r="B36" s="871" t="str">
        <f>VLOOKUP(A36,EQUIPOS!A6:D154,3,FALSE)</f>
        <v xml:space="preserve">Carrotanque de agua(1000 Galones) </v>
      </c>
      <c r="C36" s="872"/>
      <c r="D36" s="872"/>
      <c r="E36" s="872"/>
      <c r="F36" s="872"/>
      <c r="G36" s="872"/>
      <c r="H36" s="873"/>
      <c r="I36" s="275"/>
      <c r="J36" s="276"/>
      <c r="K36" s="277">
        <f>VLOOKUP(A36,EQUIPOS!A6:D163,4,FALSE)</f>
        <v>80266.666666666672</v>
      </c>
      <c r="L36" s="278"/>
      <c r="M36" s="279">
        <v>15</v>
      </c>
      <c r="N36" s="280">
        <f>K36/M36</f>
        <v>5351.1111111111113</v>
      </c>
    </row>
    <row r="37" spans="1:14">
      <c r="A37" s="119" t="s">
        <v>154</v>
      </c>
      <c r="B37" s="871" t="str">
        <f>VLOOKUP(A37,EQUIPOS!A7:D154,3,FALSE)</f>
        <v>Carrotanque Irrigador de asfalto, 1000 GALONES DE CAPACIDAD</v>
      </c>
      <c r="C37" s="872"/>
      <c r="D37" s="872"/>
      <c r="E37" s="872"/>
      <c r="F37" s="872"/>
      <c r="G37" s="872"/>
      <c r="H37" s="873"/>
      <c r="I37" s="275"/>
      <c r="J37" s="276"/>
      <c r="K37" s="277">
        <f>VLOOKUP(A37,EQUIPOS!A7:D164,4,FALSE)</f>
        <v>114583.33333333333</v>
      </c>
      <c r="L37" s="278"/>
      <c r="M37" s="279">
        <v>15</v>
      </c>
      <c r="N37" s="280">
        <f>K37/M37</f>
        <v>7638.8888888888887</v>
      </c>
    </row>
    <row r="38" spans="1:14">
      <c r="A38" t="s">
        <v>269</v>
      </c>
      <c r="B38" s="871" t="str">
        <f>VLOOKUP(A38,EQUIPOS!A8:D154,3,FALSE)</f>
        <v>Motoniveladora  potencia 215 HP, ancho de cuchilla 4,27 m, peso 18 ton.</v>
      </c>
      <c r="C38" s="872"/>
      <c r="D38" s="872"/>
      <c r="E38" s="872"/>
      <c r="F38" s="872"/>
      <c r="G38" s="872"/>
      <c r="H38" s="873"/>
      <c r="I38" s="275"/>
      <c r="J38" s="276"/>
      <c r="K38" s="277">
        <f>VLOOKUP(A38,EQUIPOS!A8:D165,4,FALSE)</f>
        <v>236733.33333333334</v>
      </c>
      <c r="L38" s="278"/>
      <c r="M38" s="279">
        <v>15</v>
      </c>
      <c r="N38" s="280">
        <f>K38/M38</f>
        <v>15782.222222222223</v>
      </c>
    </row>
    <row r="39" spans="1:14">
      <c r="A39" t="s">
        <v>299</v>
      </c>
      <c r="B39" s="871" t="str">
        <f>VLOOKUP(A39,EQUIPOS!A9:D154,3,FALSE)</f>
        <v xml:space="preserve">Recicladora, potencia 430HP </v>
      </c>
      <c r="C39" s="872"/>
      <c r="D39" s="872"/>
      <c r="E39" s="872"/>
      <c r="F39" s="872"/>
      <c r="G39" s="872"/>
      <c r="H39" s="873"/>
      <c r="I39" s="874"/>
      <c r="J39" s="875"/>
      <c r="K39" s="277">
        <f>VLOOKUP(A39,EQUIPOS!A9:D166,4,FALSE)</f>
        <v>517500</v>
      </c>
      <c r="L39" s="876">
        <v>15</v>
      </c>
      <c r="M39" s="877"/>
      <c r="N39" s="280">
        <f>K39/L39</f>
        <v>34500</v>
      </c>
    </row>
    <row r="40" spans="1:14">
      <c r="A40" t="s">
        <v>365</v>
      </c>
      <c r="B40" s="871" t="str">
        <f>VLOOKUP(A40,EQUIPOS!A10:D154,3,FALSE)</f>
        <v xml:space="preserve">Vibrocompatador, potencia 153 HP, peso 10 Ton. </v>
      </c>
      <c r="C40" s="872"/>
      <c r="D40" s="872"/>
      <c r="E40" s="872"/>
      <c r="F40" s="872"/>
      <c r="G40" s="872"/>
      <c r="H40" s="873"/>
      <c r="I40" s="42"/>
      <c r="J40" s="43"/>
      <c r="K40" s="277">
        <f>VLOOKUP(A40,EQUIPOS!A10:D167,4,FALSE)</f>
        <v>137533.33333333334</v>
      </c>
      <c r="L40" s="284"/>
      <c r="M40" s="285">
        <v>15</v>
      </c>
      <c r="N40" s="280">
        <f>K40/M40</f>
        <v>9168.8888888888887</v>
      </c>
    </row>
    <row r="41" spans="1:14">
      <c r="B41" s="328"/>
      <c r="C41" s="329"/>
      <c r="D41" s="329"/>
      <c r="E41" s="329"/>
      <c r="F41" s="331"/>
      <c r="G41" s="331"/>
      <c r="H41" s="131"/>
      <c r="I41" s="42"/>
      <c r="J41" s="43"/>
      <c r="K41" s="282"/>
      <c r="L41" s="284"/>
      <c r="M41" s="285"/>
      <c r="N41" s="286"/>
    </row>
    <row r="42" spans="1:14">
      <c r="B42" s="879" t="s">
        <v>1036</v>
      </c>
      <c r="C42" s="880"/>
      <c r="D42" s="880"/>
      <c r="E42" s="44"/>
      <c r="F42" s="45"/>
      <c r="G42" s="45"/>
      <c r="H42" s="46"/>
      <c r="I42" s="42"/>
      <c r="J42" s="43"/>
      <c r="K42" s="287"/>
      <c r="L42" s="284"/>
      <c r="M42" s="409">
        <v>0.01</v>
      </c>
      <c r="N42" s="352">
        <f>N76*M42</f>
        <v>34.044803470733335</v>
      </c>
    </row>
    <row r="43" spans="1:14" ht="15.75" thickBot="1">
      <c r="B43" s="871"/>
      <c r="C43" s="872"/>
      <c r="D43" s="872"/>
      <c r="E43" s="872"/>
      <c r="F43" s="872"/>
      <c r="G43" s="872"/>
      <c r="H43" s="873"/>
      <c r="I43" s="881"/>
      <c r="J43" s="882"/>
      <c r="K43" s="47"/>
      <c r="L43" s="883"/>
      <c r="M43" s="884"/>
      <c r="N43" s="111"/>
    </row>
    <row r="44" spans="1:14" ht="15.75" thickBot="1">
      <c r="B44" s="822" t="s">
        <v>1037</v>
      </c>
      <c r="C44" s="823"/>
      <c r="D44" s="823"/>
      <c r="E44" s="823"/>
      <c r="F44" s="823"/>
      <c r="G44" s="823"/>
      <c r="H44" s="823"/>
      <c r="I44" s="823"/>
      <c r="J44" s="823"/>
      <c r="K44" s="823"/>
      <c r="L44" s="823"/>
      <c r="M44" s="824"/>
      <c r="N44" s="402">
        <f>SUM(N36:N43)</f>
        <v>72475.155914581846</v>
      </c>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7" t="s">
        <v>1028</v>
      </c>
      <c r="C48" s="868"/>
      <c r="D48" s="868"/>
      <c r="E48" s="868"/>
      <c r="F48" s="868"/>
      <c r="G48" s="868"/>
      <c r="H48" s="868"/>
      <c r="I48" s="902"/>
      <c r="J48" s="323" t="s">
        <v>1029</v>
      </c>
      <c r="K48" s="91" t="s">
        <v>1030</v>
      </c>
      <c r="L48" s="903" t="s">
        <v>1039</v>
      </c>
      <c r="M48" s="902"/>
      <c r="N48" s="92" t="s">
        <v>1035</v>
      </c>
    </row>
    <row r="49" spans="1:14">
      <c r="A49" t="s">
        <v>583</v>
      </c>
      <c r="B49" s="49" t="str">
        <f>VLOOKUP(A49,MATERIALES!A4:D373,3,FALSE)</f>
        <v>Mezcla densa en Caliente MDC-25</v>
      </c>
      <c r="C49" s="289"/>
      <c r="D49" s="289"/>
      <c r="E49" s="289"/>
      <c r="F49" s="289"/>
      <c r="G49" s="289"/>
      <c r="H49" s="289"/>
      <c r="I49" s="276"/>
      <c r="J49" s="232" t="str">
        <f>VLOOKUP(A49,MATERIALES!A5:D641,2,FALSE)</f>
        <v>m3</v>
      </c>
      <c r="K49" s="290">
        <v>0.153</v>
      </c>
      <c r="L49" s="275"/>
      <c r="M49" s="410">
        <f>VLOOKUP(A49,MATERIALES!A5:D396,4,FALSE)</f>
        <v>481008.22392605821</v>
      </c>
      <c r="N49" s="280">
        <f>K49*M49</f>
        <v>73594.258260686911</v>
      </c>
    </row>
    <row r="50" spans="1:14">
      <c r="A50" s="121"/>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SUM(N49:N53)</f>
        <v>73594.258260686911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A59" t="s">
        <v>1448</v>
      </c>
      <c r="B59" s="52" t="str">
        <f>VLOOKUP(A59,TRANSPORTE!A5:D117,3,FALSE)</f>
        <v>Transporte de Mezcla densa en Caliente MDC-25</v>
      </c>
      <c r="C59" s="325"/>
      <c r="D59" s="325"/>
      <c r="E59" s="325"/>
      <c r="F59" s="325"/>
      <c r="G59" s="325"/>
      <c r="H59" s="319" t="s">
        <v>1552</v>
      </c>
      <c r="I59" s="421">
        <v>0.153</v>
      </c>
      <c r="J59" s="294">
        <v>1</v>
      </c>
      <c r="K59" s="421">
        <f>I59*J59</f>
        <v>0.153</v>
      </c>
      <c r="L59" s="909">
        <f>VLOOKUP(A59,TRANSPORTE!A5:D117,4,FALSE)</f>
        <v>1226.6666666666667</v>
      </c>
      <c r="M59" s="910"/>
      <c r="N59" s="295">
        <f>K59*L59</f>
        <v>187.68</v>
      </c>
    </row>
    <row r="60" spans="1:14">
      <c r="B60" s="52"/>
      <c r="C60" s="53"/>
      <c r="D60" s="53"/>
      <c r="E60" s="53"/>
      <c r="F60" s="53"/>
      <c r="G60" s="53"/>
      <c r="H60" s="319"/>
      <c r="I60" s="287"/>
      <c r="J60" s="294"/>
      <c r="K60" s="287"/>
      <c r="L60" s="909"/>
      <c r="M60" s="910"/>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f>N59+N60+N61+N62+N63</f>
        <v>187.68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15</v>
      </c>
      <c r="B70" s="55" t="str">
        <f>VLOOKUP(A70,'MANO DE OBRA'!A8:D68,3,FALSE)</f>
        <v>Obrero (6)</v>
      </c>
      <c r="C70" s="53"/>
      <c r="D70" s="53"/>
      <c r="E70" s="53"/>
      <c r="F70" s="53"/>
      <c r="G70" s="53"/>
      <c r="H70" s="53"/>
      <c r="I70" s="300">
        <f>K70/J70*100</f>
        <v>165623.36823599998</v>
      </c>
      <c r="J70" s="301">
        <v>185</v>
      </c>
      <c r="K70" s="302">
        <f>VLOOKUP(A70,'MANO DE OBRA'!A8:D99,4,FALSE)</f>
        <v>306403.23123659997</v>
      </c>
      <c r="L70" s="56"/>
      <c r="M70" s="303">
        <v>120</v>
      </c>
      <c r="N70" s="403">
        <f>K70/M70</f>
        <v>2553.3602603049999</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120</v>
      </c>
      <c r="N71" s="403">
        <f>K71/M71</f>
        <v>851.12008676833329</v>
      </c>
    </row>
    <row r="72" spans="1:15">
      <c r="B72" s="55"/>
      <c r="C72" s="53"/>
      <c r="D72" s="53"/>
      <c r="E72" s="53"/>
      <c r="F72" s="53"/>
      <c r="G72" s="53"/>
      <c r="H72" s="53"/>
      <c r="I72" s="300"/>
      <c r="J72" s="301"/>
      <c r="K72" s="302"/>
      <c r="L72" s="56"/>
      <c r="M72" s="308"/>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911" t="s">
        <v>1037</v>
      </c>
      <c r="C76" s="865"/>
      <c r="D76" s="865"/>
      <c r="E76" s="865"/>
      <c r="F76" s="865"/>
      <c r="G76" s="865"/>
      <c r="H76" s="865"/>
      <c r="I76" s="865"/>
      <c r="J76" s="865"/>
      <c r="K76" s="865"/>
      <c r="L76" s="865"/>
      <c r="M76" s="866"/>
      <c r="N76" s="309">
        <f>SUM(N70:N75)</f>
        <v>3404.4803470733332</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N44+N54+N65+N76</f>
        <v>149661.5745223421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29932.314904468421</v>
      </c>
      <c r="M83" s="858"/>
      <c r="N83" s="57"/>
    </row>
    <row r="84" spans="1:14">
      <c r="B84" s="95" t="s">
        <v>1057</v>
      </c>
      <c r="C84" s="96"/>
      <c r="D84" s="96"/>
      <c r="E84" s="96"/>
      <c r="F84" s="96"/>
      <c r="G84" s="96"/>
      <c r="H84" s="96"/>
      <c r="I84" s="93"/>
      <c r="J84" s="94"/>
      <c r="K84" s="312">
        <v>0.05</v>
      </c>
      <c r="L84" s="857">
        <f>N78*K84</f>
        <v>7483.0787261171054</v>
      </c>
      <c r="M84" s="858"/>
      <c r="N84" s="57"/>
    </row>
    <row r="85" spans="1:14" ht="15.75" thickBot="1">
      <c r="B85" s="97" t="s">
        <v>1058</v>
      </c>
      <c r="C85" s="98"/>
      <c r="D85" s="98"/>
      <c r="E85" s="98"/>
      <c r="F85" s="98"/>
      <c r="G85" s="98"/>
      <c r="H85" s="98"/>
      <c r="I85" s="99"/>
      <c r="J85" s="100"/>
      <c r="K85" s="313">
        <v>0.05</v>
      </c>
      <c r="L85" s="859">
        <f>N78*K85</f>
        <v>7483.0787261171054</v>
      </c>
      <c r="M85" s="860"/>
      <c r="N85" s="57"/>
    </row>
    <row r="86" spans="1:14" ht="15.75" thickBot="1">
      <c r="B86" s="822" t="s">
        <v>1037</v>
      </c>
      <c r="C86" s="823"/>
      <c r="D86" s="823"/>
      <c r="E86" s="823"/>
      <c r="F86" s="823"/>
      <c r="G86" s="823"/>
      <c r="H86" s="823"/>
      <c r="I86" s="823"/>
      <c r="J86" s="823"/>
      <c r="K86" s="823"/>
      <c r="L86" s="823"/>
      <c r="M86" s="824"/>
      <c r="N86" s="58">
        <f>L83+L84+L85</f>
        <v>44898.47235670263</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194560.04687904473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1685</v>
      </c>
      <c r="C31" s="87" t="s">
        <v>2190</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152</v>
      </c>
      <c r="B36" s="871" t="str">
        <f>VLOOKUP(A36,EQUIPOS!A6:D154,3,FALSE)</f>
        <v xml:space="preserve">Carrotanque de agua(1000 Galones) </v>
      </c>
      <c r="C36" s="872"/>
      <c r="D36" s="872"/>
      <c r="E36" s="872"/>
      <c r="F36" s="872"/>
      <c r="G36" s="872"/>
      <c r="H36" s="873"/>
      <c r="I36" s="275"/>
      <c r="J36" s="276"/>
      <c r="K36" s="277">
        <f>VLOOKUP(A36,EQUIPOS!A6:D163,4,FALSE)</f>
        <v>80266.666666666672</v>
      </c>
      <c r="L36" s="278"/>
      <c r="M36" s="279">
        <v>15</v>
      </c>
      <c r="N36" s="280">
        <f>K36/M36</f>
        <v>5351.1111111111113</v>
      </c>
    </row>
    <row r="37" spans="1:14">
      <c r="A37" s="119" t="s">
        <v>154</v>
      </c>
      <c r="B37" s="871" t="str">
        <f>VLOOKUP(A37,EQUIPOS!A7:D154,3,FALSE)</f>
        <v>Carrotanque Irrigador de asfalto, 1000 GALONES DE CAPACIDAD</v>
      </c>
      <c r="C37" s="872"/>
      <c r="D37" s="872"/>
      <c r="E37" s="872"/>
      <c r="F37" s="872"/>
      <c r="G37" s="872"/>
      <c r="H37" s="873"/>
      <c r="I37" s="275"/>
      <c r="J37" s="276"/>
      <c r="K37" s="277">
        <f>VLOOKUP(A37,EQUIPOS!A7:D164,4,FALSE)</f>
        <v>114583.33333333333</v>
      </c>
      <c r="L37" s="278"/>
      <c r="M37" s="279">
        <v>15</v>
      </c>
      <c r="N37" s="280">
        <f>K37/M37</f>
        <v>7638.8888888888887</v>
      </c>
    </row>
    <row r="38" spans="1:14">
      <c r="A38" t="s">
        <v>269</v>
      </c>
      <c r="B38" s="871" t="str">
        <f>VLOOKUP(A38,EQUIPOS!A8:D154,3,FALSE)</f>
        <v>Motoniveladora  potencia 215 HP, ancho de cuchilla 4,27 m, peso 18 ton.</v>
      </c>
      <c r="C38" s="872"/>
      <c r="D38" s="872"/>
      <c r="E38" s="872"/>
      <c r="F38" s="872"/>
      <c r="G38" s="872"/>
      <c r="H38" s="873"/>
      <c r="I38" s="275"/>
      <c r="J38" s="276"/>
      <c r="K38" s="277">
        <f>VLOOKUP(A38,EQUIPOS!A8:D165,4,FALSE)</f>
        <v>236733.33333333334</v>
      </c>
      <c r="L38" s="278"/>
      <c r="M38" s="279">
        <v>15</v>
      </c>
      <c r="N38" s="280">
        <f>K38/M38</f>
        <v>15782.222222222223</v>
      </c>
    </row>
    <row r="39" spans="1:14">
      <c r="A39" t="s">
        <v>299</v>
      </c>
      <c r="B39" s="871" t="str">
        <f>VLOOKUP(A39,EQUIPOS!A9:D154,3,FALSE)</f>
        <v xml:space="preserve">Recicladora, potencia 430HP </v>
      </c>
      <c r="C39" s="872"/>
      <c r="D39" s="872"/>
      <c r="E39" s="872"/>
      <c r="F39" s="872"/>
      <c r="G39" s="872"/>
      <c r="H39" s="873"/>
      <c r="I39" s="874"/>
      <c r="J39" s="875"/>
      <c r="K39" s="277">
        <f>VLOOKUP(A39,EQUIPOS!A9:D166,4,FALSE)</f>
        <v>517500</v>
      </c>
      <c r="L39" s="876">
        <v>15</v>
      </c>
      <c r="M39" s="877"/>
      <c r="N39" s="280">
        <f>K39/L39</f>
        <v>34500</v>
      </c>
    </row>
    <row r="40" spans="1:14">
      <c r="A40" t="s">
        <v>365</v>
      </c>
      <c r="B40" s="871" t="str">
        <f>VLOOKUP(A40,EQUIPOS!A10:D154,3,FALSE)</f>
        <v xml:space="preserve">Vibrocompatador, potencia 153 HP, peso 10 Ton. </v>
      </c>
      <c r="C40" s="872"/>
      <c r="D40" s="872"/>
      <c r="E40" s="872"/>
      <c r="F40" s="872"/>
      <c r="G40" s="872"/>
      <c r="H40" s="873"/>
      <c r="I40" s="42"/>
      <c r="J40" s="43"/>
      <c r="K40" s="277">
        <f>VLOOKUP(A40,EQUIPOS!A10:D167,4,FALSE)</f>
        <v>137533.33333333334</v>
      </c>
      <c r="L40" s="284"/>
      <c r="M40" s="285">
        <v>15</v>
      </c>
      <c r="N40" s="280">
        <f>K40/M40</f>
        <v>9168.8888888888887</v>
      </c>
    </row>
    <row r="41" spans="1:14">
      <c r="B41" s="328"/>
      <c r="C41" s="329"/>
      <c r="D41" s="329"/>
      <c r="E41" s="329"/>
      <c r="F41" s="331"/>
      <c r="G41" s="331"/>
      <c r="H41" s="131"/>
      <c r="I41" s="42"/>
      <c r="J41" s="43"/>
      <c r="K41" s="282"/>
      <c r="L41" s="284"/>
      <c r="M41" s="285"/>
      <c r="N41" s="286"/>
    </row>
    <row r="42" spans="1:14">
      <c r="B42" s="879" t="s">
        <v>1036</v>
      </c>
      <c r="C42" s="880"/>
      <c r="D42" s="880"/>
      <c r="E42" s="44"/>
      <c r="F42" s="45"/>
      <c r="G42" s="45"/>
      <c r="H42" s="46"/>
      <c r="I42" s="42"/>
      <c r="J42" s="43"/>
      <c r="K42" s="287"/>
      <c r="L42" s="284"/>
      <c r="M42" s="409">
        <v>0.01</v>
      </c>
      <c r="N42" s="352">
        <f>N76*M42</f>
        <v>34.044803470733335</v>
      </c>
    </row>
    <row r="43" spans="1:14" ht="15.75" thickBot="1">
      <c r="B43" s="871"/>
      <c r="C43" s="872"/>
      <c r="D43" s="872"/>
      <c r="E43" s="872"/>
      <c r="F43" s="872"/>
      <c r="G43" s="872"/>
      <c r="H43" s="873"/>
      <c r="I43" s="881"/>
      <c r="J43" s="882"/>
      <c r="K43" s="47"/>
      <c r="L43" s="883"/>
      <c r="M43" s="884"/>
      <c r="N43" s="111"/>
    </row>
    <row r="44" spans="1:14" ht="15.75" thickBot="1">
      <c r="B44" s="822" t="s">
        <v>1037</v>
      </c>
      <c r="C44" s="823"/>
      <c r="D44" s="823"/>
      <c r="E44" s="823"/>
      <c r="F44" s="823"/>
      <c r="G44" s="823"/>
      <c r="H44" s="823"/>
      <c r="I44" s="823"/>
      <c r="J44" s="823"/>
      <c r="K44" s="823"/>
      <c r="L44" s="823"/>
      <c r="M44" s="824"/>
      <c r="N44" s="402">
        <f>SUM(N36:N43)</f>
        <v>72475.155914581846</v>
      </c>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7" t="s">
        <v>1028</v>
      </c>
      <c r="C48" s="868"/>
      <c r="D48" s="868"/>
      <c r="E48" s="868"/>
      <c r="F48" s="868"/>
      <c r="G48" s="868"/>
      <c r="H48" s="868"/>
      <c r="I48" s="902"/>
      <c r="J48" s="323" t="s">
        <v>1029</v>
      </c>
      <c r="K48" s="91" t="s">
        <v>1030</v>
      </c>
      <c r="L48" s="903" t="s">
        <v>1039</v>
      </c>
      <c r="M48" s="902"/>
      <c r="N48" s="92" t="s">
        <v>1035</v>
      </c>
    </row>
    <row r="49" spans="1:14">
      <c r="A49" t="s">
        <v>581</v>
      </c>
      <c r="B49" s="49" t="str">
        <f>VLOOKUP(A49,MATERIALES!A4:D373,3,FALSE)</f>
        <v>Mezcla densa en Caliente MDC-19</v>
      </c>
      <c r="C49" s="289"/>
      <c r="D49" s="289"/>
      <c r="E49" s="289"/>
      <c r="F49" s="289"/>
      <c r="G49" s="289"/>
      <c r="H49" s="289"/>
      <c r="I49" s="276"/>
      <c r="J49" s="232" t="str">
        <f>VLOOKUP(A49,MATERIALES!A5:D641,2,FALSE)</f>
        <v>m3</v>
      </c>
      <c r="K49" s="290">
        <v>0.153</v>
      </c>
      <c r="L49" s="275"/>
      <c r="M49" s="410">
        <f>VLOOKUP(A49,MATERIALES!A5:D396,4,FALSE)</f>
        <v>470050</v>
      </c>
      <c r="N49" s="280">
        <f>K49*M49</f>
        <v>71917.649999999994</v>
      </c>
    </row>
    <row r="50" spans="1:14">
      <c r="A50" s="121"/>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SUM(N49:N53)</f>
        <v>71917.649999999994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A59" t="s">
        <v>1446</v>
      </c>
      <c r="B59" s="52" t="str">
        <f>VLOOKUP(A59,TRANSPORTE!A5:D117,3,FALSE)</f>
        <v>Transporte de Mezcla Densa en Caliente MDC-19</v>
      </c>
      <c r="C59" s="325"/>
      <c r="D59" s="325"/>
      <c r="E59" s="325"/>
      <c r="F59" s="325"/>
      <c r="G59" s="325"/>
      <c r="H59" s="319" t="s">
        <v>1552</v>
      </c>
      <c r="I59" s="421">
        <v>0.153</v>
      </c>
      <c r="J59" s="294">
        <v>1</v>
      </c>
      <c r="K59" s="421">
        <f>I59*J59</f>
        <v>0.153</v>
      </c>
      <c r="L59" s="909">
        <f>VLOOKUP(A59,TRANSPORTE!A5:D117,4,FALSE)</f>
        <v>1226.6666666666667</v>
      </c>
      <c r="M59" s="910"/>
      <c r="N59" s="295">
        <f>K59*L59</f>
        <v>187.68</v>
      </c>
    </row>
    <row r="60" spans="1:14">
      <c r="B60" s="52"/>
      <c r="C60" s="53"/>
      <c r="D60" s="53"/>
      <c r="E60" s="53"/>
      <c r="F60" s="53"/>
      <c r="G60" s="53"/>
      <c r="H60" s="319"/>
      <c r="I60" s="287"/>
      <c r="J60" s="294"/>
      <c r="K60" s="287"/>
      <c r="L60" s="909"/>
      <c r="M60" s="910"/>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f>N59+N60+N61+N62+N63</f>
        <v>187.68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15</v>
      </c>
      <c r="B70" s="55" t="str">
        <f>VLOOKUP(A70,'MANO DE OBRA'!A8:D68,3,FALSE)</f>
        <v>Obrero (6)</v>
      </c>
      <c r="C70" s="53"/>
      <c r="D70" s="53"/>
      <c r="E70" s="53"/>
      <c r="F70" s="53"/>
      <c r="G70" s="53"/>
      <c r="H70" s="53"/>
      <c r="I70" s="300">
        <f>K70/J70*100</f>
        <v>165623.36823599998</v>
      </c>
      <c r="J70" s="301">
        <v>185</v>
      </c>
      <c r="K70" s="302">
        <f>VLOOKUP(A70,'MANO DE OBRA'!A8:D99,4,FALSE)</f>
        <v>306403.23123659997</v>
      </c>
      <c r="L70" s="56"/>
      <c r="M70" s="303">
        <v>120</v>
      </c>
      <c r="N70" s="403">
        <f>K70/M70</f>
        <v>2553.3602603049999</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120</v>
      </c>
      <c r="N71" s="403">
        <f>K71/M71</f>
        <v>851.12008676833329</v>
      </c>
    </row>
    <row r="72" spans="1:15">
      <c r="B72" s="55"/>
      <c r="C72" s="53"/>
      <c r="D72" s="53"/>
      <c r="E72" s="53"/>
      <c r="F72" s="53"/>
      <c r="G72" s="53"/>
      <c r="H72" s="53"/>
      <c r="I72" s="300"/>
      <c r="J72" s="301"/>
      <c r="K72" s="302"/>
      <c r="L72" s="56"/>
      <c r="M72" s="308"/>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911" t="s">
        <v>1037</v>
      </c>
      <c r="C76" s="865"/>
      <c r="D76" s="865"/>
      <c r="E76" s="865"/>
      <c r="F76" s="865"/>
      <c r="G76" s="865"/>
      <c r="H76" s="865"/>
      <c r="I76" s="865"/>
      <c r="J76" s="865"/>
      <c r="K76" s="865"/>
      <c r="L76" s="865"/>
      <c r="M76" s="866"/>
      <c r="N76" s="309">
        <f>SUM(N70:N75)</f>
        <v>3404.4803470733332</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N44+N54+N65+N76</f>
        <v>147984.96626165518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29596.993252331038</v>
      </c>
      <c r="M83" s="858"/>
      <c r="N83" s="57"/>
    </row>
    <row r="84" spans="1:14">
      <c r="B84" s="95" t="s">
        <v>1057</v>
      </c>
      <c r="C84" s="96"/>
      <c r="D84" s="96"/>
      <c r="E84" s="96"/>
      <c r="F84" s="96"/>
      <c r="G84" s="96"/>
      <c r="H84" s="96"/>
      <c r="I84" s="93"/>
      <c r="J84" s="94"/>
      <c r="K84" s="312">
        <v>0.05</v>
      </c>
      <c r="L84" s="857">
        <f>N78*K84</f>
        <v>7399.2483130827595</v>
      </c>
      <c r="M84" s="858"/>
      <c r="N84" s="57"/>
    </row>
    <row r="85" spans="1:14" ht="15.75" thickBot="1">
      <c r="B85" s="97" t="s">
        <v>1058</v>
      </c>
      <c r="C85" s="98"/>
      <c r="D85" s="98"/>
      <c r="E85" s="98"/>
      <c r="F85" s="98"/>
      <c r="G85" s="98"/>
      <c r="H85" s="98"/>
      <c r="I85" s="99"/>
      <c r="J85" s="100"/>
      <c r="K85" s="313">
        <v>0.05</v>
      </c>
      <c r="L85" s="859">
        <f>N78*K85</f>
        <v>7399.2483130827595</v>
      </c>
      <c r="M85" s="860"/>
      <c r="N85" s="57"/>
    </row>
    <row r="86" spans="1:14" ht="15.75" thickBot="1">
      <c r="B86" s="822" t="s">
        <v>1037</v>
      </c>
      <c r="C86" s="823"/>
      <c r="D86" s="823"/>
      <c r="E86" s="823"/>
      <c r="F86" s="823"/>
      <c r="G86" s="823"/>
      <c r="H86" s="823"/>
      <c r="I86" s="823"/>
      <c r="J86" s="823"/>
      <c r="K86" s="823"/>
      <c r="L86" s="823"/>
      <c r="M86" s="824"/>
      <c r="N86" s="58">
        <f>L83+L84+L85</f>
        <v>44395.489878496555</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192380.45614015174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1172</v>
      </c>
      <c r="C31" s="87" t="s">
        <v>2191</v>
      </c>
      <c r="D31" s="88"/>
      <c r="E31" s="88"/>
      <c r="F31" s="88"/>
      <c r="G31" s="88"/>
      <c r="H31" s="88"/>
      <c r="I31" s="88"/>
      <c r="J31" s="89"/>
      <c r="K31" s="316"/>
      <c r="L31" s="314" t="s">
        <v>233</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279"/>
      <c r="N36" s="280"/>
    </row>
    <row r="37" spans="1:14">
      <c r="A37" s="119"/>
      <c r="B37" s="871"/>
      <c r="C37" s="872"/>
      <c r="D37" s="872"/>
      <c r="E37" s="872"/>
      <c r="F37" s="872"/>
      <c r="G37" s="872"/>
      <c r="H37" s="873"/>
      <c r="I37" s="275"/>
      <c r="J37" s="276"/>
      <c r="K37" s="277"/>
      <c r="L37" s="278"/>
      <c r="M37" s="279"/>
      <c r="N37" s="280"/>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77"/>
      <c r="L39" s="876"/>
      <c r="M39" s="877"/>
      <c r="N39" s="280"/>
    </row>
    <row r="40" spans="1:14">
      <c r="B40" s="871"/>
      <c r="C40" s="872"/>
      <c r="D40" s="872"/>
      <c r="E40" s="872"/>
      <c r="F40" s="872"/>
      <c r="G40" s="872"/>
      <c r="H40" s="873"/>
      <c r="I40" s="42"/>
      <c r="J40" s="43"/>
      <c r="K40" s="277"/>
      <c r="L40" s="284"/>
      <c r="M40" s="285"/>
      <c r="N40" s="280"/>
    </row>
    <row r="41" spans="1:14">
      <c r="B41" s="328"/>
      <c r="C41" s="329"/>
      <c r="D41" s="329"/>
      <c r="E41" s="329"/>
      <c r="F41" s="331"/>
      <c r="G41" s="331"/>
      <c r="H41" s="131"/>
      <c r="I41" s="42"/>
      <c r="J41" s="43"/>
      <c r="K41" s="282"/>
      <c r="L41" s="284"/>
      <c r="M41" s="285"/>
      <c r="N41" s="286"/>
    </row>
    <row r="42" spans="1:14">
      <c r="B42" s="879" t="s">
        <v>1036</v>
      </c>
      <c r="C42" s="880"/>
      <c r="D42" s="880"/>
      <c r="E42" s="44"/>
      <c r="F42" s="45"/>
      <c r="G42" s="45"/>
      <c r="H42" s="46"/>
      <c r="I42" s="42"/>
      <c r="J42" s="43"/>
      <c r="K42" s="287"/>
      <c r="L42" s="284"/>
      <c r="M42" s="409">
        <v>0.01</v>
      </c>
      <c r="N42" s="352">
        <f>N76*M42</f>
        <v>4.0853764164879998</v>
      </c>
    </row>
    <row r="43" spans="1:14" ht="15.75" thickBot="1">
      <c r="B43" s="871"/>
      <c r="C43" s="872"/>
      <c r="D43" s="872"/>
      <c r="E43" s="872"/>
      <c r="F43" s="872"/>
      <c r="G43" s="872"/>
      <c r="H43" s="873"/>
      <c r="I43" s="881"/>
      <c r="J43" s="882"/>
      <c r="K43" s="47"/>
      <c r="L43" s="883"/>
      <c r="M43" s="884"/>
      <c r="N43" s="111"/>
    </row>
    <row r="44" spans="1:14" ht="15.75" thickBot="1">
      <c r="B44" s="822" t="s">
        <v>1037</v>
      </c>
      <c r="C44" s="823"/>
      <c r="D44" s="823"/>
      <c r="E44" s="823"/>
      <c r="F44" s="823"/>
      <c r="G44" s="823"/>
      <c r="H44" s="823"/>
      <c r="I44" s="823"/>
      <c r="J44" s="823"/>
      <c r="K44" s="823"/>
      <c r="L44" s="823"/>
      <c r="M44" s="824"/>
      <c r="N44" s="402">
        <f>SUM(N36:N43)</f>
        <v>4.0853764164879998</v>
      </c>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7" t="s">
        <v>1028</v>
      </c>
      <c r="C48" s="868"/>
      <c r="D48" s="868"/>
      <c r="E48" s="868"/>
      <c r="F48" s="868"/>
      <c r="G48" s="868"/>
      <c r="H48" s="868"/>
      <c r="I48" s="902"/>
      <c r="J48" s="323" t="s">
        <v>1029</v>
      </c>
      <c r="K48" s="91" t="s">
        <v>1030</v>
      </c>
      <c r="L48" s="903" t="s">
        <v>1039</v>
      </c>
      <c r="M48" s="902"/>
      <c r="N48" s="92" t="s">
        <v>1035</v>
      </c>
    </row>
    <row r="49" spans="1:14">
      <c r="A49" t="s">
        <v>965</v>
      </c>
      <c r="B49" s="49" t="str">
        <f>VLOOKUP(A49,MATERIALES!A4:D373,3,FALSE)</f>
        <v>Geotextil Nt Repav 450 O Similar (Proveedores Pavco, Lafayet, Geomatrix, Tensar, Omnes U Otros)</v>
      </c>
      <c r="C49" s="289"/>
      <c r="D49" s="289"/>
      <c r="E49" s="289"/>
      <c r="F49" s="289"/>
      <c r="G49" s="289"/>
      <c r="H49" s="289"/>
      <c r="I49" s="276"/>
      <c r="J49" s="232" t="str">
        <f>VLOOKUP(A49,MATERIALES!A5:D641,2,FALSE)</f>
        <v>m2</v>
      </c>
      <c r="K49" s="290">
        <v>1.0549999999999999</v>
      </c>
      <c r="L49" s="275"/>
      <c r="M49" s="410">
        <f>VLOOKUP(A49,MATERIALES!A5:D396,4,FALSE)</f>
        <v>5511.9835101354902</v>
      </c>
      <c r="N49" s="280">
        <f>K49*M49</f>
        <v>5815.1426031929414</v>
      </c>
    </row>
    <row r="50" spans="1:14">
      <c r="A50" s="121"/>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SUM(N49:N53)</f>
        <v>5815.1426031929414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B59" s="52"/>
      <c r="C59" s="325"/>
      <c r="D59" s="325"/>
      <c r="E59" s="325"/>
      <c r="F59" s="325"/>
      <c r="G59" s="325"/>
      <c r="H59" s="319"/>
      <c r="I59" s="287"/>
      <c r="J59" s="294"/>
      <c r="K59" s="287"/>
      <c r="L59" s="909"/>
      <c r="M59" s="910"/>
      <c r="N59" s="295"/>
    </row>
    <row r="60" spans="1:14">
      <c r="B60" s="52"/>
      <c r="C60" s="53"/>
      <c r="D60" s="53"/>
      <c r="E60" s="53"/>
      <c r="F60" s="53"/>
      <c r="G60" s="53"/>
      <c r="H60" s="319"/>
      <c r="I60" s="287"/>
      <c r="J60" s="294"/>
      <c r="K60" s="287"/>
      <c r="L60" s="909"/>
      <c r="M60" s="910"/>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t="s">
        <v>15</v>
      </c>
      <c r="B70" s="55" t="str">
        <f>VLOOKUP(A70,'MANO DE OBRA'!A8:D68,3,FALSE)</f>
        <v>Obrero (6)</v>
      </c>
      <c r="C70" s="53"/>
      <c r="D70" s="53"/>
      <c r="E70" s="53"/>
      <c r="F70" s="53"/>
      <c r="G70" s="53"/>
      <c r="H70" s="53"/>
      <c r="I70" s="300">
        <f>K70/J70*100</f>
        <v>165623.36823599998</v>
      </c>
      <c r="J70" s="301">
        <v>185</v>
      </c>
      <c r="K70" s="302">
        <f>VLOOKUP(A70,'MANO DE OBRA'!A8:D99,4,FALSE)</f>
        <v>306403.23123659997</v>
      </c>
      <c r="L70" s="56"/>
      <c r="M70" s="303">
        <v>1000</v>
      </c>
      <c r="N70" s="403">
        <f>K70/M70</f>
        <v>306.40323123659999</v>
      </c>
      <c r="O70" s="112"/>
    </row>
    <row r="71" spans="1:15">
      <c r="A71"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307">
        <v>1000</v>
      </c>
      <c r="N71" s="403">
        <f>K71/M71</f>
        <v>102.1344104122</v>
      </c>
    </row>
    <row r="72" spans="1:15">
      <c r="B72" s="55"/>
      <c r="C72" s="53"/>
      <c r="D72" s="53"/>
      <c r="E72" s="53"/>
      <c r="F72" s="53"/>
      <c r="G72" s="53"/>
      <c r="H72" s="53"/>
      <c r="I72" s="300"/>
      <c r="J72" s="301"/>
      <c r="K72" s="302"/>
      <c r="L72" s="56"/>
      <c r="M72" s="308"/>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911" t="s">
        <v>1037</v>
      </c>
      <c r="C76" s="865"/>
      <c r="D76" s="865"/>
      <c r="E76" s="865"/>
      <c r="F76" s="865"/>
      <c r="G76" s="865"/>
      <c r="H76" s="865"/>
      <c r="I76" s="865"/>
      <c r="J76" s="865"/>
      <c r="K76" s="865"/>
      <c r="L76" s="865"/>
      <c r="M76" s="866"/>
      <c r="N76" s="309">
        <f>SUM(N70:N75)</f>
        <v>408.53764164879999</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N44+N54+N65+N76</f>
        <v>6227.7656212582287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1245.5531242516458</v>
      </c>
      <c r="M83" s="858"/>
      <c r="N83" s="57"/>
    </row>
    <row r="84" spans="1:14">
      <c r="B84" s="95" t="s">
        <v>1057</v>
      </c>
      <c r="C84" s="96"/>
      <c r="D84" s="96"/>
      <c r="E84" s="96"/>
      <c r="F84" s="96"/>
      <c r="G84" s="96"/>
      <c r="H84" s="96"/>
      <c r="I84" s="93"/>
      <c r="J84" s="94"/>
      <c r="K84" s="312">
        <v>0.05</v>
      </c>
      <c r="L84" s="857">
        <f>N78*K84</f>
        <v>311.38828106291146</v>
      </c>
      <c r="M84" s="858"/>
      <c r="N84" s="57"/>
    </row>
    <row r="85" spans="1:14" ht="15.75" thickBot="1">
      <c r="B85" s="97" t="s">
        <v>1058</v>
      </c>
      <c r="C85" s="98"/>
      <c r="D85" s="98"/>
      <c r="E85" s="98"/>
      <c r="F85" s="98"/>
      <c r="G85" s="98"/>
      <c r="H85" s="98"/>
      <c r="I85" s="99"/>
      <c r="J85" s="100"/>
      <c r="K85" s="313">
        <v>0.05</v>
      </c>
      <c r="L85" s="859">
        <f>N78*K85</f>
        <v>311.38828106291146</v>
      </c>
      <c r="M85" s="860"/>
      <c r="N85" s="57"/>
    </row>
    <row r="86" spans="1:14" ht="15.75" thickBot="1">
      <c r="B86" s="822" t="s">
        <v>1037</v>
      </c>
      <c r="C86" s="823"/>
      <c r="D86" s="823"/>
      <c r="E86" s="823"/>
      <c r="F86" s="823"/>
      <c r="G86" s="823"/>
      <c r="H86" s="823"/>
      <c r="I86" s="823"/>
      <c r="J86" s="823"/>
      <c r="K86" s="823"/>
      <c r="L86" s="823"/>
      <c r="M86" s="824"/>
      <c r="N86" s="58">
        <f>L83+L84+L85</f>
        <v>1868.329686377469</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8096.0953076356982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30"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8"/>
      <c r="K118" s="888"/>
      <c r="L118" s="888"/>
      <c r="M118" s="888"/>
      <c r="N118" s="889"/>
    </row>
    <row r="119" spans="2:14" ht="15.75" thickBot="1">
      <c r="B119" s="269" t="s">
        <v>2327</v>
      </c>
      <c r="C119" s="401"/>
      <c r="D119" s="401"/>
      <c r="E119" s="63"/>
      <c r="F119" s="63"/>
      <c r="G119" s="63"/>
      <c r="H119" s="63"/>
      <c r="I119" s="63"/>
      <c r="J119" s="890"/>
      <c r="K119" s="890"/>
      <c r="L119" s="890"/>
      <c r="M119" s="890"/>
      <c r="N119" s="891"/>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1173</v>
      </c>
      <c r="C31" s="226" t="s">
        <v>2192</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164</v>
      </c>
      <c r="B36" s="871" t="str">
        <f>VLOOKUP(A36,EQUIPOS!A6:D154,3,FALSE)</f>
        <v>Compactador manual de rodillo</v>
      </c>
      <c r="C36" s="872"/>
      <c r="D36" s="872"/>
      <c r="E36" s="872"/>
      <c r="F36" s="872"/>
      <c r="G36" s="872"/>
      <c r="H36" s="873"/>
      <c r="I36" s="275"/>
      <c r="J36" s="276"/>
      <c r="K36" s="277">
        <f>VLOOKUP(A36,EQUIPOS!A6:D163,4,FALSE)</f>
        <v>30940</v>
      </c>
      <c r="L36" s="278"/>
      <c r="M36" s="279">
        <v>2</v>
      </c>
      <c r="N36" s="280">
        <f>K36/M36</f>
        <v>15470</v>
      </c>
    </row>
    <row r="37" spans="1:14">
      <c r="A37" s="119" t="s">
        <v>180</v>
      </c>
      <c r="B37" s="871" t="str">
        <f>VLOOKUP(A37,EQUIPOS!A7:D154,3,FALSE)</f>
        <v>Compresor 120 HP, con martillo.</v>
      </c>
      <c r="C37" s="872"/>
      <c r="D37" s="872"/>
      <c r="E37" s="872"/>
      <c r="F37" s="872"/>
      <c r="G37" s="872"/>
      <c r="H37" s="873"/>
      <c r="I37" s="275"/>
      <c r="J37" s="276"/>
      <c r="K37" s="277">
        <f>VLOOKUP(A37,EQUIPOS!A7:D164,4,FALSE)</f>
        <v>89833.333333333328</v>
      </c>
      <c r="L37" s="278"/>
      <c r="M37" s="279">
        <v>4</v>
      </c>
      <c r="N37" s="280">
        <f>K37/M37</f>
        <v>22458.333333333332</v>
      </c>
    </row>
    <row r="38" spans="1:14">
      <c r="A38" t="s">
        <v>184</v>
      </c>
      <c r="B38" s="871" t="str">
        <f>VLOOKUP(A38,EQUIPOS!A8:D154,3,FALSE)</f>
        <v>Cortadora de pavimento, Máxima profundidad de corte: 160 mm. Capacidad de disco: desde 12´´ hasta 18´´ de diámetro. Peso operacional: 135 kg, 13.5 hp de potencia</v>
      </c>
      <c r="C38" s="872"/>
      <c r="D38" s="872"/>
      <c r="E38" s="872"/>
      <c r="F38" s="872"/>
      <c r="G38" s="872"/>
      <c r="H38" s="873"/>
      <c r="I38" s="275"/>
      <c r="J38" s="276"/>
      <c r="K38" s="277">
        <f>VLOOKUP(A38,EQUIPOS!A8:D165,4,FALSE)</f>
        <v>23900</v>
      </c>
      <c r="L38" s="278"/>
      <c r="M38" s="279">
        <v>10</v>
      </c>
      <c r="N38" s="280">
        <f>K38/M38</f>
        <v>2390</v>
      </c>
    </row>
    <row r="39" spans="1:14">
      <c r="A39" t="s">
        <v>303</v>
      </c>
      <c r="B39" s="871" t="str">
        <f>VLOOKUP(A39,EQUIPOS!A9:D154,3,FALSE)</f>
        <v>Retrocargador, pala de 1,1 m3 de capacidad, profundidad de excavación de 4.400 mm y una altura de 5.680 mm</v>
      </c>
      <c r="C39" s="872"/>
      <c r="D39" s="872"/>
      <c r="E39" s="872"/>
      <c r="F39" s="872"/>
      <c r="G39" s="872"/>
      <c r="H39" s="873"/>
      <c r="I39" s="275"/>
      <c r="J39" s="276"/>
      <c r="K39" s="277">
        <f>VLOOKUP(A39,EQUIPOS!A9:D166,4,FALSE)</f>
        <v>146333.33333333334</v>
      </c>
      <c r="L39" s="278"/>
      <c r="M39" s="279">
        <v>10</v>
      </c>
      <c r="N39" s="280">
        <f>K39/M39</f>
        <v>14633.333333333334</v>
      </c>
    </row>
    <row r="40" spans="1:14">
      <c r="A40" t="s">
        <v>129</v>
      </c>
      <c r="B40" s="871" t="str">
        <f>VLOOKUP(A40,EQUIPOS!A10:D154,3,FALSE)</f>
        <v xml:space="preserve">Buldozer, Potencia al volante de 140 HP, motor de 2200 RPM, longitud de hoja 4,80m. </v>
      </c>
      <c r="C40" s="872"/>
      <c r="D40" s="872"/>
      <c r="E40" s="872"/>
      <c r="F40" s="872"/>
      <c r="G40" s="872"/>
      <c r="H40" s="873"/>
      <c r="I40" s="275"/>
      <c r="J40" s="276"/>
      <c r="K40" s="277">
        <f>VLOOKUP(A40,EQUIPOS!A10:D167,4,FALSE)</f>
        <v>224583.33333333334</v>
      </c>
      <c r="L40" s="278"/>
      <c r="M40" s="279">
        <v>100</v>
      </c>
      <c r="N40" s="280">
        <f>K40/M40</f>
        <v>2245.8333333333335</v>
      </c>
    </row>
    <row r="41" spans="1:14">
      <c r="B41" s="871"/>
      <c r="C41" s="872"/>
      <c r="D41" s="872"/>
      <c r="E41" s="872"/>
      <c r="F41" s="872"/>
      <c r="G41" s="872"/>
      <c r="H41" s="873"/>
      <c r="I41" s="275"/>
      <c r="J41" s="276"/>
      <c r="K41" s="277"/>
      <c r="L41" s="278"/>
      <c r="M41" s="279"/>
      <c r="N41" s="280"/>
    </row>
    <row r="42" spans="1:14">
      <c r="B42" s="871"/>
      <c r="C42" s="872"/>
      <c r="D42" s="872"/>
      <c r="E42" s="872"/>
      <c r="F42" s="872"/>
      <c r="G42" s="872"/>
      <c r="H42" s="873"/>
      <c r="I42" s="275"/>
      <c r="J42" s="276"/>
      <c r="K42" s="277"/>
      <c r="L42" s="278"/>
      <c r="M42" s="279"/>
      <c r="N42" s="280"/>
    </row>
    <row r="43" spans="1:14">
      <c r="B43" s="871"/>
      <c r="C43" s="872"/>
      <c r="D43" s="872"/>
      <c r="E43" s="872"/>
      <c r="F43" s="872"/>
      <c r="G43" s="872"/>
      <c r="H43" s="873"/>
      <c r="I43" s="275"/>
      <c r="J43" s="276"/>
      <c r="K43" s="277"/>
      <c r="L43" s="278"/>
      <c r="M43" s="279"/>
      <c r="N43" s="280"/>
    </row>
    <row r="44" spans="1:14">
      <c r="B44" s="871"/>
      <c r="C44" s="872"/>
      <c r="D44" s="872"/>
      <c r="E44" s="872"/>
      <c r="F44" s="872"/>
      <c r="G44" s="872"/>
      <c r="H44" s="873"/>
      <c r="I44" s="874"/>
      <c r="J44" s="875"/>
      <c r="K44" s="277"/>
      <c r="L44" s="876"/>
      <c r="M44" s="877"/>
      <c r="N44" s="280"/>
    </row>
    <row r="45" spans="1:14">
      <c r="B45" s="871"/>
      <c r="C45" s="872"/>
      <c r="D45" s="872"/>
      <c r="E45" s="878"/>
      <c r="F45" s="872"/>
      <c r="G45" s="872"/>
      <c r="H45" s="873"/>
      <c r="I45" s="42"/>
      <c r="J45" s="43"/>
      <c r="K45" s="282"/>
      <c r="L45" s="284"/>
      <c r="M45" s="285"/>
      <c r="N45" s="286"/>
    </row>
    <row r="46" spans="1:14">
      <c r="B46" s="879" t="s">
        <v>1036</v>
      </c>
      <c r="C46" s="880"/>
      <c r="D46" s="880"/>
      <c r="E46" s="44"/>
      <c r="F46" s="45"/>
      <c r="G46" s="45"/>
      <c r="H46" s="46"/>
      <c r="I46" s="42"/>
      <c r="J46" s="43"/>
      <c r="K46" s="287"/>
      <c r="L46" s="284"/>
      <c r="M46" s="409">
        <v>0.1</v>
      </c>
      <c r="N46" s="352">
        <f>N80*M46</f>
        <v>1276.6801301525002</v>
      </c>
    </row>
    <row r="47" spans="1:14" ht="15.75" thickBot="1">
      <c r="B47" s="871"/>
      <c r="C47" s="872"/>
      <c r="D47" s="872"/>
      <c r="E47" s="872"/>
      <c r="F47" s="872"/>
      <c r="G47" s="872"/>
      <c r="H47" s="873"/>
      <c r="I47" s="881"/>
      <c r="J47" s="882"/>
      <c r="K47" s="47"/>
      <c r="L47" s="883"/>
      <c r="M47" s="884"/>
      <c r="N47" s="111"/>
    </row>
    <row r="48" spans="1:14" ht="15.75" thickBot="1">
      <c r="B48" s="822" t="s">
        <v>1037</v>
      </c>
      <c r="C48" s="823"/>
      <c r="D48" s="823"/>
      <c r="E48" s="823"/>
      <c r="F48" s="823"/>
      <c r="G48" s="823"/>
      <c r="H48" s="823"/>
      <c r="I48" s="823"/>
      <c r="J48" s="823"/>
      <c r="K48" s="823"/>
      <c r="L48" s="823"/>
      <c r="M48" s="824"/>
      <c r="N48" s="402">
        <f>SUM(N36:N47)</f>
        <v>58474.180130152497</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7" t="s">
        <v>1028</v>
      </c>
      <c r="C52" s="868"/>
      <c r="D52" s="868"/>
      <c r="E52" s="868"/>
      <c r="F52" s="868"/>
      <c r="G52" s="868"/>
      <c r="H52" s="868"/>
      <c r="I52" s="902"/>
      <c r="J52" s="323" t="s">
        <v>1029</v>
      </c>
      <c r="K52" s="91" t="s">
        <v>1030</v>
      </c>
      <c r="L52" s="903" t="s">
        <v>1039</v>
      </c>
      <c r="M52" s="902"/>
      <c r="N52" s="92" t="s">
        <v>1035</v>
      </c>
    </row>
    <row r="53" spans="1:14">
      <c r="A53" t="s">
        <v>448</v>
      </c>
      <c r="B53" s="49" t="str">
        <f>VLOOKUP(A53,MATERIALES!A5:D373,3,FALSE)</f>
        <v xml:space="preserve">Derechos de explotación y/o disposición de materiales
</v>
      </c>
      <c r="C53" s="289"/>
      <c r="D53" s="289"/>
      <c r="E53" s="289"/>
      <c r="F53" s="289"/>
      <c r="G53" s="289"/>
      <c r="H53" s="289"/>
      <c r="I53" s="276"/>
      <c r="J53" s="232" t="str">
        <f>VLOOKUP(A53,MATERIALES!A7:D645,2,FALSE)</f>
        <v>m3</v>
      </c>
      <c r="K53" s="290">
        <v>1</v>
      </c>
      <c r="L53" s="275"/>
      <c r="M53" s="410">
        <f>VLOOKUP(A53,MATERIALES!A5:D396,4,FALSE)</f>
        <v>7160.0141618752132</v>
      </c>
      <c r="N53" s="280">
        <f>K53*M53</f>
        <v>7160.0141618752132</v>
      </c>
    </row>
    <row r="54" spans="1:14">
      <c r="A54" s="122"/>
      <c r="B54" s="49"/>
      <c r="C54" s="289"/>
      <c r="D54" s="289"/>
      <c r="E54" s="289"/>
      <c r="F54" s="289"/>
      <c r="G54" s="289"/>
      <c r="H54" s="289"/>
      <c r="I54" s="276"/>
      <c r="J54" s="232"/>
      <c r="K54" s="290"/>
      <c r="L54" s="275"/>
      <c r="M54" s="410"/>
      <c r="N54" s="280"/>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904"/>
      <c r="C57" s="905"/>
      <c r="D57" s="905"/>
      <c r="E57" s="905"/>
      <c r="F57" s="905"/>
      <c r="G57" s="905"/>
      <c r="H57" s="905"/>
      <c r="I57" s="875"/>
      <c r="J57" s="48"/>
      <c r="K57" s="50"/>
      <c r="L57" s="906"/>
      <c r="M57" s="907"/>
      <c r="N57" s="51"/>
    </row>
    <row r="58" spans="1:14" ht="15.75" thickBot="1">
      <c r="B58" s="822" t="s">
        <v>1037</v>
      </c>
      <c r="C58" s="823"/>
      <c r="D58" s="823"/>
      <c r="E58" s="823"/>
      <c r="F58" s="823"/>
      <c r="G58" s="823"/>
      <c r="H58" s="823"/>
      <c r="I58" s="823"/>
      <c r="J58" s="823"/>
      <c r="K58" s="823"/>
      <c r="L58" s="823"/>
      <c r="M58" s="824"/>
      <c r="N58" s="402">
        <f>SUM(N53:N57)</f>
        <v>7160.0141618752132</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8" t="s">
        <v>1045</v>
      </c>
      <c r="M62" s="887"/>
      <c r="N62" s="82" t="s">
        <v>1035</v>
      </c>
    </row>
    <row r="63" spans="1:14">
      <c r="A63" t="s">
        <v>1340</v>
      </c>
      <c r="B63" s="52" t="str">
        <f>VLOOKUP(A63,TRANSPORTE!A5:D117,3,FALSE)</f>
        <v>Transporte de material de excavación</v>
      </c>
      <c r="C63" s="325"/>
      <c r="D63" s="325"/>
      <c r="E63" s="325"/>
      <c r="F63" s="325"/>
      <c r="G63" s="325"/>
      <c r="H63" s="319" t="s">
        <v>1552</v>
      </c>
      <c r="I63" s="287">
        <v>1.3</v>
      </c>
      <c r="J63" s="294">
        <v>1</v>
      </c>
      <c r="K63" s="287">
        <f>I63*J63</f>
        <v>1.3</v>
      </c>
      <c r="L63" s="909">
        <f>VLOOKUP(A63,TRANSPORTE!A5:D117,4,FALSE)</f>
        <v>1226.6666666666667</v>
      </c>
      <c r="M63" s="910"/>
      <c r="N63" s="295">
        <f>K63*L63</f>
        <v>1594.6666666666667</v>
      </c>
    </row>
    <row r="64" spans="1:14">
      <c r="B64" s="52"/>
      <c r="C64" s="53"/>
      <c r="D64" s="53"/>
      <c r="E64" s="53"/>
      <c r="F64" s="53"/>
      <c r="G64" s="53"/>
      <c r="H64" s="319"/>
      <c r="I64" s="287"/>
      <c r="J64" s="294"/>
      <c r="K64" s="287"/>
      <c r="L64" s="909"/>
      <c r="M64" s="910"/>
      <c r="N64" s="295"/>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900"/>
      <c r="M68" s="901"/>
      <c r="N68" s="133"/>
    </row>
    <row r="69" spans="1:15" ht="15.75" thickBot="1">
      <c r="B69" s="911" t="s">
        <v>1037</v>
      </c>
      <c r="C69" s="865"/>
      <c r="D69" s="865"/>
      <c r="E69" s="865"/>
      <c r="F69" s="865"/>
      <c r="G69" s="865"/>
      <c r="H69" s="865"/>
      <c r="I69" s="865"/>
      <c r="J69" s="865"/>
      <c r="K69" s="865"/>
      <c r="L69" s="865"/>
      <c r="M69" s="866"/>
      <c r="N69" s="110">
        <f>N63+N64+N65+N66+N67</f>
        <v>1594.6666666666667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61" t="s">
        <v>1047</v>
      </c>
      <c r="C73" s="862"/>
      <c r="D73" s="862"/>
      <c r="E73" s="862"/>
      <c r="F73" s="862"/>
      <c r="G73" s="862"/>
      <c r="H73" s="862"/>
      <c r="I73" s="79" t="s">
        <v>1048</v>
      </c>
      <c r="J73" s="81" t="s">
        <v>1494</v>
      </c>
      <c r="K73" s="80" t="s">
        <v>1050</v>
      </c>
      <c r="L73" s="863" t="s">
        <v>1034</v>
      </c>
      <c r="M73" s="864"/>
      <c r="N73" s="104" t="s">
        <v>1035</v>
      </c>
    </row>
    <row r="74" spans="1:15">
      <c r="A74" t="s">
        <v>15</v>
      </c>
      <c r="B74" s="55" t="str">
        <f>VLOOKUP(A74,'MANO DE OBRA'!A8:D68,3,FALSE)</f>
        <v>Obrero (6)</v>
      </c>
      <c r="C74" s="53"/>
      <c r="D74" s="53"/>
      <c r="E74" s="53"/>
      <c r="F74" s="53"/>
      <c r="G74" s="53"/>
      <c r="H74" s="53"/>
      <c r="I74" s="300">
        <f>K74/J74*100</f>
        <v>165623.36823599998</v>
      </c>
      <c r="J74" s="301">
        <v>185</v>
      </c>
      <c r="K74" s="302">
        <f>VLOOKUP(A74,'MANO DE OBRA'!A8:D99,4,FALSE)</f>
        <v>306403.23123659997</v>
      </c>
      <c r="L74" s="56"/>
      <c r="M74" s="303">
        <v>32</v>
      </c>
      <c r="N74" s="403">
        <f>K74/M74</f>
        <v>9575.100976143749</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32</v>
      </c>
      <c r="N75" s="403">
        <f>K75/M75</f>
        <v>3191.70032538125</v>
      </c>
    </row>
    <row r="76" spans="1:15">
      <c r="B76" s="55"/>
      <c r="C76" s="53"/>
      <c r="D76" s="53"/>
      <c r="E76" s="53"/>
      <c r="F76" s="53"/>
      <c r="G76" s="53"/>
      <c r="H76" s="53"/>
      <c r="I76" s="300"/>
      <c r="J76" s="301"/>
      <c r="K76" s="302"/>
      <c r="L76" s="56"/>
      <c r="M76" s="308"/>
      <c r="N76" s="403"/>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8"/>
      <c r="C79" s="899"/>
      <c r="D79" s="899"/>
      <c r="E79" s="899"/>
      <c r="F79" s="899"/>
      <c r="G79" s="899"/>
      <c r="H79" s="899"/>
      <c r="I79" s="132"/>
      <c r="J79" s="132"/>
      <c r="K79" s="132"/>
      <c r="L79" s="912"/>
      <c r="M79" s="912"/>
      <c r="N79" s="133"/>
    </row>
    <row r="80" spans="1:15" ht="15.75" thickBot="1">
      <c r="B80" s="911" t="s">
        <v>1037</v>
      </c>
      <c r="C80" s="865"/>
      <c r="D80" s="865"/>
      <c r="E80" s="865"/>
      <c r="F80" s="865"/>
      <c r="G80" s="865"/>
      <c r="H80" s="865"/>
      <c r="I80" s="865"/>
      <c r="J80" s="865"/>
      <c r="K80" s="865"/>
      <c r="L80" s="865"/>
      <c r="M80" s="866"/>
      <c r="N80" s="468">
        <f>SUM(N74:N79)</f>
        <v>12766.801301525</v>
      </c>
    </row>
    <row r="81" spans="1:14" ht="15.75" thickBot="1">
      <c r="B81" s="39"/>
      <c r="C81" s="40"/>
      <c r="D81" s="40"/>
      <c r="E81" s="40"/>
      <c r="F81" s="40"/>
      <c r="G81" s="40"/>
      <c r="H81" s="40"/>
      <c r="I81" s="40"/>
      <c r="J81" s="40"/>
      <c r="K81" s="40"/>
      <c r="L81" s="40"/>
      <c r="M81" s="40"/>
      <c r="N81" s="41"/>
    </row>
    <row r="82" spans="1:14" ht="15.75" thickBot="1">
      <c r="B82" s="822" t="s">
        <v>1051</v>
      </c>
      <c r="C82" s="823"/>
      <c r="D82" s="823"/>
      <c r="E82" s="823"/>
      <c r="F82" s="823"/>
      <c r="G82" s="823"/>
      <c r="H82" s="823"/>
      <c r="I82" s="823"/>
      <c r="J82" s="823"/>
      <c r="K82" s="823"/>
      <c r="L82" s="823"/>
      <c r="M82" s="824"/>
      <c r="N82" s="105">
        <f>N48+N58+N69+N80</f>
        <v>79995.662260219382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7" t="s">
        <v>1053</v>
      </c>
      <c r="C86" s="868"/>
      <c r="D86" s="868"/>
      <c r="E86" s="868"/>
      <c r="F86" s="868"/>
      <c r="G86" s="868"/>
      <c r="H86" s="868"/>
      <c r="I86" s="322"/>
      <c r="J86" s="342"/>
      <c r="K86" s="310" t="s">
        <v>1054</v>
      </c>
      <c r="L86" s="869" t="s">
        <v>1055</v>
      </c>
      <c r="M86" s="870"/>
      <c r="N86" s="311"/>
    </row>
    <row r="87" spans="1:14">
      <c r="B87" s="855" t="s">
        <v>1056</v>
      </c>
      <c r="C87" s="856"/>
      <c r="D87" s="856"/>
      <c r="E87" s="856"/>
      <c r="F87" s="856"/>
      <c r="G87" s="856"/>
      <c r="H87" s="856"/>
      <c r="I87" s="93"/>
      <c r="J87" s="94"/>
      <c r="K87" s="312">
        <v>0.2</v>
      </c>
      <c r="L87" s="857">
        <f>N82*K87</f>
        <v>15999.132452043877</v>
      </c>
      <c r="M87" s="858"/>
      <c r="N87" s="57"/>
    </row>
    <row r="88" spans="1:14">
      <c r="B88" s="95" t="s">
        <v>1057</v>
      </c>
      <c r="C88" s="96"/>
      <c r="D88" s="96"/>
      <c r="E88" s="96"/>
      <c r="F88" s="96"/>
      <c r="G88" s="96"/>
      <c r="H88" s="96"/>
      <c r="I88" s="93"/>
      <c r="J88" s="94"/>
      <c r="K88" s="312">
        <v>0.05</v>
      </c>
      <c r="L88" s="857">
        <f>N82*K88</f>
        <v>3999.7831130109694</v>
      </c>
      <c r="M88" s="858"/>
      <c r="N88" s="57"/>
    </row>
    <row r="89" spans="1:14" ht="15.75" thickBot="1">
      <c r="B89" s="97" t="s">
        <v>1058</v>
      </c>
      <c r="C89" s="98"/>
      <c r="D89" s="98"/>
      <c r="E89" s="98"/>
      <c r="F89" s="98"/>
      <c r="G89" s="98"/>
      <c r="H89" s="98"/>
      <c r="I89" s="99"/>
      <c r="J89" s="100"/>
      <c r="K89" s="313">
        <v>0.05</v>
      </c>
      <c r="L89" s="859">
        <f>N82*K89</f>
        <v>3999.7831130109694</v>
      </c>
      <c r="M89" s="860"/>
      <c r="N89" s="57"/>
    </row>
    <row r="90" spans="1:14" ht="15.75" thickBot="1">
      <c r="B90" s="822" t="s">
        <v>1037</v>
      </c>
      <c r="C90" s="823"/>
      <c r="D90" s="823"/>
      <c r="E90" s="823"/>
      <c r="F90" s="823"/>
      <c r="G90" s="823"/>
      <c r="H90" s="823"/>
      <c r="I90" s="823"/>
      <c r="J90" s="823"/>
      <c r="K90" s="823"/>
      <c r="L90" s="823"/>
      <c r="M90" s="824"/>
      <c r="N90" s="58">
        <f>L87+L88+L89</f>
        <v>23998.698678065815</v>
      </c>
    </row>
    <row r="91" spans="1:14" ht="15.75" thickBot="1">
      <c r="B91" s="39"/>
      <c r="C91" s="40"/>
      <c r="D91" s="40"/>
      <c r="E91" s="40"/>
      <c r="F91" s="40"/>
      <c r="G91" s="40"/>
      <c r="H91" s="40"/>
      <c r="I91" s="40"/>
      <c r="J91" s="40"/>
      <c r="K91" s="40"/>
      <c r="L91" s="40"/>
      <c r="M91" s="40"/>
      <c r="N91" s="41"/>
    </row>
    <row r="92" spans="1:14" ht="15.75" thickBot="1">
      <c r="A92" t="s">
        <v>2122</v>
      </c>
      <c r="B92" s="822" t="s">
        <v>1059</v>
      </c>
      <c r="C92" s="823"/>
      <c r="D92" s="823"/>
      <c r="E92" s="823"/>
      <c r="F92" s="823"/>
      <c r="G92" s="823"/>
      <c r="H92" s="823"/>
      <c r="I92" s="823"/>
      <c r="J92" s="823"/>
      <c r="K92" s="823"/>
      <c r="L92" s="823"/>
      <c r="M92" s="824"/>
      <c r="N92" s="196">
        <f>N82+N90</f>
        <v>103994.3609382852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25" t="s">
        <v>2324</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2325</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8"/>
      <c r="K122" s="888"/>
      <c r="L122" s="888"/>
      <c r="M122" s="888"/>
      <c r="N122" s="889"/>
    </row>
    <row r="123" spans="2:14" ht="15.75" thickBot="1">
      <c r="B123" s="269" t="s">
        <v>2327</v>
      </c>
      <c r="C123" s="401"/>
      <c r="D123" s="401"/>
      <c r="E123" s="63"/>
      <c r="F123" s="63"/>
      <c r="G123" s="63"/>
      <c r="H123" s="63"/>
      <c r="I123" s="63"/>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1686</v>
      </c>
      <c r="C31" s="87" t="s">
        <v>2193</v>
      </c>
      <c r="D31" s="88"/>
      <c r="E31" s="88"/>
      <c r="F31" s="88"/>
      <c r="G31" s="88"/>
      <c r="H31" s="88"/>
      <c r="I31" s="88"/>
      <c r="J31" s="89"/>
      <c r="K31" s="316"/>
      <c r="L31" s="314" t="s">
        <v>388</v>
      </c>
      <c r="M31" s="211"/>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160</v>
      </c>
      <c r="B36" s="871" t="str">
        <f>VLOOKUP(A36,EQUIPOS!A6:D154,3,FALSE)</f>
        <v>COMPACTADOR MANUAL VIBRATORIO (RANA) con motor de 6 HP</v>
      </c>
      <c r="C36" s="872"/>
      <c r="D36" s="872"/>
      <c r="E36" s="872"/>
      <c r="F36" s="872"/>
      <c r="G36" s="872"/>
      <c r="H36" s="873"/>
      <c r="I36" s="275"/>
      <c r="J36" s="276"/>
      <c r="K36" s="277">
        <f>VLOOKUP(A36,EQUIPOS!A6:D163,4,FALSE)</f>
        <v>8310</v>
      </c>
      <c r="L36" s="278"/>
      <c r="M36" s="279">
        <v>2</v>
      </c>
      <c r="N36" s="280">
        <f>K36/M36</f>
        <v>4155</v>
      </c>
    </row>
    <row r="37" spans="1:14">
      <c r="A37" s="119" t="s">
        <v>303</v>
      </c>
      <c r="B37" s="871" t="str">
        <f>VLOOKUP(A37,EQUIPOS!A7:D154,3,FALSE)</f>
        <v>Retrocargador, pala de 1,1 m3 de capacidad, profundidad de excavación de 4.400 mm y una altura de 5.680 mm</v>
      </c>
      <c r="C37" s="872"/>
      <c r="D37" s="872"/>
      <c r="E37" s="872"/>
      <c r="F37" s="872"/>
      <c r="G37" s="872"/>
      <c r="H37" s="873"/>
      <c r="I37" s="275"/>
      <c r="J37" s="276"/>
      <c r="K37" s="277">
        <f>VLOOKUP(A37,EQUIPOS!A7:D164,4,FALSE)</f>
        <v>146333.33333333334</v>
      </c>
      <c r="L37" s="278"/>
      <c r="M37" s="279">
        <v>10</v>
      </c>
      <c r="N37" s="280">
        <f>K37/M37</f>
        <v>14633.333333333334</v>
      </c>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275"/>
      <c r="J39" s="276"/>
      <c r="K39" s="277"/>
      <c r="L39" s="278"/>
      <c r="M39" s="279"/>
      <c r="N39" s="280"/>
    </row>
    <row r="40" spans="1:14">
      <c r="B40" s="871"/>
      <c r="C40" s="872"/>
      <c r="D40" s="872"/>
      <c r="E40" s="872"/>
      <c r="F40" s="872"/>
      <c r="G40" s="872"/>
      <c r="H40" s="873"/>
      <c r="I40" s="275"/>
      <c r="J40" s="276"/>
      <c r="K40" s="277"/>
      <c r="L40" s="278"/>
      <c r="M40" s="279"/>
      <c r="N40" s="280"/>
    </row>
    <row r="41" spans="1:14">
      <c r="B41" s="871"/>
      <c r="C41" s="872"/>
      <c r="D41" s="872"/>
      <c r="E41" s="872"/>
      <c r="F41" s="872"/>
      <c r="G41" s="872"/>
      <c r="H41" s="873"/>
      <c r="I41" s="275"/>
      <c r="J41" s="276"/>
      <c r="K41" s="277"/>
      <c r="L41" s="278"/>
      <c r="M41" s="279"/>
      <c r="N41" s="280"/>
    </row>
    <row r="42" spans="1:14">
      <c r="B42" s="871"/>
      <c r="C42" s="872"/>
      <c r="D42" s="872"/>
      <c r="E42" s="872"/>
      <c r="F42" s="872"/>
      <c r="G42" s="872"/>
      <c r="H42" s="873"/>
      <c r="I42" s="275"/>
      <c r="J42" s="276"/>
      <c r="K42" s="277"/>
      <c r="L42" s="278"/>
      <c r="M42" s="279"/>
      <c r="N42" s="280"/>
    </row>
    <row r="43" spans="1:14">
      <c r="B43" s="871"/>
      <c r="C43" s="872"/>
      <c r="D43" s="872"/>
      <c r="E43" s="872"/>
      <c r="F43" s="872"/>
      <c r="G43" s="872"/>
      <c r="H43" s="873"/>
      <c r="I43" s="275"/>
      <c r="J43" s="276"/>
      <c r="K43" s="277"/>
      <c r="L43" s="278"/>
      <c r="M43" s="279"/>
      <c r="N43" s="280"/>
    </row>
    <row r="44" spans="1:14">
      <c r="B44" s="871"/>
      <c r="C44" s="872"/>
      <c r="D44" s="872"/>
      <c r="E44" s="872"/>
      <c r="F44" s="872"/>
      <c r="G44" s="872"/>
      <c r="H44" s="873"/>
      <c r="I44" s="874"/>
      <c r="J44" s="875"/>
      <c r="K44" s="277"/>
      <c r="L44" s="876"/>
      <c r="M44" s="877"/>
      <c r="N44" s="280"/>
    </row>
    <row r="45" spans="1:14">
      <c r="B45" s="871"/>
      <c r="C45" s="872"/>
      <c r="D45" s="872"/>
      <c r="E45" s="878"/>
      <c r="F45" s="872"/>
      <c r="G45" s="872"/>
      <c r="H45" s="873"/>
      <c r="I45" s="42"/>
      <c r="J45" s="43"/>
      <c r="K45" s="282"/>
      <c r="L45" s="284"/>
      <c r="M45" s="285"/>
      <c r="N45" s="286"/>
    </row>
    <row r="46" spans="1:14">
      <c r="B46" s="879" t="s">
        <v>1036</v>
      </c>
      <c r="C46" s="880"/>
      <c r="D46" s="880"/>
      <c r="E46" s="44"/>
      <c r="F46" s="45"/>
      <c r="G46" s="45"/>
      <c r="H46" s="46"/>
      <c r="I46" s="42"/>
      <c r="J46" s="43"/>
      <c r="K46" s="287"/>
      <c r="L46" s="284"/>
      <c r="M46" s="409">
        <v>0.05</v>
      </c>
      <c r="N46" s="352">
        <f>N80*M46</f>
        <v>255.33602603049999</v>
      </c>
    </row>
    <row r="47" spans="1:14" ht="15.75" thickBot="1">
      <c r="B47" s="871"/>
      <c r="C47" s="872"/>
      <c r="D47" s="872"/>
      <c r="E47" s="872"/>
      <c r="F47" s="872"/>
      <c r="G47" s="872"/>
      <c r="H47" s="873"/>
      <c r="I47" s="881"/>
      <c r="J47" s="882"/>
      <c r="K47" s="47"/>
      <c r="L47" s="883"/>
      <c r="M47" s="884"/>
      <c r="N47" s="111"/>
    </row>
    <row r="48" spans="1:14" ht="15.75" thickBot="1">
      <c r="B48" s="822" t="s">
        <v>1037</v>
      </c>
      <c r="C48" s="823"/>
      <c r="D48" s="823"/>
      <c r="E48" s="823"/>
      <c r="F48" s="823"/>
      <c r="G48" s="823"/>
      <c r="H48" s="823"/>
      <c r="I48" s="823"/>
      <c r="J48" s="823"/>
      <c r="K48" s="823"/>
      <c r="L48" s="823"/>
      <c r="M48" s="824"/>
      <c r="N48" s="402">
        <f>SUM(N36:N47)</f>
        <v>19043.669359363837</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7" t="s">
        <v>1028</v>
      </c>
      <c r="C52" s="868"/>
      <c r="D52" s="868"/>
      <c r="E52" s="868"/>
      <c r="F52" s="868"/>
      <c r="G52" s="868"/>
      <c r="H52" s="868"/>
      <c r="I52" s="902"/>
      <c r="J52" s="323" t="s">
        <v>1029</v>
      </c>
      <c r="K52" s="91" t="s">
        <v>1030</v>
      </c>
      <c r="L52" s="903" t="s">
        <v>1039</v>
      </c>
      <c r="M52" s="902"/>
      <c r="N52" s="92" t="s">
        <v>1035</v>
      </c>
    </row>
    <row r="53" spans="1:14">
      <c r="B53" s="49"/>
      <c r="C53" s="289"/>
      <c r="D53" s="289"/>
      <c r="E53" s="289"/>
      <c r="F53" s="289"/>
      <c r="G53" s="289"/>
      <c r="H53" s="289"/>
      <c r="I53" s="276"/>
      <c r="J53" s="232"/>
      <c r="K53" s="290"/>
      <c r="L53" s="275"/>
      <c r="M53" s="410"/>
      <c r="N53" s="280"/>
    </row>
    <row r="54" spans="1:14">
      <c r="A54" s="122"/>
      <c r="B54" s="49"/>
      <c r="C54" s="289"/>
      <c r="D54" s="289"/>
      <c r="E54" s="289"/>
      <c r="F54" s="289"/>
      <c r="G54" s="289"/>
      <c r="H54" s="289"/>
      <c r="I54" s="276"/>
      <c r="J54" s="232"/>
      <c r="K54" s="290"/>
      <c r="L54" s="275"/>
      <c r="M54" s="410"/>
      <c r="N54" s="280"/>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904"/>
      <c r="C57" s="905"/>
      <c r="D57" s="905"/>
      <c r="E57" s="905"/>
      <c r="F57" s="905"/>
      <c r="G57" s="905"/>
      <c r="H57" s="905"/>
      <c r="I57" s="875"/>
      <c r="J57" s="48"/>
      <c r="K57" s="50"/>
      <c r="L57" s="906"/>
      <c r="M57" s="907"/>
      <c r="N57" s="51"/>
    </row>
    <row r="58" spans="1:14" ht="15.75" thickBot="1">
      <c r="B58" s="822" t="s">
        <v>1037</v>
      </c>
      <c r="C58" s="823"/>
      <c r="D58" s="823"/>
      <c r="E58" s="823"/>
      <c r="F58" s="823"/>
      <c r="G58" s="823"/>
      <c r="H58" s="823"/>
      <c r="I58" s="823"/>
      <c r="J58" s="823"/>
      <c r="K58" s="823"/>
      <c r="L58" s="823"/>
      <c r="M58" s="824"/>
      <c r="N58" s="402"/>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8" t="s">
        <v>1045</v>
      </c>
      <c r="M62" s="887"/>
      <c r="N62" s="82" t="s">
        <v>1035</v>
      </c>
    </row>
    <row r="63" spans="1:14">
      <c r="B63" s="52"/>
      <c r="C63" s="325"/>
      <c r="D63" s="325"/>
      <c r="E63" s="325"/>
      <c r="F63" s="325"/>
      <c r="G63" s="325"/>
      <c r="H63" s="319"/>
      <c r="I63" s="287"/>
      <c r="J63" s="294"/>
      <c r="K63" s="287"/>
      <c r="L63" s="909"/>
      <c r="M63" s="910"/>
      <c r="N63" s="295"/>
    </row>
    <row r="64" spans="1:14">
      <c r="B64" s="52"/>
      <c r="C64" s="53"/>
      <c r="D64" s="53"/>
      <c r="E64" s="53"/>
      <c r="F64" s="53"/>
      <c r="G64" s="53"/>
      <c r="H64" s="319"/>
      <c r="I64" s="287"/>
      <c r="J64" s="294"/>
      <c r="K64" s="287"/>
      <c r="L64" s="909"/>
      <c r="M64" s="910"/>
      <c r="N64" s="295"/>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900"/>
      <c r="M68" s="901"/>
      <c r="N68" s="133"/>
    </row>
    <row r="69" spans="1:15" ht="15.75" thickBot="1">
      <c r="B69" s="911" t="s">
        <v>1037</v>
      </c>
      <c r="C69" s="865"/>
      <c r="D69" s="865"/>
      <c r="E69" s="865"/>
      <c r="F69" s="865"/>
      <c r="G69" s="865"/>
      <c r="H69" s="865"/>
      <c r="I69" s="865"/>
      <c r="J69" s="865"/>
      <c r="K69" s="865"/>
      <c r="L69" s="865"/>
      <c r="M69" s="866"/>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61" t="s">
        <v>1047</v>
      </c>
      <c r="C73" s="862"/>
      <c r="D73" s="862"/>
      <c r="E73" s="862"/>
      <c r="F73" s="862"/>
      <c r="G73" s="862"/>
      <c r="H73" s="862"/>
      <c r="I73" s="79" t="s">
        <v>1048</v>
      </c>
      <c r="J73" s="81" t="s">
        <v>1494</v>
      </c>
      <c r="K73" s="80" t="s">
        <v>1050</v>
      </c>
      <c r="L73" s="863" t="s">
        <v>1034</v>
      </c>
      <c r="M73" s="864"/>
      <c r="N73" s="104" t="s">
        <v>1035</v>
      </c>
    </row>
    <row r="74" spans="1:15">
      <c r="A74" t="s">
        <v>15</v>
      </c>
      <c r="B74" s="55" t="str">
        <f>VLOOKUP(A74,'MANO DE OBRA'!A8:D68,3,FALSE)</f>
        <v>Obrero (6)</v>
      </c>
      <c r="C74" s="53"/>
      <c r="D74" s="53"/>
      <c r="E74" s="53"/>
      <c r="F74" s="53"/>
      <c r="G74" s="53"/>
      <c r="H74" s="53"/>
      <c r="I74" s="300">
        <f>K74/J74*100</f>
        <v>165623.36823599998</v>
      </c>
      <c r="J74" s="301">
        <v>185</v>
      </c>
      <c r="K74" s="302">
        <f>VLOOKUP(A74,'MANO DE OBRA'!A8:D99,4,FALSE)</f>
        <v>306403.23123659997</v>
      </c>
      <c r="L74" s="56"/>
      <c r="M74" s="303">
        <v>80</v>
      </c>
      <c r="N74" s="403">
        <f>K74/M74</f>
        <v>3830.0403904574996</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80</v>
      </c>
      <c r="N75" s="403">
        <f>K75/M75</f>
        <v>1276.6801301524999</v>
      </c>
    </row>
    <row r="76" spans="1:15">
      <c r="B76" s="55"/>
      <c r="C76" s="53"/>
      <c r="D76" s="53"/>
      <c r="E76" s="53"/>
      <c r="F76" s="53"/>
      <c r="G76" s="53"/>
      <c r="H76" s="53"/>
      <c r="I76" s="300"/>
      <c r="J76" s="301"/>
      <c r="K76" s="302"/>
      <c r="L76" s="56"/>
      <c r="M76" s="308"/>
      <c r="N76" s="403"/>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8"/>
      <c r="C79" s="899"/>
      <c r="D79" s="899"/>
      <c r="E79" s="899"/>
      <c r="F79" s="899"/>
      <c r="G79" s="899"/>
      <c r="H79" s="899"/>
      <c r="I79" s="132"/>
      <c r="J79" s="132"/>
      <c r="K79" s="132"/>
      <c r="L79" s="912"/>
      <c r="M79" s="912"/>
      <c r="N79" s="51"/>
    </row>
    <row r="80" spans="1:15" ht="15.75" thickBot="1">
      <c r="B80" s="911" t="s">
        <v>1037</v>
      </c>
      <c r="C80" s="865"/>
      <c r="D80" s="865"/>
      <c r="E80" s="865"/>
      <c r="F80" s="865"/>
      <c r="G80" s="865"/>
      <c r="H80" s="865"/>
      <c r="I80" s="865"/>
      <c r="J80" s="865"/>
      <c r="K80" s="865"/>
      <c r="L80" s="865"/>
      <c r="M80" s="866"/>
      <c r="N80" s="309">
        <f>SUM(N74:N79)</f>
        <v>5106.7205206099998</v>
      </c>
    </row>
    <row r="81" spans="1:14" ht="15.75" thickBot="1">
      <c r="B81" s="39"/>
      <c r="C81" s="40"/>
      <c r="D81" s="40"/>
      <c r="E81" s="40"/>
      <c r="F81" s="40"/>
      <c r="G81" s="40"/>
      <c r="H81" s="40"/>
      <c r="I81" s="40"/>
      <c r="J81" s="40"/>
      <c r="K81" s="40"/>
      <c r="L81" s="40"/>
      <c r="M81" s="40"/>
      <c r="N81" s="41"/>
    </row>
    <row r="82" spans="1:14" ht="15.75" thickBot="1">
      <c r="B82" s="822" t="s">
        <v>1051</v>
      </c>
      <c r="C82" s="823"/>
      <c r="D82" s="823"/>
      <c r="E82" s="823"/>
      <c r="F82" s="823"/>
      <c r="G82" s="823"/>
      <c r="H82" s="823"/>
      <c r="I82" s="823"/>
      <c r="J82" s="823"/>
      <c r="K82" s="823"/>
      <c r="L82" s="823"/>
      <c r="M82" s="824"/>
      <c r="N82" s="105">
        <f>N48+N58+N69+N80</f>
        <v>24150.389879973838</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7" t="s">
        <v>1053</v>
      </c>
      <c r="C86" s="868"/>
      <c r="D86" s="868"/>
      <c r="E86" s="868"/>
      <c r="F86" s="868"/>
      <c r="G86" s="868"/>
      <c r="H86" s="868"/>
      <c r="I86" s="322"/>
      <c r="J86" s="342"/>
      <c r="K86" s="310" t="s">
        <v>1054</v>
      </c>
      <c r="L86" s="869" t="s">
        <v>1055</v>
      </c>
      <c r="M86" s="870"/>
      <c r="N86" s="311"/>
    </row>
    <row r="87" spans="1:14">
      <c r="B87" s="855" t="s">
        <v>1056</v>
      </c>
      <c r="C87" s="856"/>
      <c r="D87" s="856"/>
      <c r="E87" s="856"/>
      <c r="F87" s="856"/>
      <c r="G87" s="856"/>
      <c r="H87" s="856"/>
      <c r="I87" s="93"/>
      <c r="J87" s="94"/>
      <c r="K87" s="312">
        <v>0.2</v>
      </c>
      <c r="L87" s="857">
        <f>N82*K87</f>
        <v>4830.0779759947682</v>
      </c>
      <c r="M87" s="858"/>
      <c r="N87" s="57"/>
    </row>
    <row r="88" spans="1:14">
      <c r="B88" s="95" t="s">
        <v>1057</v>
      </c>
      <c r="C88" s="96"/>
      <c r="D88" s="96"/>
      <c r="E88" s="96"/>
      <c r="F88" s="96"/>
      <c r="G88" s="96"/>
      <c r="H88" s="96"/>
      <c r="I88" s="93"/>
      <c r="J88" s="94"/>
      <c r="K88" s="312">
        <v>0.05</v>
      </c>
      <c r="L88" s="857">
        <f>N82*K88</f>
        <v>1207.519493998692</v>
      </c>
      <c r="M88" s="858"/>
      <c r="N88" s="57"/>
    </row>
    <row r="89" spans="1:14" ht="15.75" thickBot="1">
      <c r="B89" s="97" t="s">
        <v>1058</v>
      </c>
      <c r="C89" s="98"/>
      <c r="D89" s="98"/>
      <c r="E89" s="98"/>
      <c r="F89" s="98"/>
      <c r="G89" s="98"/>
      <c r="H89" s="98"/>
      <c r="I89" s="99"/>
      <c r="J89" s="100"/>
      <c r="K89" s="313">
        <v>0.05</v>
      </c>
      <c r="L89" s="859">
        <f>N82*K89</f>
        <v>1207.519493998692</v>
      </c>
      <c r="M89" s="860"/>
      <c r="N89" s="57"/>
    </row>
    <row r="90" spans="1:14" ht="15.75" thickBot="1">
      <c r="B90" s="822" t="s">
        <v>1037</v>
      </c>
      <c r="C90" s="823"/>
      <c r="D90" s="823"/>
      <c r="E90" s="823"/>
      <c r="F90" s="823"/>
      <c r="G90" s="823"/>
      <c r="H90" s="823"/>
      <c r="I90" s="823"/>
      <c r="J90" s="823"/>
      <c r="K90" s="823"/>
      <c r="L90" s="823"/>
      <c r="M90" s="824"/>
      <c r="N90" s="58">
        <f>L87+L88+L89</f>
        <v>7245.1169639921527</v>
      </c>
    </row>
    <row r="91" spans="1:14" ht="15.75" thickBot="1">
      <c r="B91" s="39"/>
      <c r="C91" s="40"/>
      <c r="D91" s="40"/>
      <c r="E91" s="40"/>
      <c r="F91" s="40"/>
      <c r="G91" s="40"/>
      <c r="H91" s="40"/>
      <c r="I91" s="40"/>
      <c r="J91" s="40"/>
      <c r="K91" s="40"/>
      <c r="L91" s="40"/>
      <c r="M91" s="40"/>
      <c r="N91" s="41"/>
    </row>
    <row r="92" spans="1:14" ht="15.75" thickBot="1">
      <c r="A92" t="s">
        <v>2122</v>
      </c>
      <c r="B92" s="822" t="s">
        <v>1059</v>
      </c>
      <c r="C92" s="823"/>
      <c r="D92" s="823"/>
      <c r="E92" s="823"/>
      <c r="F92" s="823"/>
      <c r="G92" s="823"/>
      <c r="H92" s="823"/>
      <c r="I92" s="823"/>
      <c r="J92" s="823"/>
      <c r="K92" s="823"/>
      <c r="L92" s="823"/>
      <c r="M92" s="824"/>
      <c r="N92" s="196">
        <f>N82+N90</f>
        <v>31395.506843965992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25" t="s">
        <v>2324</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2325</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8"/>
      <c r="K122" s="888"/>
      <c r="L122" s="888"/>
      <c r="M122" s="888"/>
      <c r="N122" s="889"/>
    </row>
    <row r="123" spans="2:14" ht="15.75" thickBot="1">
      <c r="B123" s="269" t="s">
        <v>2327</v>
      </c>
      <c r="C123" s="401"/>
      <c r="D123" s="401"/>
      <c r="E123" s="63"/>
      <c r="F123" s="63"/>
      <c r="G123" s="63"/>
      <c r="H123" s="63"/>
      <c r="I123" s="63"/>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1174</v>
      </c>
      <c r="C31" s="87" t="s">
        <v>2144</v>
      </c>
      <c r="D31" s="88"/>
      <c r="E31" s="88"/>
      <c r="F31" s="88"/>
      <c r="G31" s="88"/>
      <c r="H31" s="88"/>
      <c r="I31" s="88"/>
      <c r="J31" s="89"/>
      <c r="K31" s="316"/>
      <c r="L31" s="314" t="s">
        <v>144</v>
      </c>
      <c r="M31" s="211"/>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1687</v>
      </c>
      <c r="B36" s="871" t="str">
        <f>VLOOKUP(A36,EQUIPOS!A6:D154,3,FALSE)</f>
        <v>Derretidora de asfalto (crafco o similar)</v>
      </c>
      <c r="C36" s="872"/>
      <c r="D36" s="872"/>
      <c r="E36" s="872"/>
      <c r="F36" s="872"/>
      <c r="G36" s="872"/>
      <c r="H36" s="873"/>
      <c r="I36" s="275"/>
      <c r="J36" s="276"/>
      <c r="K36" s="277">
        <f>VLOOKUP(A36,EQUIPOS!A6:D163,4,FALSE)</f>
        <v>4050</v>
      </c>
      <c r="L36" s="278"/>
      <c r="M36" s="279">
        <v>60</v>
      </c>
      <c r="N36" s="280">
        <f>K36/M36</f>
        <v>67.5</v>
      </c>
    </row>
    <row r="37" spans="1:14">
      <c r="A37" s="119" t="s">
        <v>176</v>
      </c>
      <c r="B37" s="871" t="str">
        <f>VLOOKUP(A37,EQUIPOS!A7:D154,3,FALSE)</f>
        <v xml:space="preserve">Compresor (barrido y soplado)
</v>
      </c>
      <c r="C37" s="872"/>
      <c r="D37" s="872"/>
      <c r="E37" s="872"/>
      <c r="F37" s="872"/>
      <c r="G37" s="872"/>
      <c r="H37" s="873"/>
      <c r="I37" s="275"/>
      <c r="J37" s="276"/>
      <c r="K37" s="277">
        <f>VLOOKUP(A37,EQUIPOS!A7:D164,4,FALSE)</f>
        <v>71466.666666666672</v>
      </c>
      <c r="L37" s="278"/>
      <c r="M37" s="279">
        <v>60</v>
      </c>
      <c r="N37" s="280">
        <f>K37/M37</f>
        <v>1191.1111111111111</v>
      </c>
    </row>
    <row r="38" spans="1:14">
      <c r="A38" t="s">
        <v>138</v>
      </c>
      <c r="B38" s="871" t="str">
        <f>VLOOKUP(A38,EQUIPOS!A8:D154,3,FALSE)</f>
        <v>Camioneta D-300</v>
      </c>
      <c r="C38" s="872"/>
      <c r="D38" s="872"/>
      <c r="E38" s="872"/>
      <c r="F38" s="872"/>
      <c r="G38" s="872"/>
      <c r="H38" s="873"/>
      <c r="I38" s="275"/>
      <c r="J38" s="276"/>
      <c r="K38" s="277">
        <f>VLOOKUP(A38,EQUIPOS!A8:D165,4,FALSE)</f>
        <v>48160</v>
      </c>
      <c r="L38" s="278"/>
      <c r="M38" s="279">
        <v>60</v>
      </c>
      <c r="N38" s="280">
        <f>K38/M38</f>
        <v>802.66666666666663</v>
      </c>
    </row>
    <row r="39" spans="1:14">
      <c r="B39" s="871"/>
      <c r="C39" s="872"/>
      <c r="D39" s="872"/>
      <c r="E39" s="872"/>
      <c r="F39" s="872"/>
      <c r="G39" s="872"/>
      <c r="H39" s="873"/>
      <c r="I39" s="275"/>
      <c r="J39" s="276"/>
      <c r="K39" s="277"/>
      <c r="L39" s="278"/>
      <c r="M39" s="279"/>
      <c r="N39" s="280"/>
    </row>
    <row r="40" spans="1:14">
      <c r="B40" s="871"/>
      <c r="C40" s="872"/>
      <c r="D40" s="872"/>
      <c r="E40" s="872"/>
      <c r="F40" s="872"/>
      <c r="G40" s="872"/>
      <c r="H40" s="873"/>
      <c r="I40" s="275"/>
      <c r="J40" s="276"/>
      <c r="K40" s="277"/>
      <c r="L40" s="278"/>
      <c r="M40" s="279"/>
      <c r="N40" s="280"/>
    </row>
    <row r="41" spans="1:14">
      <c r="B41" s="871"/>
      <c r="C41" s="872"/>
      <c r="D41" s="872"/>
      <c r="E41" s="872"/>
      <c r="F41" s="872"/>
      <c r="G41" s="872"/>
      <c r="H41" s="873"/>
      <c r="I41" s="275"/>
      <c r="J41" s="276"/>
      <c r="K41" s="277"/>
      <c r="L41" s="278"/>
      <c r="M41" s="279"/>
      <c r="N41" s="280"/>
    </row>
    <row r="42" spans="1:14">
      <c r="B42" s="871"/>
      <c r="C42" s="872"/>
      <c r="D42" s="872"/>
      <c r="E42" s="872"/>
      <c r="F42" s="872"/>
      <c r="G42" s="872"/>
      <c r="H42" s="873"/>
      <c r="I42" s="275"/>
      <c r="J42" s="276"/>
      <c r="K42" s="277"/>
      <c r="L42" s="278"/>
      <c r="M42" s="279"/>
      <c r="N42" s="280"/>
    </row>
    <row r="43" spans="1:14">
      <c r="B43" s="871"/>
      <c r="C43" s="872"/>
      <c r="D43" s="872"/>
      <c r="E43" s="872"/>
      <c r="F43" s="872"/>
      <c r="G43" s="872"/>
      <c r="H43" s="873"/>
      <c r="I43" s="275"/>
      <c r="J43" s="276"/>
      <c r="K43" s="277"/>
      <c r="L43" s="278"/>
      <c r="M43" s="279"/>
      <c r="N43" s="280"/>
    </row>
    <row r="44" spans="1:14">
      <c r="B44" s="871"/>
      <c r="C44" s="872"/>
      <c r="D44" s="872"/>
      <c r="E44" s="872"/>
      <c r="F44" s="872"/>
      <c r="G44" s="872"/>
      <c r="H44" s="873"/>
      <c r="I44" s="874"/>
      <c r="J44" s="875"/>
      <c r="K44" s="277"/>
      <c r="L44" s="876"/>
      <c r="M44" s="877"/>
      <c r="N44" s="280"/>
    </row>
    <row r="45" spans="1:14">
      <c r="B45" s="871"/>
      <c r="C45" s="872"/>
      <c r="D45" s="872"/>
      <c r="E45" s="878"/>
      <c r="F45" s="872"/>
      <c r="G45" s="872"/>
      <c r="H45" s="873"/>
      <c r="I45" s="42"/>
      <c r="J45" s="43"/>
      <c r="K45" s="282"/>
      <c r="L45" s="284"/>
      <c r="M45" s="285"/>
      <c r="N45" s="286"/>
    </row>
    <row r="46" spans="1:14">
      <c r="B46" s="879" t="s">
        <v>1036</v>
      </c>
      <c r="C46" s="880"/>
      <c r="D46" s="880"/>
      <c r="E46" s="44"/>
      <c r="F46" s="45"/>
      <c r="G46" s="45"/>
      <c r="H46" s="46"/>
      <c r="I46" s="42"/>
      <c r="J46" s="43"/>
      <c r="K46" s="287"/>
      <c r="L46" s="284"/>
      <c r="M46" s="409">
        <v>0.05</v>
      </c>
      <c r="N46" s="352">
        <f>N80*M46</f>
        <v>21.278002169208335</v>
      </c>
    </row>
    <row r="47" spans="1:14" ht="15.75" thickBot="1">
      <c r="B47" s="871"/>
      <c r="C47" s="872"/>
      <c r="D47" s="872"/>
      <c r="E47" s="872"/>
      <c r="F47" s="872"/>
      <c r="G47" s="872"/>
      <c r="H47" s="873"/>
      <c r="I47" s="881"/>
      <c r="J47" s="882"/>
      <c r="K47" s="47"/>
      <c r="L47" s="883"/>
      <c r="M47" s="884"/>
      <c r="N47" s="111"/>
    </row>
    <row r="48" spans="1:14" ht="15.75" thickBot="1">
      <c r="B48" s="822" t="s">
        <v>1037</v>
      </c>
      <c r="C48" s="823"/>
      <c r="D48" s="823"/>
      <c r="E48" s="823"/>
      <c r="F48" s="823"/>
      <c r="G48" s="823"/>
      <c r="H48" s="823"/>
      <c r="I48" s="823"/>
      <c r="J48" s="823"/>
      <c r="K48" s="823"/>
      <c r="L48" s="823"/>
      <c r="M48" s="824"/>
      <c r="N48" s="402">
        <f>SUM(N36:N47)</f>
        <v>2082.5557799469861</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7" t="s">
        <v>1028</v>
      </c>
      <c r="C52" s="868"/>
      <c r="D52" s="868"/>
      <c r="E52" s="868"/>
      <c r="F52" s="868"/>
      <c r="G52" s="868"/>
      <c r="H52" s="868"/>
      <c r="I52" s="902"/>
      <c r="J52" s="323" t="s">
        <v>1029</v>
      </c>
      <c r="K52" s="91" t="s">
        <v>1030</v>
      </c>
      <c r="L52" s="903" t="s">
        <v>1039</v>
      </c>
      <c r="M52" s="902"/>
      <c r="N52" s="92" t="s">
        <v>1035</v>
      </c>
    </row>
    <row r="53" spans="1:14">
      <c r="A53" t="s">
        <v>934</v>
      </c>
      <c r="B53" s="49" t="str">
        <f>VLOOKUP(A53,MATERIALES!A5:D373,3,FALSE)</f>
        <v>Emulsión CRR-2</v>
      </c>
      <c r="C53" s="289"/>
      <c r="D53" s="289"/>
      <c r="E53" s="289"/>
      <c r="F53" s="289"/>
      <c r="G53" s="289"/>
      <c r="H53" s="289"/>
      <c r="I53" s="276"/>
      <c r="J53" s="232" t="str">
        <f>VLOOKUP(A53,MATERIALES!A7:D645,2,FALSE)</f>
        <v>lt</v>
      </c>
      <c r="K53" s="290">
        <v>0.12</v>
      </c>
      <c r="L53" s="275"/>
      <c r="M53" s="410">
        <f>VLOOKUP(A53,MATERIALES!A5:D396,4,FALSE)</f>
        <v>2105</v>
      </c>
      <c r="N53" s="280">
        <f>K53*M53</f>
        <v>252.6</v>
      </c>
    </row>
    <row r="54" spans="1:14">
      <c r="A54" s="122"/>
      <c r="B54" s="49"/>
      <c r="C54" s="289"/>
      <c r="D54" s="289"/>
      <c r="E54" s="289"/>
      <c r="F54" s="289"/>
      <c r="G54" s="289"/>
      <c r="H54" s="289"/>
      <c r="I54" s="276"/>
      <c r="J54" s="232"/>
      <c r="K54" s="290"/>
      <c r="L54" s="275"/>
      <c r="M54" s="410"/>
      <c r="N54" s="280"/>
    </row>
    <row r="55" spans="1:14">
      <c r="B55" s="49"/>
      <c r="C55" s="289"/>
      <c r="D55" s="289"/>
      <c r="E55" s="289"/>
      <c r="F55" s="289"/>
      <c r="G55" s="289"/>
      <c r="H55" s="289"/>
      <c r="I55" s="276"/>
      <c r="J55" s="232"/>
      <c r="K55" s="290"/>
      <c r="L55" s="275"/>
      <c r="M55" s="291"/>
      <c r="N55" s="292"/>
    </row>
    <row r="56" spans="1:14">
      <c r="B56" s="49"/>
      <c r="C56" s="289"/>
      <c r="D56" s="289"/>
      <c r="E56" s="289"/>
      <c r="F56" s="289"/>
      <c r="G56" s="289"/>
      <c r="H56" s="289"/>
      <c r="I56" s="276"/>
      <c r="J56" s="232"/>
      <c r="K56" s="290"/>
      <c r="L56" s="275"/>
      <c r="M56" s="291"/>
      <c r="N56" s="292"/>
    </row>
    <row r="57" spans="1:14" ht="15.75" thickBot="1">
      <c r="B57" s="904"/>
      <c r="C57" s="905"/>
      <c r="D57" s="905"/>
      <c r="E57" s="905"/>
      <c r="F57" s="905"/>
      <c r="G57" s="905"/>
      <c r="H57" s="905"/>
      <c r="I57" s="875"/>
      <c r="J57" s="48"/>
      <c r="K57" s="50"/>
      <c r="L57" s="906"/>
      <c r="M57" s="907"/>
      <c r="N57" s="51"/>
    </row>
    <row r="58" spans="1:14" ht="15.75" thickBot="1">
      <c r="B58" s="822" t="s">
        <v>1037</v>
      </c>
      <c r="C58" s="823"/>
      <c r="D58" s="823"/>
      <c r="E58" s="823"/>
      <c r="F58" s="823"/>
      <c r="G58" s="823"/>
      <c r="H58" s="823"/>
      <c r="I58" s="823"/>
      <c r="J58" s="823"/>
      <c r="K58" s="823"/>
      <c r="L58" s="823"/>
      <c r="M58" s="824"/>
      <c r="N58" s="402">
        <f>SUM(N53:N57)</f>
        <v>252.6</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8" t="s">
        <v>1045</v>
      </c>
      <c r="M62" s="887"/>
      <c r="N62" s="82" t="s">
        <v>1035</v>
      </c>
    </row>
    <row r="63" spans="1:14">
      <c r="B63" s="52"/>
      <c r="C63" s="325"/>
      <c r="D63" s="325"/>
      <c r="E63" s="325"/>
      <c r="F63" s="325"/>
      <c r="G63" s="325"/>
      <c r="H63" s="319"/>
      <c r="I63" s="287"/>
      <c r="J63" s="294"/>
      <c r="K63" s="287"/>
      <c r="L63" s="909"/>
      <c r="M63" s="910"/>
      <c r="N63" s="295"/>
    </row>
    <row r="64" spans="1:14">
      <c r="B64" s="52"/>
      <c r="C64" s="53"/>
      <c r="D64" s="53"/>
      <c r="E64" s="53"/>
      <c r="F64" s="53"/>
      <c r="G64" s="53"/>
      <c r="H64" s="319"/>
      <c r="I64" s="287"/>
      <c r="J64" s="294"/>
      <c r="K64" s="287"/>
      <c r="L64" s="909"/>
      <c r="M64" s="910"/>
      <c r="N64" s="295"/>
    </row>
    <row r="65" spans="1:15">
      <c r="B65" s="52"/>
      <c r="C65" s="53"/>
      <c r="D65" s="53"/>
      <c r="E65" s="53"/>
      <c r="F65" s="53"/>
      <c r="G65" s="53"/>
      <c r="H65" s="296"/>
      <c r="I65" s="287"/>
      <c r="J65" s="287"/>
      <c r="K65" s="287"/>
      <c r="L65" s="297"/>
      <c r="M65" s="298"/>
      <c r="N65" s="299"/>
    </row>
    <row r="66" spans="1:15">
      <c r="B66" s="52"/>
      <c r="C66" s="53"/>
      <c r="D66" s="53"/>
      <c r="E66" s="53"/>
      <c r="F66" s="53"/>
      <c r="G66" s="53"/>
      <c r="H66" s="296"/>
      <c r="I66" s="287"/>
      <c r="J66" s="287"/>
      <c r="K66" s="287"/>
      <c r="L66" s="297"/>
      <c r="M66" s="298"/>
      <c r="N66" s="299"/>
    </row>
    <row r="67" spans="1:15">
      <c r="B67" s="52"/>
      <c r="C67" s="53"/>
      <c r="D67" s="53"/>
      <c r="E67" s="53"/>
      <c r="F67" s="53"/>
      <c r="G67" s="53"/>
      <c r="H67" s="296"/>
      <c r="I67" s="287"/>
      <c r="J67" s="287"/>
      <c r="K67" s="287"/>
      <c r="L67" s="297"/>
      <c r="M67" s="298"/>
      <c r="N67" s="299"/>
    </row>
    <row r="68" spans="1:15" ht="15.75" thickBot="1">
      <c r="B68" s="455"/>
      <c r="C68" s="456"/>
      <c r="D68" s="456"/>
      <c r="E68" s="456"/>
      <c r="F68" s="456"/>
      <c r="G68" s="456"/>
      <c r="H68" s="54"/>
      <c r="I68" s="132"/>
      <c r="J68" s="132"/>
      <c r="K68" s="132"/>
      <c r="L68" s="900"/>
      <c r="M68" s="901"/>
      <c r="N68" s="133"/>
    </row>
    <row r="69" spans="1:15" ht="15.75" thickBot="1">
      <c r="B69" s="911" t="s">
        <v>1037</v>
      </c>
      <c r="C69" s="865"/>
      <c r="D69" s="865"/>
      <c r="E69" s="865"/>
      <c r="F69" s="865"/>
      <c r="G69" s="865"/>
      <c r="H69" s="865"/>
      <c r="I69" s="865"/>
      <c r="J69" s="865"/>
      <c r="K69" s="865"/>
      <c r="L69" s="865"/>
      <c r="M69" s="866"/>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61" t="s">
        <v>1047</v>
      </c>
      <c r="C73" s="862"/>
      <c r="D73" s="862"/>
      <c r="E73" s="862"/>
      <c r="F73" s="862"/>
      <c r="G73" s="862"/>
      <c r="H73" s="862"/>
      <c r="I73" s="79" t="s">
        <v>1048</v>
      </c>
      <c r="J73" s="81" t="s">
        <v>1494</v>
      </c>
      <c r="K73" s="80" t="s">
        <v>1050</v>
      </c>
      <c r="L73" s="863" t="s">
        <v>1034</v>
      </c>
      <c r="M73" s="864"/>
      <c r="N73" s="104" t="s">
        <v>1035</v>
      </c>
    </row>
    <row r="74" spans="1:15">
      <c r="A74" t="s">
        <v>7</v>
      </c>
      <c r="B74" s="55" t="str">
        <f>VLOOKUP(A74,'MANO DE OBRA'!A8:D68,3,FALSE)</f>
        <v>Obrero (2)</v>
      </c>
      <c r="C74" s="53"/>
      <c r="D74" s="53"/>
      <c r="E74" s="53"/>
      <c r="F74" s="53"/>
      <c r="G74" s="53"/>
      <c r="H74" s="53"/>
      <c r="I74" s="300">
        <f>K74/J74*100</f>
        <v>55207.789411999998</v>
      </c>
      <c r="J74" s="301">
        <v>185</v>
      </c>
      <c r="K74" s="302">
        <f>VLOOKUP(A74,'MANO DE OBRA'!A8:D99,4,FALSE)</f>
        <v>102134.4104122</v>
      </c>
      <c r="L74" s="56"/>
      <c r="M74" s="303">
        <v>480</v>
      </c>
      <c r="N74" s="403">
        <f>K74/M74</f>
        <v>212.78002169208332</v>
      </c>
      <c r="O74" s="112"/>
    </row>
    <row r="75" spans="1:15">
      <c r="A75" t="s">
        <v>30</v>
      </c>
      <c r="B75" s="55" t="str">
        <f>VLOOKUP(A75,'MANO DE OBRA'!A8:D69,3,FALSE)</f>
        <v>Oficial</v>
      </c>
      <c r="C75" s="53"/>
      <c r="D75" s="53"/>
      <c r="E75" s="53"/>
      <c r="F75" s="53"/>
      <c r="G75" s="53"/>
      <c r="H75" s="53"/>
      <c r="I75" s="300">
        <f>K75/J75*100</f>
        <v>55207.789411999998</v>
      </c>
      <c r="J75" s="301">
        <v>185</v>
      </c>
      <c r="K75" s="302">
        <f>VLOOKUP(A75,'MANO DE OBRA'!A8:D100,4,FALSE)</f>
        <v>102134.4104122</v>
      </c>
      <c r="L75" s="56"/>
      <c r="M75" s="307">
        <v>480</v>
      </c>
      <c r="N75" s="403">
        <f>K75/M75</f>
        <v>212.78002169208332</v>
      </c>
    </row>
    <row r="76" spans="1:15">
      <c r="B76" s="55"/>
      <c r="C76" s="53"/>
      <c r="D76" s="53"/>
      <c r="E76" s="53"/>
      <c r="F76" s="53"/>
      <c r="G76" s="53"/>
      <c r="H76" s="53"/>
      <c r="I76" s="300"/>
      <c r="J76" s="301"/>
      <c r="K76" s="302"/>
      <c r="L76" s="56"/>
      <c r="M76" s="308"/>
      <c r="N76" s="403"/>
    </row>
    <row r="77" spans="1:15">
      <c r="B77" s="55"/>
      <c r="C77" s="53"/>
      <c r="D77" s="53"/>
      <c r="E77" s="53"/>
      <c r="F77" s="53"/>
      <c r="G77" s="53"/>
      <c r="H77" s="53"/>
      <c r="I77" s="287"/>
      <c r="J77" s="305"/>
      <c r="K77" s="306"/>
      <c r="L77" s="326"/>
      <c r="M77" s="308"/>
      <c r="N77" s="304"/>
    </row>
    <row r="78" spans="1:15">
      <c r="B78" s="55"/>
      <c r="C78" s="53"/>
      <c r="D78" s="53"/>
      <c r="E78" s="53"/>
      <c r="F78" s="53"/>
      <c r="G78" s="53"/>
      <c r="H78" s="53"/>
      <c r="I78" s="287"/>
      <c r="J78" s="305"/>
      <c r="K78" s="306"/>
      <c r="L78" s="326"/>
      <c r="M78" s="308"/>
      <c r="N78" s="304"/>
    </row>
    <row r="79" spans="1:15" ht="15.75" thickBot="1">
      <c r="B79" s="898"/>
      <c r="C79" s="899"/>
      <c r="D79" s="899"/>
      <c r="E79" s="899"/>
      <c r="F79" s="899"/>
      <c r="G79" s="899"/>
      <c r="H79" s="899"/>
      <c r="I79" s="132"/>
      <c r="J79" s="132"/>
      <c r="K79" s="132"/>
      <c r="L79" s="912"/>
      <c r="M79" s="912"/>
      <c r="N79" s="51"/>
    </row>
    <row r="80" spans="1:15" ht="15.75" thickBot="1">
      <c r="B80" s="911" t="s">
        <v>1037</v>
      </c>
      <c r="C80" s="865"/>
      <c r="D80" s="865"/>
      <c r="E80" s="865"/>
      <c r="F80" s="865"/>
      <c r="G80" s="865"/>
      <c r="H80" s="865"/>
      <c r="I80" s="865"/>
      <c r="J80" s="865"/>
      <c r="K80" s="865"/>
      <c r="L80" s="865"/>
      <c r="M80" s="866"/>
      <c r="N80" s="309">
        <f>SUM(N74:N79)</f>
        <v>425.56004338416665</v>
      </c>
    </row>
    <row r="81" spans="1:14" ht="15.75" thickBot="1">
      <c r="B81" s="39"/>
      <c r="C81" s="40"/>
      <c r="D81" s="40"/>
      <c r="E81" s="40"/>
      <c r="F81" s="40"/>
      <c r="G81" s="40"/>
      <c r="H81" s="40"/>
      <c r="I81" s="40"/>
      <c r="J81" s="40"/>
      <c r="K81" s="40"/>
      <c r="L81" s="40"/>
      <c r="M81" s="40"/>
      <c r="N81" s="41"/>
    </row>
    <row r="82" spans="1:14" ht="15.75" thickBot="1">
      <c r="B82" s="822" t="s">
        <v>1051</v>
      </c>
      <c r="C82" s="823"/>
      <c r="D82" s="823"/>
      <c r="E82" s="823"/>
      <c r="F82" s="823"/>
      <c r="G82" s="823"/>
      <c r="H82" s="823"/>
      <c r="I82" s="823"/>
      <c r="J82" s="823"/>
      <c r="K82" s="823"/>
      <c r="L82" s="823"/>
      <c r="M82" s="824"/>
      <c r="N82" s="105">
        <f>N48+N58+N69+N80</f>
        <v>2760.7158233311529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7" t="s">
        <v>1053</v>
      </c>
      <c r="C86" s="868"/>
      <c r="D86" s="868"/>
      <c r="E86" s="868"/>
      <c r="F86" s="868"/>
      <c r="G86" s="868"/>
      <c r="H86" s="868"/>
      <c r="I86" s="322"/>
      <c r="J86" s="342"/>
      <c r="K86" s="310" t="s">
        <v>1054</v>
      </c>
      <c r="L86" s="869" t="s">
        <v>1055</v>
      </c>
      <c r="M86" s="870"/>
      <c r="N86" s="311"/>
    </row>
    <row r="87" spans="1:14">
      <c r="B87" s="855" t="s">
        <v>1056</v>
      </c>
      <c r="C87" s="856"/>
      <c r="D87" s="856"/>
      <c r="E87" s="856"/>
      <c r="F87" s="856"/>
      <c r="G87" s="856"/>
      <c r="H87" s="856"/>
      <c r="I87" s="93"/>
      <c r="J87" s="94"/>
      <c r="K87" s="312">
        <v>0.2</v>
      </c>
      <c r="L87" s="857">
        <f>N82*K87</f>
        <v>552.14316466623063</v>
      </c>
      <c r="M87" s="858"/>
      <c r="N87" s="57"/>
    </row>
    <row r="88" spans="1:14">
      <c r="B88" s="95" t="s">
        <v>1057</v>
      </c>
      <c r="C88" s="96"/>
      <c r="D88" s="96"/>
      <c r="E88" s="96"/>
      <c r="F88" s="96"/>
      <c r="G88" s="96"/>
      <c r="H88" s="96"/>
      <c r="I88" s="93"/>
      <c r="J88" s="94"/>
      <c r="K88" s="312">
        <v>0.05</v>
      </c>
      <c r="L88" s="857">
        <f>N82*K88</f>
        <v>138.03579116655766</v>
      </c>
      <c r="M88" s="858"/>
      <c r="N88" s="57"/>
    </row>
    <row r="89" spans="1:14" ht="15.75" thickBot="1">
      <c r="B89" s="97" t="s">
        <v>1058</v>
      </c>
      <c r="C89" s="98"/>
      <c r="D89" s="98"/>
      <c r="E89" s="98"/>
      <c r="F89" s="98"/>
      <c r="G89" s="98"/>
      <c r="H89" s="98"/>
      <c r="I89" s="99"/>
      <c r="J89" s="100"/>
      <c r="K89" s="313">
        <v>0.05</v>
      </c>
      <c r="L89" s="859">
        <f>N82*K89</f>
        <v>138.03579116655766</v>
      </c>
      <c r="M89" s="860"/>
      <c r="N89" s="57"/>
    </row>
    <row r="90" spans="1:14" ht="15.75" thickBot="1">
      <c r="B90" s="822" t="s">
        <v>1037</v>
      </c>
      <c r="C90" s="823"/>
      <c r="D90" s="823"/>
      <c r="E90" s="823"/>
      <c r="F90" s="823"/>
      <c r="G90" s="823"/>
      <c r="H90" s="823"/>
      <c r="I90" s="823"/>
      <c r="J90" s="823"/>
      <c r="K90" s="823"/>
      <c r="L90" s="823"/>
      <c r="M90" s="824"/>
      <c r="N90" s="58">
        <f>L87+L88+L89</f>
        <v>828.21474699934583</v>
      </c>
    </row>
    <row r="91" spans="1:14" ht="15.75" thickBot="1">
      <c r="B91" s="39"/>
      <c r="C91" s="40"/>
      <c r="D91" s="40"/>
      <c r="E91" s="40"/>
      <c r="F91" s="40"/>
      <c r="G91" s="40"/>
      <c r="H91" s="40"/>
      <c r="I91" s="40"/>
      <c r="J91" s="40"/>
      <c r="K91" s="40"/>
      <c r="L91" s="40"/>
      <c r="M91" s="40"/>
      <c r="N91" s="41"/>
    </row>
    <row r="92" spans="1:14" ht="15.75" thickBot="1">
      <c r="A92" t="s">
        <v>2122</v>
      </c>
      <c r="B92" s="822" t="s">
        <v>1059</v>
      </c>
      <c r="C92" s="823"/>
      <c r="D92" s="823"/>
      <c r="E92" s="823"/>
      <c r="F92" s="823"/>
      <c r="G92" s="823"/>
      <c r="H92" s="823"/>
      <c r="I92" s="823"/>
      <c r="J92" s="823"/>
      <c r="K92" s="823"/>
      <c r="L92" s="823"/>
      <c r="M92" s="824"/>
      <c r="N92" s="196">
        <f>N82+N90</f>
        <v>3588.930570330499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75" thickBot="1">
      <c r="B101" s="22"/>
      <c r="C101" s="18"/>
      <c r="D101" s="18"/>
      <c r="E101" s="18"/>
      <c r="F101" s="18" t="s">
        <v>1064</v>
      </c>
      <c r="G101" s="18"/>
      <c r="H101" s="18"/>
      <c r="I101" s="18"/>
      <c r="J101" s="18"/>
      <c r="K101" s="18"/>
      <c r="L101" s="18"/>
      <c r="M101" s="18"/>
      <c r="N101" s="23"/>
    </row>
    <row r="102" spans="2:14">
      <c r="B102" s="235" t="s">
        <v>2322</v>
      </c>
      <c r="C102" s="236"/>
      <c r="D102" s="236"/>
      <c r="E102" s="236"/>
      <c r="F102" s="236"/>
      <c r="G102" s="236"/>
      <c r="H102" s="236"/>
      <c r="I102" s="236"/>
      <c r="J102" s="236"/>
      <c r="K102" s="236"/>
      <c r="L102" s="236"/>
      <c r="M102" s="236"/>
      <c r="N102" s="237"/>
    </row>
    <row r="103" spans="2:14">
      <c r="B103" s="238"/>
      <c r="C103" s="239"/>
      <c r="D103" s="239"/>
      <c r="E103" s="239"/>
      <c r="F103" s="239"/>
      <c r="G103" s="239"/>
      <c r="H103" s="239"/>
      <c r="I103" s="239"/>
      <c r="J103" s="239"/>
      <c r="K103" s="239"/>
      <c r="L103" s="239"/>
      <c r="M103" s="239"/>
      <c r="N103" s="240"/>
    </row>
    <row r="104" spans="2:14">
      <c r="B104" s="238"/>
      <c r="C104" s="239"/>
      <c r="D104" s="239"/>
      <c r="E104" s="239"/>
      <c r="F104" s="239"/>
      <c r="G104" s="239"/>
      <c r="H104" s="239"/>
      <c r="I104" s="239"/>
      <c r="J104" s="239"/>
      <c r="K104" s="239"/>
      <c r="L104" s="239"/>
      <c r="M104" s="239"/>
      <c r="N104" s="240"/>
    </row>
    <row r="105" spans="2:14">
      <c r="B105" s="238"/>
      <c r="C105" s="239"/>
      <c r="D105" s="239"/>
      <c r="E105" s="239"/>
      <c r="F105" s="239"/>
      <c r="G105" s="239"/>
      <c r="H105" s="239"/>
      <c r="I105" s="239"/>
      <c r="J105" s="239"/>
      <c r="K105" s="239"/>
      <c r="L105" s="239"/>
      <c r="M105" s="239"/>
      <c r="N105" s="240"/>
    </row>
    <row r="106" spans="2:14" ht="15.75" thickBot="1">
      <c r="B106" s="241"/>
      <c r="C106" s="242"/>
      <c r="D106" s="242"/>
      <c r="E106" s="242"/>
      <c r="F106" s="242"/>
      <c r="G106" s="242"/>
      <c r="H106" s="242"/>
      <c r="I106" s="242"/>
      <c r="J106" s="242"/>
      <c r="K106" s="242"/>
      <c r="L106" s="242"/>
      <c r="M106" s="242"/>
      <c r="N106" s="243"/>
    </row>
    <row r="107" spans="2:14">
      <c r="B107" s="244"/>
      <c r="C107" s="245"/>
      <c r="D107" s="245"/>
      <c r="E107" s="245"/>
      <c r="F107" s="245"/>
      <c r="G107" s="245"/>
      <c r="H107" s="245"/>
      <c r="I107" s="245"/>
      <c r="J107" s="245"/>
      <c r="K107" s="245"/>
      <c r="L107" s="245"/>
      <c r="M107" s="245"/>
      <c r="N107" s="246"/>
    </row>
    <row r="108" spans="2:14">
      <c r="B108" s="230" t="s">
        <v>2323</v>
      </c>
      <c r="C108" s="37"/>
      <c r="D108" s="37"/>
      <c r="E108" s="37"/>
      <c r="F108" s="37"/>
      <c r="G108" s="37"/>
      <c r="H108" s="37"/>
      <c r="I108" s="37"/>
      <c r="J108" s="37"/>
      <c r="K108" s="37"/>
      <c r="L108" s="37"/>
      <c r="M108" s="37"/>
      <c r="N108" s="38"/>
    </row>
    <row r="109" spans="2:14" ht="15" customHeight="1">
      <c r="B109" s="825" t="s">
        <v>2324</v>
      </c>
      <c r="C109" s="826"/>
      <c r="D109" s="826"/>
      <c r="E109" s="826"/>
      <c r="F109" s="826"/>
      <c r="G109" s="826"/>
      <c r="H109" s="826"/>
      <c r="I109" s="826"/>
      <c r="J109" s="826"/>
      <c r="K109" s="826"/>
      <c r="L109" s="826"/>
      <c r="M109" s="826"/>
      <c r="N109" s="827"/>
    </row>
    <row r="110" spans="2:14" ht="15" customHeight="1">
      <c r="B110" s="825"/>
      <c r="C110" s="826"/>
      <c r="D110" s="826"/>
      <c r="E110" s="826"/>
      <c r="F110" s="826"/>
      <c r="G110" s="826"/>
      <c r="H110" s="826"/>
      <c r="I110" s="826"/>
      <c r="J110" s="826"/>
      <c r="K110" s="826"/>
      <c r="L110" s="826"/>
      <c r="M110" s="826"/>
      <c r="N110" s="827"/>
    </row>
    <row r="111" spans="2:14" ht="30" customHeight="1">
      <c r="B111" s="828" t="s">
        <v>2325</v>
      </c>
      <c r="C111" s="829"/>
      <c r="D111" s="829"/>
      <c r="E111" s="829"/>
      <c r="F111" s="829"/>
      <c r="G111" s="829"/>
      <c r="H111" s="829"/>
      <c r="I111" s="829"/>
      <c r="J111" s="829"/>
      <c r="K111" s="829"/>
      <c r="L111" s="829"/>
      <c r="M111" s="829"/>
      <c r="N111" s="830"/>
    </row>
    <row r="112" spans="2:14">
      <c r="B112" s="828"/>
      <c r="C112" s="829"/>
      <c r="D112" s="829"/>
      <c r="E112" s="829"/>
      <c r="F112" s="829"/>
      <c r="G112" s="829"/>
      <c r="H112" s="829"/>
      <c r="I112" s="829"/>
      <c r="J112" s="829"/>
      <c r="K112" s="829"/>
      <c r="L112" s="829"/>
      <c r="M112" s="829"/>
      <c r="N112" s="830"/>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230"/>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8"/>
      <c r="K122" s="888"/>
      <c r="L122" s="888"/>
      <c r="M122" s="888"/>
      <c r="N122" s="889"/>
    </row>
    <row r="123" spans="2:14" ht="15.75" thickBot="1">
      <c r="B123" s="269" t="s">
        <v>2327</v>
      </c>
      <c r="C123" s="401"/>
      <c r="D123" s="401"/>
      <c r="E123" s="63"/>
      <c r="F123" s="63"/>
      <c r="G123" s="63"/>
      <c r="H123" s="63"/>
      <c r="I123" s="63"/>
      <c r="J123" s="890"/>
      <c r="K123" s="890"/>
      <c r="L123" s="890"/>
      <c r="M123" s="890"/>
      <c r="N123" s="891"/>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1175</v>
      </c>
      <c r="C31" s="87" t="s">
        <v>1689</v>
      </c>
      <c r="D31" s="88"/>
      <c r="E31" s="88"/>
      <c r="F31" s="88"/>
      <c r="G31" s="88"/>
      <c r="H31" s="88"/>
      <c r="I31" s="88"/>
      <c r="J31" s="89"/>
      <c r="K31" s="316"/>
      <c r="L31" s="314" t="s">
        <v>144</v>
      </c>
      <c r="M31" s="211"/>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1687</v>
      </c>
      <c r="B36" s="871" t="str">
        <f>VLOOKUP(A36,EQUIPOS!A6:D154,3,FALSE)</f>
        <v>Derretidora de asfalto (crafco o similar)</v>
      </c>
      <c r="C36" s="872"/>
      <c r="D36" s="872"/>
      <c r="E36" s="872"/>
      <c r="F36" s="872"/>
      <c r="G36" s="872"/>
      <c r="H36" s="873"/>
      <c r="I36" s="275"/>
      <c r="J36" s="276"/>
      <c r="K36" s="277">
        <f>VLOOKUP(A36,EQUIPOS!A6:D163,4,FALSE)</f>
        <v>4050</v>
      </c>
      <c r="L36" s="278"/>
      <c r="M36" s="279">
        <v>60</v>
      </c>
      <c r="N36" s="280">
        <f t="shared" ref="N36:N39" si="0">K36/M36</f>
        <v>67.5</v>
      </c>
    </row>
    <row r="37" spans="1:14">
      <c r="A37" s="119" t="s">
        <v>324</v>
      </c>
      <c r="B37" s="871" t="str">
        <f>VLOOKUP(A37,EQUIPOS!A7:D154,3,FALSE)</f>
        <v xml:space="preserve">Ruteadora </v>
      </c>
      <c r="C37" s="872"/>
      <c r="D37" s="872"/>
      <c r="E37" s="872"/>
      <c r="F37" s="872"/>
      <c r="G37" s="872"/>
      <c r="H37" s="873"/>
      <c r="I37" s="275"/>
      <c r="J37" s="276"/>
      <c r="K37" s="277">
        <f>VLOOKUP(A37,EQUIPOS!A7:D164,4,FALSE)</f>
        <v>6023.333333333333</v>
      </c>
      <c r="L37" s="278"/>
      <c r="M37" s="279">
        <v>60</v>
      </c>
      <c r="N37" s="280">
        <f t="shared" si="0"/>
        <v>100.38888888888889</v>
      </c>
    </row>
    <row r="38" spans="1:14">
      <c r="A38" t="s">
        <v>176</v>
      </c>
      <c r="B38" s="871" t="str">
        <f>VLOOKUP(A38,EQUIPOS!A8:D154,3,FALSE)</f>
        <v xml:space="preserve">Compresor (barrido y soplado)
</v>
      </c>
      <c r="C38" s="872"/>
      <c r="D38" s="872"/>
      <c r="E38" s="872"/>
      <c r="F38" s="872"/>
      <c r="G38" s="872"/>
      <c r="H38" s="873"/>
      <c r="I38" s="275"/>
      <c r="J38" s="276"/>
      <c r="K38" s="277">
        <f>VLOOKUP(A38,EQUIPOS!A8:D165,4,FALSE)</f>
        <v>71466.666666666672</v>
      </c>
      <c r="L38" s="278"/>
      <c r="M38" s="279">
        <v>60</v>
      </c>
      <c r="N38" s="280">
        <f t="shared" si="0"/>
        <v>1191.1111111111111</v>
      </c>
    </row>
    <row r="39" spans="1:14">
      <c r="A39" t="s">
        <v>138</v>
      </c>
      <c r="B39" s="871" t="str">
        <f>VLOOKUP(A39,EQUIPOS!A9:D154,3,FALSE)</f>
        <v>Camioneta D-300</v>
      </c>
      <c r="C39" s="872"/>
      <c r="D39" s="872"/>
      <c r="E39" s="872"/>
      <c r="F39" s="872"/>
      <c r="G39" s="872"/>
      <c r="H39" s="873"/>
      <c r="I39" s="275"/>
      <c r="J39" s="276"/>
      <c r="K39" s="277">
        <f>VLOOKUP(A39,EQUIPOS!A9:D166,4,FALSE)</f>
        <v>48160</v>
      </c>
      <c r="L39" s="278"/>
      <c r="M39" s="279">
        <v>60</v>
      </c>
      <c r="N39" s="280">
        <f t="shared" si="0"/>
        <v>802.66666666666663</v>
      </c>
    </row>
    <row r="40" spans="1:14">
      <c r="B40" s="871"/>
      <c r="C40" s="872"/>
      <c r="D40" s="872"/>
      <c r="E40" s="872"/>
      <c r="F40" s="872"/>
      <c r="G40" s="872"/>
      <c r="H40" s="873"/>
      <c r="I40" s="275"/>
      <c r="J40" s="276"/>
      <c r="K40" s="277"/>
      <c r="L40" s="278"/>
      <c r="M40" s="279"/>
      <c r="N40" s="280"/>
    </row>
    <row r="41" spans="1:14">
      <c r="B41" s="871"/>
      <c r="C41" s="872"/>
      <c r="D41" s="872"/>
      <c r="E41" s="872"/>
      <c r="F41" s="872"/>
      <c r="G41" s="872"/>
      <c r="H41" s="873"/>
      <c r="I41" s="275"/>
      <c r="J41" s="276"/>
      <c r="K41" s="277"/>
      <c r="L41" s="278"/>
      <c r="M41" s="279"/>
      <c r="N41" s="280"/>
    </row>
    <row r="42" spans="1:14">
      <c r="B42" s="871"/>
      <c r="C42" s="872"/>
      <c r="D42" s="872"/>
      <c r="E42" s="872"/>
      <c r="F42" s="872"/>
      <c r="G42" s="872"/>
      <c r="H42" s="873"/>
      <c r="I42" s="275"/>
      <c r="J42" s="276"/>
      <c r="K42" s="277"/>
      <c r="L42" s="278"/>
      <c r="M42" s="279"/>
      <c r="N42" s="280"/>
    </row>
    <row r="43" spans="1:14">
      <c r="B43" s="871"/>
      <c r="C43" s="872"/>
      <c r="D43" s="872"/>
      <c r="E43" s="872"/>
      <c r="F43" s="872"/>
      <c r="G43" s="872"/>
      <c r="H43" s="873"/>
      <c r="I43" s="275"/>
      <c r="J43" s="276"/>
      <c r="K43" s="277"/>
      <c r="L43" s="278"/>
      <c r="M43" s="279"/>
      <c r="N43" s="280"/>
    </row>
    <row r="44" spans="1:14">
      <c r="B44" s="871"/>
      <c r="C44" s="872"/>
      <c r="D44" s="872"/>
      <c r="E44" s="872"/>
      <c r="F44" s="872"/>
      <c r="G44" s="872"/>
      <c r="H44" s="873"/>
      <c r="I44" s="874"/>
      <c r="J44" s="875"/>
      <c r="K44" s="277"/>
      <c r="L44" s="876"/>
      <c r="M44" s="877"/>
      <c r="N44" s="280"/>
    </row>
    <row r="45" spans="1:14">
      <c r="B45" s="871"/>
      <c r="C45" s="872"/>
      <c r="D45" s="872"/>
      <c r="E45" s="878"/>
      <c r="F45" s="872"/>
      <c r="G45" s="872"/>
      <c r="H45" s="873"/>
      <c r="I45" s="42"/>
      <c r="J45" s="43"/>
      <c r="K45" s="282"/>
      <c r="L45" s="284"/>
      <c r="M45" s="285"/>
      <c r="N45" s="286"/>
    </row>
    <row r="46" spans="1:14">
      <c r="B46" s="879" t="s">
        <v>1036</v>
      </c>
      <c r="C46" s="880"/>
      <c r="D46" s="880"/>
      <c r="E46" s="44"/>
      <c r="F46" s="45"/>
      <c r="G46" s="45"/>
      <c r="H46" s="46"/>
      <c r="I46" s="42"/>
      <c r="J46" s="43"/>
      <c r="K46" s="287"/>
      <c r="L46" s="284"/>
      <c r="M46" s="409">
        <v>0.05</v>
      </c>
      <c r="N46" s="352">
        <f>N84*M46</f>
        <v>21.278002169208335</v>
      </c>
    </row>
    <row r="47" spans="1:14" ht="15.75" thickBot="1">
      <c r="B47" s="871"/>
      <c r="C47" s="872"/>
      <c r="D47" s="872"/>
      <c r="E47" s="872"/>
      <c r="F47" s="872"/>
      <c r="G47" s="872"/>
      <c r="H47" s="873"/>
      <c r="I47" s="881"/>
      <c r="J47" s="882"/>
      <c r="K47" s="47"/>
      <c r="L47" s="883"/>
      <c r="M47" s="884"/>
      <c r="N47" s="111"/>
    </row>
    <row r="48" spans="1:14" ht="15.75" thickBot="1">
      <c r="B48" s="822" t="s">
        <v>1037</v>
      </c>
      <c r="C48" s="823"/>
      <c r="D48" s="823"/>
      <c r="E48" s="823"/>
      <c r="F48" s="823"/>
      <c r="G48" s="823"/>
      <c r="H48" s="823"/>
      <c r="I48" s="823"/>
      <c r="J48" s="823"/>
      <c r="K48" s="823"/>
      <c r="L48" s="823"/>
      <c r="M48" s="824"/>
      <c r="N48" s="402">
        <f>SUM(N36:N47)</f>
        <v>2182.9446688358748</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7" t="s">
        <v>1028</v>
      </c>
      <c r="C52" s="868"/>
      <c r="D52" s="868"/>
      <c r="E52" s="868"/>
      <c r="F52" s="868"/>
      <c r="G52" s="868"/>
      <c r="H52" s="868"/>
      <c r="I52" s="902"/>
      <c r="J52" s="323" t="s">
        <v>1029</v>
      </c>
      <c r="K52" s="91" t="s">
        <v>1030</v>
      </c>
      <c r="L52" s="903" t="s">
        <v>1039</v>
      </c>
      <c r="M52" s="902"/>
      <c r="N52" s="92" t="s">
        <v>1035</v>
      </c>
    </row>
    <row r="53" spans="1:14">
      <c r="A53" t="s">
        <v>870</v>
      </c>
      <c r="B53" s="49" t="str">
        <f>VLOOKUP(A53,MATERIALES!A5:D373,3,FALSE)</f>
        <v>Arena de Trituración</v>
      </c>
      <c r="C53" s="289"/>
      <c r="D53" s="289"/>
      <c r="E53" s="289"/>
      <c r="F53" s="289"/>
      <c r="G53" s="289"/>
      <c r="H53" s="289"/>
      <c r="I53" s="276"/>
      <c r="J53" s="232" t="str">
        <f>VLOOKUP(A53,MATERIALES!A7:D645,2,FALSE)</f>
        <v>m3</v>
      </c>
      <c r="K53" s="290">
        <v>7.0000000000000001E-3</v>
      </c>
      <c r="L53" s="275"/>
      <c r="M53" s="410">
        <f>VLOOKUP(A53,MATERIALES!A5:D396,4,FALSE)</f>
        <v>38400</v>
      </c>
      <c r="N53" s="280">
        <f t="shared" ref="N53:N54" si="1">K53*M53</f>
        <v>268.8</v>
      </c>
    </row>
    <row r="54" spans="1:14">
      <c r="A54" s="122" t="s">
        <v>934</v>
      </c>
      <c r="B54" s="49" t="str">
        <f>VLOOKUP(A54,MATERIALES!A6:D373,3,FALSE)</f>
        <v>Emulsión CRR-2</v>
      </c>
      <c r="C54" s="289"/>
      <c r="D54" s="289"/>
      <c r="E54" s="289"/>
      <c r="F54" s="289"/>
      <c r="G54" s="289"/>
      <c r="H54" s="289"/>
      <c r="I54" s="276"/>
      <c r="J54" s="232" t="str">
        <f>VLOOKUP(A54,MATERIALES!A8:D646,2,FALSE)</f>
        <v>lt</v>
      </c>
      <c r="K54" s="290">
        <v>0.12</v>
      </c>
      <c r="L54" s="275"/>
      <c r="M54" s="410">
        <f>VLOOKUP(A54,MATERIALES!A6:D397,4,FALSE)</f>
        <v>2105</v>
      </c>
      <c r="N54" s="280">
        <f t="shared" si="1"/>
        <v>252.6</v>
      </c>
    </row>
    <row r="55" spans="1:14">
      <c r="A55" s="122"/>
      <c r="B55" s="49"/>
      <c r="C55" s="289"/>
      <c r="D55" s="289"/>
      <c r="E55" s="289"/>
      <c r="F55" s="289"/>
      <c r="G55" s="289"/>
      <c r="H55" s="289"/>
      <c r="I55" s="276"/>
      <c r="J55" s="232"/>
      <c r="K55" s="290"/>
      <c r="L55" s="275"/>
      <c r="M55" s="410"/>
      <c r="N55" s="280"/>
    </row>
    <row r="56" spans="1:14">
      <c r="A56" s="122"/>
      <c r="B56" s="49"/>
      <c r="C56" s="289"/>
      <c r="D56" s="289"/>
      <c r="E56" s="289"/>
      <c r="F56" s="289"/>
      <c r="G56" s="289"/>
      <c r="H56" s="289"/>
      <c r="I56" s="276"/>
      <c r="J56" s="232"/>
      <c r="K56" s="290"/>
      <c r="L56" s="275"/>
      <c r="M56" s="410"/>
      <c r="N56" s="280"/>
    </row>
    <row r="57" spans="1:14">
      <c r="A57" s="122"/>
      <c r="B57" s="49"/>
      <c r="C57" s="289"/>
      <c r="D57" s="289"/>
      <c r="E57" s="289"/>
      <c r="F57" s="289"/>
      <c r="G57" s="289"/>
      <c r="H57" s="289"/>
      <c r="I57" s="276"/>
      <c r="J57" s="232"/>
      <c r="K57" s="290"/>
      <c r="L57" s="275"/>
      <c r="M57" s="410"/>
      <c r="N57" s="280"/>
    </row>
    <row r="58" spans="1:14">
      <c r="A58" s="122"/>
      <c r="B58" s="49"/>
      <c r="C58" s="289"/>
      <c r="D58" s="289"/>
      <c r="E58" s="289"/>
      <c r="F58" s="289"/>
      <c r="G58" s="289"/>
      <c r="H58" s="289"/>
      <c r="I58" s="276"/>
      <c r="J58" s="232"/>
      <c r="K58" s="290"/>
      <c r="L58" s="275"/>
      <c r="M58" s="410"/>
      <c r="N58" s="280"/>
    </row>
    <row r="59" spans="1:14">
      <c r="B59" s="49"/>
      <c r="C59" s="289"/>
      <c r="D59" s="289"/>
      <c r="E59" s="289"/>
      <c r="F59" s="289"/>
      <c r="G59" s="289"/>
      <c r="H59" s="289"/>
      <c r="I59" s="276"/>
      <c r="J59" s="232"/>
      <c r="K59" s="290"/>
      <c r="L59" s="275"/>
      <c r="M59" s="291"/>
      <c r="N59" s="292"/>
    </row>
    <row r="60" spans="1:14">
      <c r="B60" s="49"/>
      <c r="C60" s="289"/>
      <c r="D60" s="289"/>
      <c r="E60" s="289"/>
      <c r="F60" s="289"/>
      <c r="G60" s="289"/>
      <c r="H60" s="289"/>
      <c r="I60" s="276"/>
      <c r="J60" s="232"/>
      <c r="K60" s="290"/>
      <c r="L60" s="275"/>
      <c r="M60" s="291"/>
      <c r="N60" s="292"/>
    </row>
    <row r="61" spans="1:14" ht="15.75" thickBot="1">
      <c r="B61" s="904"/>
      <c r="C61" s="905"/>
      <c r="D61" s="905"/>
      <c r="E61" s="905"/>
      <c r="F61" s="905"/>
      <c r="G61" s="905"/>
      <c r="H61" s="905"/>
      <c r="I61" s="875"/>
      <c r="J61" s="48"/>
      <c r="K61" s="50"/>
      <c r="L61" s="906"/>
      <c r="M61" s="907"/>
      <c r="N61" s="51"/>
    </row>
    <row r="62" spans="1:14" ht="15.75" thickBot="1">
      <c r="B62" s="822" t="s">
        <v>1037</v>
      </c>
      <c r="C62" s="823"/>
      <c r="D62" s="823"/>
      <c r="E62" s="823"/>
      <c r="F62" s="823"/>
      <c r="G62" s="823"/>
      <c r="H62" s="823"/>
      <c r="I62" s="823"/>
      <c r="J62" s="823"/>
      <c r="K62" s="823"/>
      <c r="L62" s="823"/>
      <c r="M62" s="824"/>
      <c r="N62" s="402">
        <f>SUM(N53:N61)</f>
        <v>521.4</v>
      </c>
    </row>
    <row r="63" spans="1:14">
      <c r="B63" s="39"/>
      <c r="C63" s="40"/>
      <c r="D63" s="40"/>
      <c r="E63" s="40"/>
      <c r="F63" s="40"/>
      <c r="G63" s="40"/>
      <c r="H63" s="40"/>
      <c r="I63" s="40"/>
      <c r="J63" s="40"/>
      <c r="K63" s="40"/>
      <c r="L63" s="40"/>
      <c r="M63" s="40"/>
      <c r="N63" s="41"/>
    </row>
    <row r="64" spans="1:14">
      <c r="B64" s="70" t="s">
        <v>1040</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321" t="s">
        <v>1041</v>
      </c>
      <c r="C66" s="322"/>
      <c r="D66" s="322"/>
      <c r="E66" s="322"/>
      <c r="F66" s="322"/>
      <c r="G66" s="322"/>
      <c r="H66" s="79" t="s">
        <v>1029</v>
      </c>
      <c r="I66" s="80" t="s">
        <v>1042</v>
      </c>
      <c r="J66" s="81" t="s">
        <v>1043</v>
      </c>
      <c r="K66" s="79" t="s">
        <v>1044</v>
      </c>
      <c r="L66" s="908" t="s">
        <v>1045</v>
      </c>
      <c r="M66" s="887"/>
      <c r="N66" s="82" t="s">
        <v>1035</v>
      </c>
    </row>
    <row r="67" spans="1:15">
      <c r="A67" t="s">
        <v>1311</v>
      </c>
      <c r="B67" s="52" t="str">
        <f>VLOOKUP(A67,TRANSPORTE!A5:D117,3,FALSE)</f>
        <v>Transporte de Arena</v>
      </c>
      <c r="C67" s="325"/>
      <c r="D67" s="325"/>
      <c r="E67" s="325"/>
      <c r="F67" s="325"/>
      <c r="G67" s="325"/>
      <c r="H67" s="319" t="s">
        <v>339</v>
      </c>
      <c r="I67" s="421">
        <v>7.0000000000000001E-3</v>
      </c>
      <c r="J67" s="294">
        <v>1</v>
      </c>
      <c r="K67" s="421">
        <f>I67*J67</f>
        <v>7.0000000000000001E-3</v>
      </c>
      <c r="L67" s="909">
        <f>VLOOKUP(A67,TRANSPORTE!A6:D117,4,FALSE)</f>
        <v>1226.6666666666667</v>
      </c>
      <c r="M67" s="910"/>
      <c r="N67" s="295">
        <f>L67*K67</f>
        <v>8.5866666666666678</v>
      </c>
    </row>
    <row r="68" spans="1:15">
      <c r="B68" s="52"/>
      <c r="C68" s="53"/>
      <c r="D68" s="53"/>
      <c r="E68" s="53"/>
      <c r="F68" s="53"/>
      <c r="G68" s="53"/>
      <c r="H68" s="319"/>
      <c r="I68" s="287"/>
      <c r="J68" s="294"/>
      <c r="K68" s="287"/>
      <c r="L68" s="909"/>
      <c r="M68" s="910"/>
      <c r="N68" s="295"/>
    </row>
    <row r="69" spans="1:15">
      <c r="B69" s="52"/>
      <c r="C69" s="53"/>
      <c r="D69" s="53"/>
      <c r="E69" s="53"/>
      <c r="F69" s="53"/>
      <c r="G69" s="53"/>
      <c r="H69" s="296"/>
      <c r="I69" s="287"/>
      <c r="J69" s="287"/>
      <c r="K69" s="287"/>
      <c r="L69" s="297"/>
      <c r="M69" s="298"/>
      <c r="N69" s="299"/>
    </row>
    <row r="70" spans="1:15">
      <c r="B70" s="52"/>
      <c r="C70" s="53"/>
      <c r="D70" s="53"/>
      <c r="E70" s="53"/>
      <c r="F70" s="53"/>
      <c r="G70" s="53"/>
      <c r="H70" s="296"/>
      <c r="I70" s="287"/>
      <c r="J70" s="287"/>
      <c r="K70" s="287"/>
      <c r="L70" s="297"/>
      <c r="M70" s="298"/>
      <c r="N70" s="299"/>
    </row>
    <row r="71" spans="1:15">
      <c r="B71" s="52"/>
      <c r="C71" s="53"/>
      <c r="D71" s="53"/>
      <c r="E71" s="53"/>
      <c r="F71" s="53"/>
      <c r="G71" s="53"/>
      <c r="H71" s="296"/>
      <c r="I71" s="287"/>
      <c r="J71" s="287"/>
      <c r="K71" s="287"/>
      <c r="L71" s="297"/>
      <c r="M71" s="298"/>
      <c r="N71" s="299"/>
    </row>
    <row r="72" spans="1:15" ht="15.75" thickBot="1">
      <c r="B72" s="455"/>
      <c r="C72" s="456"/>
      <c r="D72" s="456"/>
      <c r="E72" s="456"/>
      <c r="F72" s="456"/>
      <c r="G72" s="456"/>
      <c r="H72" s="54"/>
      <c r="I72" s="132"/>
      <c r="J72" s="132"/>
      <c r="K72" s="132"/>
      <c r="L72" s="900"/>
      <c r="M72" s="901"/>
      <c r="N72" s="133"/>
    </row>
    <row r="73" spans="1:15" ht="15.75" thickBot="1">
      <c r="B73" s="911" t="s">
        <v>1037</v>
      </c>
      <c r="C73" s="865"/>
      <c r="D73" s="865"/>
      <c r="E73" s="865"/>
      <c r="F73" s="865"/>
      <c r="G73" s="865"/>
      <c r="H73" s="865"/>
      <c r="I73" s="865"/>
      <c r="J73" s="865"/>
      <c r="K73" s="865"/>
      <c r="L73" s="865"/>
      <c r="M73" s="866"/>
      <c r="N73" s="110">
        <f>N67+N68+N69+N70+N71</f>
        <v>8.5866666666666678</v>
      </c>
    </row>
    <row r="74" spans="1:15">
      <c r="B74" s="39"/>
      <c r="C74" s="40"/>
      <c r="D74" s="40"/>
      <c r="E74" s="40"/>
      <c r="F74" s="40"/>
      <c r="G74" s="40"/>
      <c r="H74" s="40"/>
      <c r="I74" s="40"/>
      <c r="J74" s="40"/>
      <c r="K74" s="40"/>
      <c r="L74" s="40"/>
      <c r="M74" s="40"/>
      <c r="N74" s="41"/>
    </row>
    <row r="75" spans="1:15">
      <c r="B75" s="70" t="s">
        <v>1046</v>
      </c>
      <c r="C75" s="71"/>
      <c r="D75" s="71"/>
      <c r="E75" s="71"/>
      <c r="F75" s="71"/>
      <c r="G75" s="71"/>
      <c r="H75" s="71"/>
      <c r="I75" s="71"/>
      <c r="J75" s="71"/>
      <c r="K75" s="71"/>
      <c r="L75" s="71"/>
      <c r="M75" s="71"/>
      <c r="N75" s="72"/>
    </row>
    <row r="76" spans="1:15" ht="15.75" thickBot="1">
      <c r="B76" s="74"/>
      <c r="C76" s="67"/>
      <c r="D76" s="67"/>
      <c r="E76" s="67"/>
      <c r="F76" s="67"/>
      <c r="G76" s="67"/>
      <c r="H76" s="67"/>
      <c r="I76" s="67"/>
      <c r="J76" s="67"/>
      <c r="K76" s="67"/>
      <c r="L76" s="67"/>
      <c r="M76" s="67"/>
      <c r="N76" s="69"/>
    </row>
    <row r="77" spans="1:15" ht="25.5">
      <c r="B77" s="861" t="s">
        <v>1047</v>
      </c>
      <c r="C77" s="862"/>
      <c r="D77" s="862"/>
      <c r="E77" s="862"/>
      <c r="F77" s="862"/>
      <c r="G77" s="862"/>
      <c r="H77" s="862"/>
      <c r="I77" s="79" t="s">
        <v>1048</v>
      </c>
      <c r="J77" s="81" t="s">
        <v>1494</v>
      </c>
      <c r="K77" s="80" t="s">
        <v>1050</v>
      </c>
      <c r="L77" s="863" t="s">
        <v>1034</v>
      </c>
      <c r="M77" s="864"/>
      <c r="N77" s="104" t="s">
        <v>1035</v>
      </c>
    </row>
    <row r="78" spans="1:15">
      <c r="A78" t="s">
        <v>7</v>
      </c>
      <c r="B78" s="55" t="str">
        <f>VLOOKUP(A78,'MANO DE OBRA'!A8:D68,3,FALSE)</f>
        <v>Obrero (2)</v>
      </c>
      <c r="C78" s="53"/>
      <c r="D78" s="53"/>
      <c r="E78" s="53"/>
      <c r="F78" s="53"/>
      <c r="G78" s="53"/>
      <c r="H78" s="53"/>
      <c r="I78" s="300">
        <f>K78/J78*100</f>
        <v>55207.789411999998</v>
      </c>
      <c r="J78" s="301">
        <v>185</v>
      </c>
      <c r="K78" s="302">
        <f>VLOOKUP(A78,'MANO DE OBRA'!A8:D99,4,FALSE)</f>
        <v>102134.4104122</v>
      </c>
      <c r="L78" s="56"/>
      <c r="M78" s="303">
        <v>480</v>
      </c>
      <c r="N78" s="403">
        <f>K78/M78</f>
        <v>212.78002169208332</v>
      </c>
      <c r="O78" s="112"/>
    </row>
    <row r="79" spans="1:15">
      <c r="A79" t="s">
        <v>30</v>
      </c>
      <c r="B79" s="55" t="str">
        <f>VLOOKUP(A79,'MANO DE OBRA'!A8:D69,3,FALSE)</f>
        <v>Oficial</v>
      </c>
      <c r="C79" s="53"/>
      <c r="D79" s="53"/>
      <c r="E79" s="53"/>
      <c r="F79" s="53"/>
      <c r="G79" s="53"/>
      <c r="H79" s="53"/>
      <c r="I79" s="300">
        <f>K79/J79*100</f>
        <v>55207.789411999998</v>
      </c>
      <c r="J79" s="301">
        <v>185</v>
      </c>
      <c r="K79" s="302">
        <f>VLOOKUP(A79,'MANO DE OBRA'!A8:D100,4,FALSE)</f>
        <v>102134.4104122</v>
      </c>
      <c r="L79" s="56"/>
      <c r="M79" s="307">
        <v>480</v>
      </c>
      <c r="N79" s="403">
        <f>K79/M79</f>
        <v>212.78002169208332</v>
      </c>
    </row>
    <row r="80" spans="1:15">
      <c r="B80" s="55"/>
      <c r="C80" s="53"/>
      <c r="D80" s="53"/>
      <c r="E80" s="53"/>
      <c r="F80" s="53"/>
      <c r="G80" s="53"/>
      <c r="H80" s="53"/>
      <c r="I80" s="300"/>
      <c r="J80" s="301"/>
      <c r="K80" s="302"/>
      <c r="L80" s="56"/>
      <c r="M80" s="308"/>
      <c r="N80" s="403"/>
    </row>
    <row r="81" spans="1:14">
      <c r="B81" s="55"/>
      <c r="C81" s="53"/>
      <c r="D81" s="53"/>
      <c r="E81" s="53"/>
      <c r="F81" s="53"/>
      <c r="G81" s="53"/>
      <c r="H81" s="53"/>
      <c r="I81" s="287"/>
      <c r="J81" s="305"/>
      <c r="K81" s="306"/>
      <c r="L81" s="326"/>
      <c r="M81" s="308"/>
      <c r="N81" s="304"/>
    </row>
    <row r="82" spans="1:14">
      <c r="B82" s="55"/>
      <c r="C82" s="53"/>
      <c r="D82" s="53"/>
      <c r="E82" s="53"/>
      <c r="F82" s="53"/>
      <c r="G82" s="53"/>
      <c r="H82" s="53"/>
      <c r="I82" s="287"/>
      <c r="J82" s="305"/>
      <c r="K82" s="306"/>
      <c r="L82" s="326"/>
      <c r="M82" s="308"/>
      <c r="N82" s="304"/>
    </row>
    <row r="83" spans="1:14" ht="15.75" thickBot="1">
      <c r="B83" s="898"/>
      <c r="C83" s="899"/>
      <c r="D83" s="899"/>
      <c r="E83" s="899"/>
      <c r="F83" s="899"/>
      <c r="G83" s="899"/>
      <c r="H83" s="899"/>
      <c r="I83" s="132"/>
      <c r="J83" s="132"/>
      <c r="K83" s="132"/>
      <c r="L83" s="912"/>
      <c r="M83" s="912"/>
      <c r="N83" s="51"/>
    </row>
    <row r="84" spans="1:14" ht="15.75" thickBot="1">
      <c r="B84" s="911" t="s">
        <v>1037</v>
      </c>
      <c r="C84" s="865"/>
      <c r="D84" s="865"/>
      <c r="E84" s="865"/>
      <c r="F84" s="865"/>
      <c r="G84" s="865"/>
      <c r="H84" s="865"/>
      <c r="I84" s="865"/>
      <c r="J84" s="865"/>
      <c r="K84" s="865"/>
      <c r="L84" s="865"/>
      <c r="M84" s="866"/>
      <c r="N84" s="309">
        <f>SUM(N78:N83)</f>
        <v>425.56004338416665</v>
      </c>
    </row>
    <row r="85" spans="1:14" ht="15.75" thickBot="1">
      <c r="B85" s="39"/>
      <c r="C85" s="40"/>
      <c r="D85" s="40"/>
      <c r="E85" s="40"/>
      <c r="F85" s="40"/>
      <c r="G85" s="40"/>
      <c r="H85" s="40"/>
      <c r="I85" s="40"/>
      <c r="J85" s="40"/>
      <c r="K85" s="40"/>
      <c r="L85" s="40"/>
      <c r="M85" s="40"/>
      <c r="N85" s="41"/>
    </row>
    <row r="86" spans="1:14" ht="15.75" thickBot="1">
      <c r="B86" s="822" t="s">
        <v>1051</v>
      </c>
      <c r="C86" s="823"/>
      <c r="D86" s="823"/>
      <c r="E86" s="823"/>
      <c r="F86" s="823"/>
      <c r="G86" s="823"/>
      <c r="H86" s="823"/>
      <c r="I86" s="823"/>
      <c r="J86" s="823"/>
      <c r="K86" s="823"/>
      <c r="L86" s="823"/>
      <c r="M86" s="824"/>
      <c r="N86" s="105">
        <f>N48+N62+N73+N84</f>
        <v>3138.4913788867079</v>
      </c>
    </row>
    <row r="87" spans="1:14">
      <c r="B87" s="39"/>
      <c r="C87" s="40"/>
      <c r="D87" s="40"/>
      <c r="E87" s="40"/>
      <c r="F87" s="40"/>
      <c r="G87" s="40"/>
      <c r="H87" s="40"/>
      <c r="I87" s="40"/>
      <c r="J87" s="40"/>
      <c r="K87" s="40"/>
      <c r="L87" s="40"/>
      <c r="M87" s="40"/>
      <c r="N87" s="41"/>
    </row>
    <row r="88" spans="1:14">
      <c r="B88" s="70" t="s">
        <v>1052</v>
      </c>
      <c r="C88" s="71"/>
      <c r="D88" s="71"/>
      <c r="E88" s="71"/>
      <c r="F88" s="71"/>
      <c r="G88" s="71"/>
      <c r="H88" s="71"/>
      <c r="I88" s="71"/>
      <c r="J88" s="71"/>
      <c r="K88" s="71"/>
      <c r="L88" s="71"/>
      <c r="M88" s="71"/>
      <c r="N88" s="72"/>
    </row>
    <row r="89" spans="1:14" ht="15.75" thickBot="1">
      <c r="B89" s="74"/>
      <c r="C89" s="67"/>
      <c r="D89" s="67"/>
      <c r="E89" s="67"/>
      <c r="F89" s="67"/>
      <c r="G89" s="67"/>
      <c r="H89" s="67"/>
      <c r="I89" s="67"/>
      <c r="J89" s="67"/>
      <c r="K89" s="67"/>
      <c r="L89" s="67"/>
      <c r="M89" s="67"/>
      <c r="N89" s="69"/>
    </row>
    <row r="90" spans="1:14">
      <c r="B90" s="867" t="s">
        <v>1053</v>
      </c>
      <c r="C90" s="868"/>
      <c r="D90" s="868"/>
      <c r="E90" s="868"/>
      <c r="F90" s="868"/>
      <c r="G90" s="868"/>
      <c r="H90" s="868"/>
      <c r="I90" s="322"/>
      <c r="J90" s="342"/>
      <c r="K90" s="310" t="s">
        <v>1054</v>
      </c>
      <c r="L90" s="869" t="s">
        <v>1055</v>
      </c>
      <c r="M90" s="870"/>
      <c r="N90" s="311"/>
    </row>
    <row r="91" spans="1:14">
      <c r="B91" s="855" t="s">
        <v>1056</v>
      </c>
      <c r="C91" s="856"/>
      <c r="D91" s="856"/>
      <c r="E91" s="856"/>
      <c r="F91" s="856"/>
      <c r="G91" s="856"/>
      <c r="H91" s="856"/>
      <c r="I91" s="93"/>
      <c r="J91" s="94"/>
      <c r="K91" s="312">
        <v>0.2</v>
      </c>
      <c r="L91" s="857">
        <f>N86*K91</f>
        <v>627.69827577734168</v>
      </c>
      <c r="M91" s="858"/>
      <c r="N91" s="57"/>
    </row>
    <row r="92" spans="1:14">
      <c r="B92" s="95" t="s">
        <v>1057</v>
      </c>
      <c r="C92" s="96"/>
      <c r="D92" s="96"/>
      <c r="E92" s="96"/>
      <c r="F92" s="96"/>
      <c r="G92" s="96"/>
      <c r="H92" s="96"/>
      <c r="I92" s="93"/>
      <c r="J92" s="94"/>
      <c r="K92" s="312">
        <v>0.05</v>
      </c>
      <c r="L92" s="857">
        <f>N86*K92</f>
        <v>156.92456894433542</v>
      </c>
      <c r="M92" s="858"/>
      <c r="N92" s="57"/>
    </row>
    <row r="93" spans="1:14" ht="15.75" thickBot="1">
      <c r="B93" s="97" t="s">
        <v>1058</v>
      </c>
      <c r="C93" s="98"/>
      <c r="D93" s="98"/>
      <c r="E93" s="98"/>
      <c r="F93" s="98"/>
      <c r="G93" s="98"/>
      <c r="H93" s="98"/>
      <c r="I93" s="99"/>
      <c r="J93" s="100"/>
      <c r="K93" s="313">
        <v>0.05</v>
      </c>
      <c r="L93" s="859">
        <f>N86*K93</f>
        <v>156.92456894433542</v>
      </c>
      <c r="M93" s="860"/>
      <c r="N93" s="57"/>
    </row>
    <row r="94" spans="1:14" ht="15.75" thickBot="1">
      <c r="B94" s="822" t="s">
        <v>1037</v>
      </c>
      <c r="C94" s="823"/>
      <c r="D94" s="823"/>
      <c r="E94" s="823"/>
      <c r="F94" s="823"/>
      <c r="G94" s="823"/>
      <c r="H94" s="823"/>
      <c r="I94" s="823"/>
      <c r="J94" s="823"/>
      <c r="K94" s="823"/>
      <c r="L94" s="823"/>
      <c r="M94" s="824"/>
      <c r="N94" s="58">
        <f>L91+L92+L93</f>
        <v>941.54741366601252</v>
      </c>
    </row>
    <row r="95" spans="1:14" ht="15.75" thickBot="1">
      <c r="B95" s="39"/>
      <c r="C95" s="40"/>
      <c r="D95" s="40"/>
      <c r="E95" s="40"/>
      <c r="F95" s="40"/>
      <c r="G95" s="40"/>
      <c r="H95" s="40"/>
      <c r="I95" s="40"/>
      <c r="J95" s="40"/>
      <c r="K95" s="40"/>
      <c r="L95" s="40"/>
      <c r="M95" s="40"/>
      <c r="N95" s="41"/>
    </row>
    <row r="96" spans="1:14" ht="15.75" thickBot="1">
      <c r="A96" t="s">
        <v>2122</v>
      </c>
      <c r="B96" s="822" t="s">
        <v>1059</v>
      </c>
      <c r="C96" s="823"/>
      <c r="D96" s="823"/>
      <c r="E96" s="823"/>
      <c r="F96" s="823"/>
      <c r="G96" s="823"/>
      <c r="H96" s="823"/>
      <c r="I96" s="823"/>
      <c r="J96" s="823"/>
      <c r="K96" s="823"/>
      <c r="L96" s="823"/>
      <c r="M96" s="824"/>
      <c r="N96" s="196">
        <f>N86+N94</f>
        <v>4080.0387925527202</v>
      </c>
    </row>
    <row r="97" spans="2:14">
      <c r="B97" s="19"/>
      <c r="C97" s="20"/>
      <c r="D97" s="20"/>
      <c r="E97" s="20"/>
      <c r="F97" s="20"/>
      <c r="G97" s="20"/>
      <c r="H97" s="20"/>
      <c r="I97" s="20"/>
      <c r="J97" s="20"/>
      <c r="K97" s="20"/>
      <c r="L97" s="20"/>
      <c r="M97" s="20"/>
      <c r="N97" s="21"/>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18"/>
      <c r="F100" s="18"/>
      <c r="G100" s="18"/>
      <c r="H100" s="18"/>
      <c r="I100" s="18"/>
      <c r="J100" s="18"/>
      <c r="K100" s="18"/>
      <c r="L100" s="18"/>
      <c r="M100" s="18"/>
      <c r="N100" s="23"/>
    </row>
    <row r="101" spans="2:14">
      <c r="B101" s="22"/>
      <c r="C101" s="18"/>
      <c r="D101" s="18"/>
      <c r="E101" s="59" t="s">
        <v>1060</v>
      </c>
      <c r="F101" s="59"/>
      <c r="G101" s="59"/>
      <c r="H101" s="59"/>
      <c r="I101" s="59"/>
      <c r="J101" s="59"/>
      <c r="K101" s="18"/>
      <c r="L101" s="18"/>
      <c r="M101" s="18"/>
      <c r="N101" s="23"/>
    </row>
    <row r="102" spans="2:14">
      <c r="B102" s="22"/>
      <c r="C102" s="18"/>
      <c r="D102" s="18"/>
      <c r="E102" s="18" t="s">
        <v>1061</v>
      </c>
      <c r="F102" s="18"/>
      <c r="G102" s="18"/>
      <c r="H102" s="18"/>
      <c r="I102" s="18"/>
      <c r="J102" s="18"/>
      <c r="K102" s="18"/>
      <c r="L102" s="18"/>
      <c r="M102" s="18"/>
      <c r="N102" s="23"/>
    </row>
    <row r="103" spans="2:14">
      <c r="B103" s="22"/>
      <c r="C103" s="18"/>
      <c r="D103" s="18"/>
      <c r="E103" s="18" t="s">
        <v>1062</v>
      </c>
      <c r="F103" s="18"/>
      <c r="G103" s="18"/>
      <c r="H103" s="18"/>
      <c r="I103" s="18"/>
      <c r="J103" s="18"/>
      <c r="K103" s="18"/>
      <c r="L103" s="18"/>
      <c r="M103" s="18"/>
      <c r="N103" s="23"/>
    </row>
    <row r="104" spans="2:14">
      <c r="B104" s="22"/>
      <c r="C104" s="18"/>
      <c r="D104" s="18"/>
      <c r="E104" s="18" t="s">
        <v>1063</v>
      </c>
      <c r="F104" s="18"/>
      <c r="G104" s="18"/>
      <c r="H104" s="18"/>
      <c r="I104" s="18"/>
      <c r="J104" s="18"/>
      <c r="K104" s="18"/>
      <c r="L104" s="18"/>
      <c r="M104" s="18"/>
      <c r="N104" s="23"/>
    </row>
    <row r="105" spans="2:14" ht="15.75" thickBot="1">
      <c r="B105" s="22"/>
      <c r="C105" s="18"/>
      <c r="D105" s="18"/>
      <c r="E105" s="18"/>
      <c r="F105" s="18" t="s">
        <v>1064</v>
      </c>
      <c r="G105" s="18"/>
      <c r="H105" s="18"/>
      <c r="I105" s="18"/>
      <c r="J105" s="18"/>
      <c r="K105" s="18"/>
      <c r="L105" s="18"/>
      <c r="M105" s="18"/>
      <c r="N105" s="23"/>
    </row>
    <row r="106" spans="2:14">
      <c r="B106" s="235" t="s">
        <v>2322</v>
      </c>
      <c r="C106" s="236"/>
      <c r="D106" s="236"/>
      <c r="E106" s="236"/>
      <c r="F106" s="236"/>
      <c r="G106" s="236"/>
      <c r="H106" s="236"/>
      <c r="I106" s="236"/>
      <c r="J106" s="236"/>
      <c r="K106" s="236"/>
      <c r="L106" s="236"/>
      <c r="M106" s="236"/>
      <c r="N106" s="237"/>
    </row>
    <row r="107" spans="2:14">
      <c r="B107" s="238"/>
      <c r="C107" s="239"/>
      <c r="D107" s="239"/>
      <c r="E107" s="239"/>
      <c r="F107" s="239"/>
      <c r="G107" s="239"/>
      <c r="H107" s="239"/>
      <c r="I107" s="239"/>
      <c r="J107" s="239"/>
      <c r="K107" s="239"/>
      <c r="L107" s="239"/>
      <c r="M107" s="239"/>
      <c r="N107" s="240"/>
    </row>
    <row r="108" spans="2:14">
      <c r="B108" s="238"/>
      <c r="C108" s="239"/>
      <c r="D108" s="239"/>
      <c r="E108" s="239"/>
      <c r="F108" s="239"/>
      <c r="G108" s="239"/>
      <c r="H108" s="239"/>
      <c r="I108" s="239"/>
      <c r="J108" s="239"/>
      <c r="K108" s="239"/>
      <c r="L108" s="239"/>
      <c r="M108" s="239"/>
      <c r="N108" s="240"/>
    </row>
    <row r="109" spans="2:14">
      <c r="B109" s="238"/>
      <c r="C109" s="239"/>
      <c r="D109" s="239"/>
      <c r="E109" s="239"/>
      <c r="F109" s="239"/>
      <c r="G109" s="239"/>
      <c r="H109" s="239"/>
      <c r="I109" s="239"/>
      <c r="J109" s="239"/>
      <c r="K109" s="239"/>
      <c r="L109" s="239"/>
      <c r="M109" s="239"/>
      <c r="N109" s="240"/>
    </row>
    <row r="110" spans="2:14" ht="15.75" thickBot="1">
      <c r="B110" s="241"/>
      <c r="C110" s="242"/>
      <c r="D110" s="242"/>
      <c r="E110" s="242"/>
      <c r="F110" s="242"/>
      <c r="G110" s="242"/>
      <c r="H110" s="242"/>
      <c r="I110" s="242"/>
      <c r="J110" s="242"/>
      <c r="K110" s="242"/>
      <c r="L110" s="242"/>
      <c r="M110" s="242"/>
      <c r="N110" s="243"/>
    </row>
    <row r="111" spans="2:14">
      <c r="B111" s="244"/>
      <c r="C111" s="245"/>
      <c r="D111" s="245"/>
      <c r="E111" s="245"/>
      <c r="F111" s="245"/>
      <c r="G111" s="245"/>
      <c r="H111" s="245"/>
      <c r="I111" s="245"/>
      <c r="J111" s="245"/>
      <c r="K111" s="245"/>
      <c r="L111" s="245"/>
      <c r="M111" s="245"/>
      <c r="N111" s="246"/>
    </row>
    <row r="112" spans="2:14">
      <c r="B112" s="230" t="s">
        <v>2323</v>
      </c>
      <c r="C112" s="37"/>
      <c r="D112" s="37"/>
      <c r="E112" s="37"/>
      <c r="F112" s="37"/>
      <c r="G112" s="37"/>
      <c r="H112" s="37"/>
      <c r="I112" s="37"/>
      <c r="J112" s="37"/>
      <c r="K112" s="37"/>
      <c r="L112" s="37"/>
      <c r="M112" s="37"/>
      <c r="N112" s="38"/>
    </row>
    <row r="113" spans="2:14" ht="15" customHeight="1">
      <c r="B113" s="825" t="s">
        <v>2324</v>
      </c>
      <c r="C113" s="826"/>
      <c r="D113" s="826"/>
      <c r="E113" s="826"/>
      <c r="F113" s="826"/>
      <c r="G113" s="826"/>
      <c r="H113" s="826"/>
      <c r="I113" s="826"/>
      <c r="J113" s="826"/>
      <c r="K113" s="826"/>
      <c r="L113" s="826"/>
      <c r="M113" s="826"/>
      <c r="N113" s="827"/>
    </row>
    <row r="114" spans="2:14" ht="15" customHeight="1">
      <c r="B114" s="825"/>
      <c r="C114" s="826"/>
      <c r="D114" s="826"/>
      <c r="E114" s="826"/>
      <c r="F114" s="826"/>
      <c r="G114" s="826"/>
      <c r="H114" s="826"/>
      <c r="I114" s="826"/>
      <c r="J114" s="826"/>
      <c r="K114" s="826"/>
      <c r="L114" s="826"/>
      <c r="M114" s="826"/>
      <c r="N114" s="827"/>
    </row>
    <row r="115" spans="2:14" ht="30" customHeight="1">
      <c r="B115" s="828" t="s">
        <v>2325</v>
      </c>
      <c r="C115" s="829"/>
      <c r="D115" s="829"/>
      <c r="E115" s="829"/>
      <c r="F115" s="829"/>
      <c r="G115" s="829"/>
      <c r="H115" s="829"/>
      <c r="I115" s="829"/>
      <c r="J115" s="829"/>
      <c r="K115" s="829"/>
      <c r="L115" s="829"/>
      <c r="M115" s="829"/>
      <c r="N115" s="830"/>
    </row>
    <row r="116" spans="2:14">
      <c r="B116" s="828"/>
      <c r="C116" s="829"/>
      <c r="D116" s="829"/>
      <c r="E116" s="829"/>
      <c r="F116" s="829"/>
      <c r="G116" s="829"/>
      <c r="H116" s="829"/>
      <c r="I116" s="829"/>
      <c r="J116" s="829"/>
      <c r="K116" s="829"/>
      <c r="L116" s="829"/>
      <c r="M116" s="829"/>
      <c r="N116" s="830"/>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339"/>
      <c r="C119" s="340"/>
      <c r="D119" s="340"/>
      <c r="E119" s="340"/>
      <c r="F119" s="340"/>
      <c r="G119" s="340"/>
      <c r="H119" s="340"/>
      <c r="I119" s="340"/>
      <c r="J119" s="340"/>
      <c r="K119" s="340"/>
      <c r="L119" s="340"/>
      <c r="M119" s="340"/>
      <c r="N119" s="341"/>
    </row>
    <row r="120" spans="2:14">
      <c r="B120" s="230"/>
      <c r="C120" s="37"/>
      <c r="D120" s="37"/>
      <c r="E120" s="37"/>
      <c r="F120" s="37"/>
      <c r="G120" s="37"/>
      <c r="H120" s="37"/>
      <c r="I120" s="37"/>
      <c r="J120" s="37"/>
      <c r="K120" s="37"/>
      <c r="L120" s="37"/>
      <c r="M120" s="37"/>
      <c r="N120" s="38"/>
    </row>
    <row r="121" spans="2:14">
      <c r="B121" s="22"/>
      <c r="C121" s="18"/>
      <c r="D121" s="18"/>
      <c r="E121" s="18" t="s">
        <v>1060</v>
      </c>
      <c r="F121" s="59"/>
      <c r="G121" s="59"/>
      <c r="H121" s="18"/>
      <c r="I121" s="18"/>
      <c r="J121" s="18"/>
      <c r="K121" s="18"/>
      <c r="L121" s="18"/>
      <c r="M121" s="18"/>
      <c r="N121" s="23"/>
    </row>
    <row r="122" spans="2:14">
      <c r="B122" s="22"/>
      <c r="C122" s="18"/>
      <c r="D122" s="18"/>
      <c r="E122" s="60" t="s">
        <v>1061</v>
      </c>
      <c r="F122" s="18"/>
      <c r="G122" s="18"/>
      <c r="H122" s="60"/>
      <c r="I122" s="60"/>
      <c r="J122" s="60"/>
      <c r="K122" s="18"/>
      <c r="L122" s="18"/>
      <c r="M122" s="18"/>
      <c r="N122" s="23"/>
    </row>
    <row r="123" spans="2:14">
      <c r="B123" s="22"/>
      <c r="C123" s="18"/>
      <c r="D123" s="18"/>
      <c r="E123" s="61" t="s">
        <v>1065</v>
      </c>
      <c r="F123" s="18"/>
      <c r="G123" s="18"/>
      <c r="H123" s="61"/>
      <c r="I123" s="61"/>
      <c r="J123" s="61"/>
      <c r="K123" s="18"/>
      <c r="L123" s="18"/>
      <c r="M123" s="18"/>
      <c r="N123" s="23"/>
    </row>
    <row r="124" spans="2:14">
      <c r="B124" s="62"/>
      <c r="C124" s="37"/>
      <c r="D124" s="37"/>
      <c r="E124" s="18" t="s">
        <v>1063</v>
      </c>
      <c r="F124" s="18"/>
      <c r="G124" s="18"/>
      <c r="H124" s="18"/>
      <c r="I124" s="18"/>
      <c r="J124" s="18"/>
      <c r="K124" s="37"/>
      <c r="L124" s="37"/>
      <c r="M124" s="37"/>
      <c r="N124" s="38"/>
    </row>
    <row r="125" spans="2:14">
      <c r="B125" s="62"/>
      <c r="C125" s="37"/>
      <c r="D125" s="37"/>
      <c r="E125" s="37"/>
      <c r="F125" s="18"/>
      <c r="G125" s="18"/>
      <c r="H125" s="18"/>
      <c r="I125" s="18"/>
      <c r="J125" s="18"/>
      <c r="K125" s="37"/>
      <c r="L125" s="37"/>
      <c r="M125" s="37"/>
      <c r="N125" s="38"/>
    </row>
    <row r="126" spans="2:14">
      <c r="B126" s="62" t="s">
        <v>2326</v>
      </c>
      <c r="C126" s="61"/>
      <c r="D126" s="61"/>
      <c r="E126" s="18"/>
      <c r="F126" s="18"/>
      <c r="G126" s="18"/>
      <c r="H126" s="18"/>
      <c r="I126" s="18"/>
      <c r="J126" s="888"/>
      <c r="K126" s="888"/>
      <c r="L126" s="888"/>
      <c r="M126" s="888"/>
      <c r="N126" s="889"/>
    </row>
    <row r="127" spans="2:14" ht="15.75" thickBot="1">
      <c r="B127" s="269" t="s">
        <v>2327</v>
      </c>
      <c r="C127" s="401"/>
      <c r="D127" s="401"/>
      <c r="E127" s="63"/>
      <c r="F127" s="63"/>
      <c r="G127" s="63"/>
      <c r="H127" s="63"/>
      <c r="I127" s="63"/>
      <c r="J127" s="890"/>
      <c r="K127" s="890"/>
      <c r="L127" s="890"/>
      <c r="M127" s="890"/>
      <c r="N127" s="891"/>
    </row>
  </sheetData>
  <mergeCells count="72">
    <mergeCell ref="J126:N127"/>
    <mergeCell ref="L92:M92"/>
    <mergeCell ref="L93:M93"/>
    <mergeCell ref="B94:M94"/>
    <mergeCell ref="B96:M96"/>
    <mergeCell ref="B113:N114"/>
    <mergeCell ref="B115:N116"/>
    <mergeCell ref="B84:M84"/>
    <mergeCell ref="B86:M86"/>
    <mergeCell ref="B90:H90"/>
    <mergeCell ref="L90:M90"/>
    <mergeCell ref="B91:H91"/>
    <mergeCell ref="L91:M91"/>
    <mergeCell ref="L72:M72"/>
    <mergeCell ref="B73:M73"/>
    <mergeCell ref="B77:H77"/>
    <mergeCell ref="L77:M77"/>
    <mergeCell ref="B83:H83"/>
    <mergeCell ref="L83:M83"/>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7.25" hidden="1" customHeight="1" thickBot="1">
      <c r="B30" s="77" t="s">
        <v>1027</v>
      </c>
      <c r="C30" s="801" t="s">
        <v>1028</v>
      </c>
      <c r="D30" s="802"/>
      <c r="E30" s="802"/>
      <c r="F30" s="802"/>
      <c r="G30" s="802"/>
      <c r="H30" s="802"/>
      <c r="I30" s="802"/>
      <c r="J30" s="78"/>
      <c r="K30" s="315"/>
      <c r="L30" s="798" t="s">
        <v>1029</v>
      </c>
      <c r="M30" s="799"/>
      <c r="N30" s="77" t="s">
        <v>1030</v>
      </c>
    </row>
    <row r="31" spans="1:14" ht="15.75" customHeight="1" thickBot="1">
      <c r="A31" t="s">
        <v>1929</v>
      </c>
      <c r="B31" s="86" t="s">
        <v>1176</v>
      </c>
      <c r="C31" s="87" t="s">
        <v>2145</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112</v>
      </c>
      <c r="B36" s="871" t="str">
        <f>VLOOKUP(A36,EQUIPOS!A6:D154,3,FALSE)</f>
        <v xml:space="preserve">Aspersor manual
</v>
      </c>
      <c r="C36" s="872"/>
      <c r="D36" s="872"/>
      <c r="E36" s="872"/>
      <c r="F36" s="872"/>
      <c r="G36" s="872"/>
      <c r="H36" s="873"/>
      <c r="I36" s="275"/>
      <c r="J36" s="276"/>
      <c r="K36" s="277">
        <f>VLOOKUP(A36,EQUIPOS!A6:D163,4,FALSE)</f>
        <v>3351</v>
      </c>
      <c r="L36" s="278"/>
      <c r="M36" s="279">
        <v>6.25</v>
      </c>
      <c r="N36" s="280">
        <f t="shared" ref="N36:N41" si="0">K36/M36</f>
        <v>536.16</v>
      </c>
    </row>
    <row r="37" spans="1:14">
      <c r="A37" s="119" t="s">
        <v>176</v>
      </c>
      <c r="B37" s="871" t="str">
        <f>VLOOKUP(A37,EQUIPOS!A7:D154,3,FALSE)</f>
        <v xml:space="preserve">Compresor (barrido y soplado)
</v>
      </c>
      <c r="C37" s="872"/>
      <c r="D37" s="872"/>
      <c r="E37" s="872"/>
      <c r="F37" s="872"/>
      <c r="G37" s="872"/>
      <c r="H37" s="873"/>
      <c r="I37" s="275"/>
      <c r="J37" s="276"/>
      <c r="K37" s="277">
        <f>VLOOKUP(A37,EQUIPOS!A7:D164,4,FALSE)</f>
        <v>71466.666666666672</v>
      </c>
      <c r="L37" s="278"/>
      <c r="M37" s="279">
        <v>50</v>
      </c>
      <c r="N37" s="280">
        <f t="shared" si="0"/>
        <v>1429.3333333333335</v>
      </c>
    </row>
    <row r="38" spans="1:14">
      <c r="A38" t="s">
        <v>184</v>
      </c>
      <c r="B38" s="871" t="str">
        <f>VLOOKUP(A38,EQUIPOS!A8:D154,3,FALSE)</f>
        <v>Cortadora de pavimento, Máxima profundidad de corte: 160 mm. Capacidad de disco: desde 12´´ hasta 18´´ de diámetro. Peso operacional: 135 kg, 13.5 hp de potencia</v>
      </c>
      <c r="C38" s="872"/>
      <c r="D38" s="872"/>
      <c r="E38" s="872"/>
      <c r="F38" s="872"/>
      <c r="G38" s="872"/>
      <c r="H38" s="873"/>
      <c r="I38" s="275"/>
      <c r="J38" s="276"/>
      <c r="K38" s="277">
        <f>VLOOKUP(A38,EQUIPOS!A8:D165,4,FALSE)</f>
        <v>23900</v>
      </c>
      <c r="L38" s="278"/>
      <c r="M38" s="279">
        <v>3.75</v>
      </c>
      <c r="N38" s="280">
        <f t="shared" si="0"/>
        <v>6373.333333333333</v>
      </c>
    </row>
    <row r="39" spans="1:14">
      <c r="A39" t="s">
        <v>228</v>
      </c>
      <c r="B39" s="871" t="str">
        <f>VLOOKUP(A39,EQUIPOS!A9:D154,3,FALSE)</f>
        <v xml:space="preserve">Formaleta metálica (concreto hidráulico)
</v>
      </c>
      <c r="C39" s="872"/>
      <c r="D39" s="872"/>
      <c r="E39" s="872"/>
      <c r="F39" s="872"/>
      <c r="G39" s="872"/>
      <c r="H39" s="873"/>
      <c r="I39" s="275"/>
      <c r="J39" s="276"/>
      <c r="K39" s="277">
        <f>VLOOKUP(A39,EQUIPOS!A9:D166,4,FALSE)</f>
        <v>1760</v>
      </c>
      <c r="L39" s="278"/>
      <c r="M39" s="279">
        <v>6.25</v>
      </c>
      <c r="N39" s="280">
        <f t="shared" si="0"/>
        <v>281.60000000000002</v>
      </c>
    </row>
    <row r="40" spans="1:14">
      <c r="A40" t="s">
        <v>301</v>
      </c>
      <c r="B40" s="871" t="str">
        <f>VLOOKUP(A40,EQUIPOS!A10:D154,3,FALSE)</f>
        <v>Regla vibratoria, de longitud de 3 a 5 m, motor de 3600 rpm, potencia 6 HP</v>
      </c>
      <c r="C40" s="872"/>
      <c r="D40" s="872"/>
      <c r="E40" s="872"/>
      <c r="F40" s="872"/>
      <c r="G40" s="872"/>
      <c r="H40" s="873"/>
      <c r="I40" s="275"/>
      <c r="J40" s="276"/>
      <c r="K40" s="277">
        <f>VLOOKUP(A40,EQUIPOS!A10:D167,4,FALSE)</f>
        <v>8670</v>
      </c>
      <c r="L40" s="278"/>
      <c r="M40" s="279">
        <v>6.25</v>
      </c>
      <c r="N40" s="280">
        <f t="shared" si="0"/>
        <v>1387.2</v>
      </c>
    </row>
    <row r="41" spans="1:14">
      <c r="A41" t="s">
        <v>363</v>
      </c>
      <c r="B41" s="871" t="str">
        <f>VLOOKUP(A41,EQUIPOS!A11:D155,3,FALSE)</f>
        <v>Vibrador de concreto, Motor de 3 hp a 18.000 rpm Mangueras de 4 mt</v>
      </c>
      <c r="C41" s="872"/>
      <c r="D41" s="872"/>
      <c r="E41" s="872"/>
      <c r="F41" s="872"/>
      <c r="G41" s="872"/>
      <c r="H41" s="873"/>
      <c r="I41" s="275"/>
      <c r="J41" s="276"/>
      <c r="K41" s="277">
        <f>VLOOKUP(A41,EQUIPOS!A11:D168,4,FALSE)</f>
        <v>10150</v>
      </c>
      <c r="L41" s="278"/>
      <c r="M41" s="279">
        <v>6.25</v>
      </c>
      <c r="N41" s="280">
        <f t="shared" si="0"/>
        <v>1624</v>
      </c>
    </row>
    <row r="42" spans="1:14">
      <c r="B42" s="328"/>
      <c r="C42" s="329"/>
      <c r="D42" s="329"/>
      <c r="E42" s="329"/>
      <c r="F42" s="329"/>
      <c r="G42" s="329"/>
      <c r="H42" s="330"/>
      <c r="I42" s="275"/>
      <c r="J42" s="276"/>
      <c r="K42" s="277"/>
      <c r="L42" s="278"/>
      <c r="M42" s="279"/>
      <c r="N42" s="280"/>
    </row>
    <row r="43" spans="1:14">
      <c r="B43" s="328"/>
      <c r="C43" s="329"/>
      <c r="D43" s="329"/>
      <c r="E43" s="329"/>
      <c r="F43" s="329"/>
      <c r="G43" s="329"/>
      <c r="H43" s="330"/>
      <c r="I43" s="275"/>
      <c r="J43" s="276"/>
      <c r="K43" s="277"/>
      <c r="L43" s="278"/>
      <c r="M43" s="279"/>
      <c r="N43" s="280"/>
    </row>
    <row r="44" spans="1:14">
      <c r="B44" s="871"/>
      <c r="C44" s="872"/>
      <c r="D44" s="872"/>
      <c r="E44" s="872"/>
      <c r="F44" s="872"/>
      <c r="G44" s="872"/>
      <c r="H44" s="873"/>
      <c r="I44" s="874"/>
      <c r="J44" s="875"/>
      <c r="K44" s="277"/>
      <c r="L44" s="876"/>
      <c r="M44" s="877"/>
      <c r="N44" s="280"/>
    </row>
    <row r="45" spans="1:14">
      <c r="B45" s="871"/>
      <c r="C45" s="872"/>
      <c r="D45" s="872"/>
      <c r="E45" s="878"/>
      <c r="F45" s="872"/>
      <c r="G45" s="872"/>
      <c r="H45" s="873"/>
      <c r="I45" s="42"/>
      <c r="J45" s="43"/>
      <c r="K45" s="282"/>
      <c r="L45" s="284"/>
      <c r="M45" s="285"/>
      <c r="N45" s="286"/>
    </row>
    <row r="46" spans="1:14">
      <c r="B46" s="879" t="s">
        <v>1036</v>
      </c>
      <c r="C46" s="880"/>
      <c r="D46" s="880"/>
      <c r="E46" s="44"/>
      <c r="F46" s="45"/>
      <c r="G46" s="45"/>
      <c r="H46" s="46"/>
      <c r="I46" s="42"/>
      <c r="J46" s="43"/>
      <c r="K46" s="287"/>
      <c r="L46" s="284"/>
      <c r="M46" s="409">
        <v>0.1</v>
      </c>
      <c r="N46" s="352">
        <f>N83*M46</f>
        <v>919.20969370980004</v>
      </c>
    </row>
    <row r="47" spans="1:14" ht="15.75" thickBot="1">
      <c r="B47" s="871"/>
      <c r="C47" s="872"/>
      <c r="D47" s="872"/>
      <c r="E47" s="872"/>
      <c r="F47" s="872"/>
      <c r="G47" s="872"/>
      <c r="H47" s="873"/>
      <c r="I47" s="881"/>
      <c r="J47" s="882"/>
      <c r="K47" s="47"/>
      <c r="L47" s="883"/>
      <c r="M47" s="884"/>
      <c r="N47" s="111"/>
    </row>
    <row r="48" spans="1:14" ht="15.75" thickBot="1">
      <c r="B48" s="822" t="s">
        <v>1037</v>
      </c>
      <c r="C48" s="823"/>
      <c r="D48" s="823"/>
      <c r="E48" s="823"/>
      <c r="F48" s="823"/>
      <c r="G48" s="823"/>
      <c r="H48" s="823"/>
      <c r="I48" s="823"/>
      <c r="J48" s="823"/>
      <c r="K48" s="823"/>
      <c r="L48" s="823"/>
      <c r="M48" s="824"/>
      <c r="N48" s="402">
        <f>SUM(N36:N47)</f>
        <v>12550.836360376466</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7" t="s">
        <v>1028</v>
      </c>
      <c r="C52" s="868"/>
      <c r="D52" s="868"/>
      <c r="E52" s="868"/>
      <c r="F52" s="868"/>
      <c r="G52" s="868"/>
      <c r="H52" s="868"/>
      <c r="I52" s="902"/>
      <c r="J52" s="323" t="s">
        <v>1029</v>
      </c>
      <c r="K52" s="91" t="s">
        <v>1030</v>
      </c>
      <c r="L52" s="903" t="s">
        <v>1039</v>
      </c>
      <c r="M52" s="902"/>
      <c r="N52" s="92" t="s">
        <v>1035</v>
      </c>
    </row>
    <row r="53" spans="1:14">
      <c r="A53" s="150" t="s">
        <v>383</v>
      </c>
      <c r="B53" s="49" t="str">
        <f>VLOOKUP(A53,MATERIALES!A5:D373,3,FALSE)</f>
        <v>Barras de transferencia de carga (1'')</v>
      </c>
      <c r="C53" s="289"/>
      <c r="D53" s="289"/>
      <c r="E53" s="289"/>
      <c r="F53" s="289"/>
      <c r="G53" s="289"/>
      <c r="H53" s="289"/>
      <c r="I53" s="276"/>
      <c r="J53" s="232" t="str">
        <f>VLOOKUP(A53,MATERIALES!A7:D645,2,FALSE)</f>
        <v>kg</v>
      </c>
      <c r="K53" s="415">
        <v>6.1342592592592586</v>
      </c>
      <c r="L53" s="275"/>
      <c r="M53" s="410">
        <f>VLOOKUP(A53,MATERIALES!A5:D396,4,FALSE)</f>
        <v>6316.6217058222674</v>
      </c>
      <c r="N53" s="280">
        <f>K53*M53</f>
        <v>38747.795186178257</v>
      </c>
    </row>
    <row r="54" spans="1:14">
      <c r="A54" s="150" t="s">
        <v>385</v>
      </c>
      <c r="B54" s="49" t="str">
        <f>VLOOKUP(A54,MATERIALES!A6:D373,3,FALSE)</f>
        <v>Barras de unión de 1/2´´</v>
      </c>
      <c r="C54" s="289"/>
      <c r="D54" s="289"/>
      <c r="E54" s="289"/>
      <c r="F54" s="289"/>
      <c r="G54" s="289"/>
      <c r="H54" s="289"/>
      <c r="I54" s="276"/>
      <c r="J54" s="232" t="str">
        <f>VLOOKUP(A54,MATERIALES!A8:D646,2,FALSE)</f>
        <v>kg</v>
      </c>
      <c r="K54" s="290">
        <v>0.37037037037037041</v>
      </c>
      <c r="L54" s="275"/>
      <c r="M54" s="410">
        <f>VLOOKUP(A54,MATERIALES!A6:D397,4,FALSE)</f>
        <v>3613.0029451821588</v>
      </c>
      <c r="N54" s="280">
        <f>K54*M54</f>
        <v>1338.1492389563552</v>
      </c>
    </row>
    <row r="55" spans="1:14">
      <c r="A55" s="150" t="s">
        <v>420</v>
      </c>
      <c r="B55" s="49" t="str">
        <f>VLOOKUP(A55,MATERIALES!A6:D373,3,FALSE)</f>
        <v>Cintilla De Poliuretano (Sikarod) (Pavimentos De Concreto Hidráulico)</v>
      </c>
      <c r="C55" s="289"/>
      <c r="D55" s="289"/>
      <c r="E55" s="289"/>
      <c r="F55" s="289"/>
      <c r="G55" s="289"/>
      <c r="H55" s="289"/>
      <c r="I55" s="276"/>
      <c r="J55" s="232" t="str">
        <f>VLOOKUP(A55,MATERIALES!A9:D647,2,FALSE)</f>
        <v>m</v>
      </c>
      <c r="K55" s="290">
        <v>1.1111111111111112</v>
      </c>
      <c r="L55" s="275"/>
      <c r="M55" s="410">
        <f>VLOOKUP(A55,MATERIALES!A6:D398,4,FALSE)</f>
        <v>916</v>
      </c>
      <c r="N55" s="280">
        <f>K55*M55</f>
        <v>1017.7777777777778</v>
      </c>
    </row>
    <row r="56" spans="1:14">
      <c r="A56" s="150" t="s">
        <v>684</v>
      </c>
      <c r="B56" s="49" t="str">
        <f>VLOOKUP(A56,MATERIALES!A6:D373,3,FALSE)</f>
        <v>Sello de silicona o sellador autonivelante</v>
      </c>
      <c r="C56" s="289"/>
      <c r="D56" s="289"/>
      <c r="E56" s="289"/>
      <c r="F56" s="289"/>
      <c r="G56" s="289"/>
      <c r="H56" s="289"/>
      <c r="I56" s="276"/>
      <c r="J56" s="232" t="str">
        <f>VLOOKUP(A56,MATERIALES!A10:D648,2,FALSE)</f>
        <v>m</v>
      </c>
      <c r="K56" s="290">
        <v>1.1111111111111112</v>
      </c>
      <c r="L56" s="275"/>
      <c r="M56" s="410">
        <f>VLOOKUP(A56,MATERIALES!A6:D399,4,FALSE)</f>
        <v>2500</v>
      </c>
      <c r="N56" s="280">
        <f>K56*M56</f>
        <v>2777.7777777777778</v>
      </c>
    </row>
    <row r="57" spans="1:14">
      <c r="A57" s="150" t="s">
        <v>849</v>
      </c>
      <c r="B57" s="904" t="str">
        <f>VLOOKUP(A57,MATERIALES!A7:D373,3,FALSE)</f>
        <v>Antisol blanco (presentación 20 kg)</v>
      </c>
      <c r="C57" s="905" t="e">
        <f>VLOOKUP(B57,MATERIALES!B7:E373,3,FALSE)</f>
        <v>#N/A</v>
      </c>
      <c r="D57" s="905" t="e">
        <f>VLOOKUP(C57,MATERIALES!C7:F373,3,FALSE)</f>
        <v>#N/A</v>
      </c>
      <c r="E57" s="905" t="e">
        <f>VLOOKUP(D57,MATERIALES!D7:G373,3,FALSE)</f>
        <v>#N/A</v>
      </c>
      <c r="F57" s="905" t="e">
        <f>VLOOKUP(E57,MATERIALES!E7:H373,3,FALSE)</f>
        <v>#N/A</v>
      </c>
      <c r="G57" s="905" t="e">
        <f>VLOOKUP(F57,MATERIALES!F7:I373,3,FALSE)</f>
        <v>#N/A</v>
      </c>
      <c r="H57" s="905" t="e">
        <f>VLOOKUP(G57,MATERIALES!G7:J373,3,FALSE)</f>
        <v>#N/A</v>
      </c>
      <c r="I57" s="905" t="e">
        <f>VLOOKUP(H57,MATERIALES!H7:K373,3,FALSE)</f>
        <v>#N/A</v>
      </c>
      <c r="J57" s="319" t="str">
        <f>VLOOKUP(A57,MATERIALES!A11:D649,2,FALSE)</f>
        <v>kg</v>
      </c>
      <c r="K57" s="50">
        <v>1.1200000000000001</v>
      </c>
      <c r="L57" s="909">
        <f>VLOOKUP(A57,MATERIALES!A4:D373,4,FALSE)</f>
        <v>5554.91</v>
      </c>
      <c r="M57" s="910"/>
      <c r="N57" s="280">
        <f>K57*L57</f>
        <v>6221.4992000000002</v>
      </c>
    </row>
    <row r="58" spans="1:14">
      <c r="A58" s="150" t="s">
        <v>910</v>
      </c>
      <c r="B58" s="324" t="str">
        <f>VLOOKUP(A58,MATERIALES!A8:D373,3,FALSE)</f>
        <v xml:space="preserve">Concreto hidráulico para pavimento MR-43
</v>
      </c>
      <c r="C58" s="325"/>
      <c r="D58" s="325"/>
      <c r="E58" s="325"/>
      <c r="F58" s="325"/>
      <c r="G58" s="325"/>
      <c r="H58" s="325"/>
      <c r="I58" s="325"/>
      <c r="J58" s="319" t="str">
        <f>VLOOKUP(A58,MATERIALES!A11:D650,2,FALSE)</f>
        <v>m3</v>
      </c>
      <c r="K58" s="50">
        <v>1.01</v>
      </c>
      <c r="L58" s="326"/>
      <c r="M58" s="422">
        <f>VLOOKUP(A58,MATERIALES!A8:D401,4,FALSE)</f>
        <v>441654.66666666669</v>
      </c>
      <c r="N58" s="280">
        <f>K58*M58</f>
        <v>446071.21333333338</v>
      </c>
    </row>
    <row r="59" spans="1:14">
      <c r="B59" s="324"/>
      <c r="C59" s="325"/>
      <c r="D59" s="325"/>
      <c r="E59" s="325"/>
      <c r="F59" s="325"/>
      <c r="G59" s="325"/>
      <c r="H59" s="325"/>
      <c r="I59" s="325"/>
      <c r="J59" s="50"/>
      <c r="K59" s="50"/>
      <c r="L59" s="326"/>
      <c r="M59" s="327"/>
      <c r="N59" s="51"/>
    </row>
    <row r="60" spans="1:14" ht="15.75" thickBot="1">
      <c r="B60" s="317"/>
      <c r="C60" s="318"/>
      <c r="D60" s="318"/>
      <c r="E60" s="318"/>
      <c r="F60" s="318"/>
      <c r="G60" s="318"/>
      <c r="H60" s="318"/>
      <c r="I60" s="318"/>
      <c r="J60" s="132"/>
      <c r="K60" s="132"/>
      <c r="L60" s="333"/>
      <c r="M60" s="332"/>
      <c r="N60" s="133"/>
    </row>
    <row r="61" spans="1:14" ht="15.75" thickBot="1">
      <c r="B61" s="822" t="s">
        <v>1037</v>
      </c>
      <c r="C61" s="823"/>
      <c r="D61" s="823"/>
      <c r="E61" s="823"/>
      <c r="F61" s="823"/>
      <c r="G61" s="823"/>
      <c r="H61" s="823"/>
      <c r="I61" s="823"/>
      <c r="J61" s="823"/>
      <c r="K61" s="823"/>
      <c r="L61" s="823"/>
      <c r="M61" s="824"/>
      <c r="N61" s="402">
        <f>SUM(N53:N60)</f>
        <v>496174.21251402353</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1" t="s">
        <v>1041</v>
      </c>
      <c r="C65" s="322"/>
      <c r="D65" s="322"/>
      <c r="E65" s="322"/>
      <c r="F65" s="322"/>
      <c r="G65" s="322"/>
      <c r="H65" s="79" t="s">
        <v>1029</v>
      </c>
      <c r="I65" s="80" t="s">
        <v>1042</v>
      </c>
      <c r="J65" s="81" t="s">
        <v>1043</v>
      </c>
      <c r="K65" s="79" t="s">
        <v>1044</v>
      </c>
      <c r="L65" s="908" t="s">
        <v>1045</v>
      </c>
      <c r="M65" s="887"/>
      <c r="N65" s="82" t="s">
        <v>1035</v>
      </c>
    </row>
    <row r="66" spans="1:15">
      <c r="A66" t="s">
        <v>1323</v>
      </c>
      <c r="B66" s="52" t="str">
        <f>VLOOKUP(A66,TRANSPORTE!A5:D117,3,FALSE)</f>
        <v>Transporte de concreto</v>
      </c>
      <c r="C66" s="325"/>
      <c r="D66" s="325"/>
      <c r="E66" s="325"/>
      <c r="F66" s="325"/>
      <c r="G66" s="325"/>
      <c r="H66" s="319" t="s">
        <v>1552</v>
      </c>
      <c r="I66" s="287">
        <v>1.01</v>
      </c>
      <c r="J66" s="294">
        <v>1</v>
      </c>
      <c r="K66" s="287">
        <f>I66*J66</f>
        <v>1.01</v>
      </c>
      <c r="L66" s="909">
        <f>VLOOKUP(A66,TRANSPORTE!A5:D117,4,FALSE)</f>
        <v>1260.693887621045</v>
      </c>
      <c r="M66" s="910"/>
      <c r="N66" s="295">
        <f>K66*L66</f>
        <v>1273.3008264972555</v>
      </c>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c r="B69" s="52"/>
      <c r="C69" s="53"/>
      <c r="D69" s="53"/>
      <c r="E69" s="53"/>
      <c r="F69" s="53"/>
      <c r="G69" s="53"/>
      <c r="H69" s="296"/>
      <c r="I69" s="287"/>
      <c r="J69" s="287"/>
      <c r="K69" s="287"/>
      <c r="L69" s="297"/>
      <c r="M69" s="298"/>
      <c r="N69" s="299"/>
    </row>
    <row r="70" spans="1:15">
      <c r="B70" s="52"/>
      <c r="C70" s="53"/>
      <c r="D70" s="53"/>
      <c r="E70" s="53"/>
      <c r="F70" s="53"/>
      <c r="G70" s="53"/>
      <c r="H70" s="296"/>
      <c r="I70" s="287"/>
      <c r="J70" s="287"/>
      <c r="K70" s="287"/>
      <c r="L70" s="297"/>
      <c r="M70" s="298"/>
      <c r="N70" s="299"/>
    </row>
    <row r="71" spans="1:15" ht="15.75" thickBot="1">
      <c r="B71" s="455"/>
      <c r="C71" s="456"/>
      <c r="D71" s="456"/>
      <c r="E71" s="456"/>
      <c r="F71" s="456"/>
      <c r="G71" s="456"/>
      <c r="H71" s="54"/>
      <c r="I71" s="132"/>
      <c r="J71" s="132"/>
      <c r="K71" s="132"/>
      <c r="L71" s="900"/>
      <c r="M71" s="901"/>
      <c r="N71" s="133"/>
    </row>
    <row r="72" spans="1:15" ht="15.75" thickBot="1">
      <c r="B72" s="911" t="s">
        <v>1037</v>
      </c>
      <c r="C72" s="865"/>
      <c r="D72" s="865"/>
      <c r="E72" s="865"/>
      <c r="F72" s="865"/>
      <c r="G72" s="865"/>
      <c r="H72" s="865"/>
      <c r="I72" s="865"/>
      <c r="J72" s="865"/>
      <c r="K72" s="865"/>
      <c r="L72" s="865"/>
      <c r="M72" s="866"/>
      <c r="N72" s="110">
        <f>N66+N67+N68+N69+N70</f>
        <v>1273.3008264972555</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61" t="s">
        <v>1047</v>
      </c>
      <c r="C76" s="862"/>
      <c r="D76" s="862"/>
      <c r="E76" s="862"/>
      <c r="F76" s="862"/>
      <c r="G76" s="862"/>
      <c r="H76" s="862"/>
      <c r="I76" s="79" t="s">
        <v>1048</v>
      </c>
      <c r="J76" s="81" t="s">
        <v>1494</v>
      </c>
      <c r="K76" s="80" t="s">
        <v>1050</v>
      </c>
      <c r="L76" s="863" t="s">
        <v>1034</v>
      </c>
      <c r="M76" s="864"/>
      <c r="N76" s="104" t="s">
        <v>1035</v>
      </c>
    </row>
    <row r="77" spans="1:15">
      <c r="A77" s="151" t="s">
        <v>17</v>
      </c>
      <c r="B77" s="55" t="str">
        <f>VLOOKUP(A77,'MANO DE OBRA'!A8:D68,3,FALSE)</f>
        <v>Obrero (7)</v>
      </c>
      <c r="C77" s="53"/>
      <c r="D77" s="53"/>
      <c r="E77" s="53"/>
      <c r="F77" s="53"/>
      <c r="G77" s="53"/>
      <c r="H77" s="53"/>
      <c r="I77" s="300">
        <f>K77/J77*100</f>
        <v>193227.262942</v>
      </c>
      <c r="J77" s="301">
        <v>185</v>
      </c>
      <c r="K77" s="302">
        <f>VLOOKUP(A77,'MANO DE OBRA'!A8:D99,4,FALSE)</f>
        <v>357470.43644269998</v>
      </c>
      <c r="L77" s="56"/>
      <c r="M77" s="303">
        <v>50</v>
      </c>
      <c r="N77" s="403">
        <f>K77/M77</f>
        <v>7149.4087288539995</v>
      </c>
      <c r="O77" s="112"/>
    </row>
    <row r="78" spans="1:15">
      <c r="A78" s="151" t="s">
        <v>30</v>
      </c>
      <c r="B78" s="55" t="str">
        <f>VLOOKUP(A78,'MANO DE OBRA'!A8:D69,3,FALSE)</f>
        <v>Oficial</v>
      </c>
      <c r="C78" s="53"/>
      <c r="D78" s="53"/>
      <c r="E78" s="53"/>
      <c r="F78" s="53"/>
      <c r="G78" s="53"/>
      <c r="H78" s="53"/>
      <c r="I78" s="300">
        <f>K78/J78*100</f>
        <v>55207.789411999998</v>
      </c>
      <c r="J78" s="301">
        <v>185</v>
      </c>
      <c r="K78" s="302">
        <f>VLOOKUP(A78,'MANO DE OBRA'!A8:D100,4,FALSE)</f>
        <v>102134.4104122</v>
      </c>
      <c r="L78" s="56"/>
      <c r="M78" s="307">
        <v>50</v>
      </c>
      <c r="N78" s="403">
        <f>K78/M78</f>
        <v>2042.688208244</v>
      </c>
    </row>
    <row r="79" spans="1:15">
      <c r="B79" s="55"/>
      <c r="C79" s="53"/>
      <c r="D79" s="53"/>
      <c r="E79" s="53"/>
      <c r="F79" s="53"/>
      <c r="G79" s="53"/>
      <c r="H79" s="53"/>
      <c r="I79" s="287"/>
      <c r="J79" s="305"/>
      <c r="K79" s="306"/>
      <c r="L79" s="56"/>
      <c r="M79" s="308"/>
      <c r="N79" s="304"/>
    </row>
    <row r="80" spans="1:15">
      <c r="B80" s="55"/>
      <c r="C80" s="53"/>
      <c r="D80" s="53"/>
      <c r="E80" s="53"/>
      <c r="F80" s="53"/>
      <c r="G80" s="53"/>
      <c r="H80" s="53"/>
      <c r="I80" s="287"/>
      <c r="J80" s="305"/>
      <c r="K80" s="306"/>
      <c r="L80" s="326"/>
      <c r="M80" s="308"/>
      <c r="N80" s="304"/>
    </row>
    <row r="81" spans="1:14">
      <c r="B81" s="55"/>
      <c r="C81" s="53"/>
      <c r="D81" s="53"/>
      <c r="E81" s="53"/>
      <c r="F81" s="53"/>
      <c r="G81" s="53"/>
      <c r="H81" s="53"/>
      <c r="I81" s="287"/>
      <c r="J81" s="305"/>
      <c r="K81" s="306"/>
      <c r="L81" s="326"/>
      <c r="M81" s="308"/>
      <c r="N81" s="304"/>
    </row>
    <row r="82" spans="1:14" ht="15.75" thickBot="1">
      <c r="B82" s="898"/>
      <c r="C82" s="899"/>
      <c r="D82" s="899"/>
      <c r="E82" s="899"/>
      <c r="F82" s="899"/>
      <c r="G82" s="899"/>
      <c r="H82" s="899"/>
      <c r="I82" s="132"/>
      <c r="J82" s="132"/>
      <c r="K82" s="132"/>
      <c r="L82" s="912"/>
      <c r="M82" s="912"/>
      <c r="N82" s="133"/>
    </row>
    <row r="83" spans="1:14" ht="15.75" thickBot="1">
      <c r="B83" s="911" t="s">
        <v>1037</v>
      </c>
      <c r="C83" s="865"/>
      <c r="D83" s="865"/>
      <c r="E83" s="865"/>
      <c r="F83" s="865"/>
      <c r="G83" s="865"/>
      <c r="H83" s="865"/>
      <c r="I83" s="865"/>
      <c r="J83" s="865"/>
      <c r="K83" s="865"/>
      <c r="L83" s="865"/>
      <c r="M83" s="866"/>
      <c r="N83" s="468">
        <f>SUM(N77:N82)</f>
        <v>9192.0969370980001</v>
      </c>
    </row>
    <row r="84" spans="1:14" ht="15.75" thickBot="1">
      <c r="B84" s="39"/>
      <c r="C84" s="40"/>
      <c r="D84" s="40"/>
      <c r="E84" s="40"/>
      <c r="F84" s="40"/>
      <c r="G84" s="40"/>
      <c r="H84" s="40"/>
      <c r="I84" s="40"/>
      <c r="J84" s="40"/>
      <c r="K84" s="40"/>
      <c r="L84" s="40"/>
      <c r="M84" s="40"/>
      <c r="N84" s="41"/>
    </row>
    <row r="85" spans="1:14" ht="15.75" thickBot="1">
      <c r="B85" s="822" t="s">
        <v>1051</v>
      </c>
      <c r="C85" s="823"/>
      <c r="D85" s="823"/>
      <c r="E85" s="823"/>
      <c r="F85" s="823"/>
      <c r="G85" s="823"/>
      <c r="H85" s="823"/>
      <c r="I85" s="823"/>
      <c r="J85" s="823"/>
      <c r="K85" s="823"/>
      <c r="L85" s="823"/>
      <c r="M85" s="824"/>
      <c r="N85" s="105">
        <f>N48+N61+N72+N83</f>
        <v>519190.44663799525</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67" t="s">
        <v>1053</v>
      </c>
      <c r="C89" s="868"/>
      <c r="D89" s="868"/>
      <c r="E89" s="868"/>
      <c r="F89" s="868"/>
      <c r="G89" s="868"/>
      <c r="H89" s="868"/>
      <c r="I89" s="322"/>
      <c r="J89" s="342"/>
      <c r="K89" s="310" t="s">
        <v>1054</v>
      </c>
      <c r="L89" s="869" t="s">
        <v>1055</v>
      </c>
      <c r="M89" s="870"/>
      <c r="N89" s="311"/>
    </row>
    <row r="90" spans="1:14">
      <c r="B90" s="855" t="s">
        <v>1056</v>
      </c>
      <c r="C90" s="856"/>
      <c r="D90" s="856"/>
      <c r="E90" s="856"/>
      <c r="F90" s="856"/>
      <c r="G90" s="856"/>
      <c r="H90" s="856"/>
      <c r="I90" s="93"/>
      <c r="J90" s="94"/>
      <c r="K90" s="312">
        <v>0.2</v>
      </c>
      <c r="L90" s="857">
        <f>N85*K90</f>
        <v>103838.08932759905</v>
      </c>
      <c r="M90" s="858"/>
      <c r="N90" s="57"/>
    </row>
    <row r="91" spans="1:14">
      <c r="B91" s="95" t="s">
        <v>1057</v>
      </c>
      <c r="C91" s="96"/>
      <c r="D91" s="96"/>
      <c r="E91" s="96"/>
      <c r="F91" s="96"/>
      <c r="G91" s="96"/>
      <c r="H91" s="96"/>
      <c r="I91" s="93"/>
      <c r="J91" s="94"/>
      <c r="K91" s="312">
        <v>0.05</v>
      </c>
      <c r="L91" s="857">
        <f>N85*K91</f>
        <v>25959.522331899763</v>
      </c>
      <c r="M91" s="858"/>
      <c r="N91" s="57"/>
    </row>
    <row r="92" spans="1:14" ht="15.75" thickBot="1">
      <c r="B92" s="97" t="s">
        <v>1058</v>
      </c>
      <c r="C92" s="98"/>
      <c r="D92" s="98"/>
      <c r="E92" s="98"/>
      <c r="F92" s="98"/>
      <c r="G92" s="98"/>
      <c r="H92" s="98"/>
      <c r="I92" s="99"/>
      <c r="J92" s="100"/>
      <c r="K92" s="313">
        <v>0.05</v>
      </c>
      <c r="L92" s="859">
        <f>N85*K92</f>
        <v>25959.522331899763</v>
      </c>
      <c r="M92" s="860"/>
      <c r="N92" s="57"/>
    </row>
    <row r="93" spans="1:14" ht="15.75" thickBot="1">
      <c r="B93" s="822" t="s">
        <v>1037</v>
      </c>
      <c r="C93" s="823"/>
      <c r="D93" s="823"/>
      <c r="E93" s="823"/>
      <c r="F93" s="823"/>
      <c r="G93" s="823"/>
      <c r="H93" s="823"/>
      <c r="I93" s="823"/>
      <c r="J93" s="823"/>
      <c r="K93" s="823"/>
      <c r="L93" s="823"/>
      <c r="M93" s="824"/>
      <c r="N93" s="58">
        <f>L90+L91+L92</f>
        <v>155757.13399139859</v>
      </c>
    </row>
    <row r="94" spans="1:14" ht="15.75" thickBot="1">
      <c r="B94" s="39"/>
      <c r="C94" s="40"/>
      <c r="D94" s="40"/>
      <c r="E94" s="40"/>
      <c r="F94" s="40"/>
      <c r="G94" s="40"/>
      <c r="H94" s="40"/>
      <c r="I94" s="40"/>
      <c r="J94" s="40"/>
      <c r="K94" s="40"/>
      <c r="L94" s="40"/>
      <c r="M94" s="40"/>
      <c r="N94" s="41"/>
    </row>
    <row r="95" spans="1:14" ht="15.75" thickBot="1">
      <c r="A95" t="s">
        <v>2122</v>
      </c>
      <c r="B95" s="822" t="s">
        <v>1059</v>
      </c>
      <c r="C95" s="823"/>
      <c r="D95" s="823"/>
      <c r="E95" s="823"/>
      <c r="F95" s="823"/>
      <c r="G95" s="823"/>
      <c r="H95" s="823"/>
      <c r="I95" s="823"/>
      <c r="J95" s="823"/>
      <c r="K95" s="823"/>
      <c r="L95" s="823"/>
      <c r="M95" s="824"/>
      <c r="N95" s="196">
        <f>N85+N93</f>
        <v>674947.58062939381</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5" t="s">
        <v>2322</v>
      </c>
      <c r="C105" s="236"/>
      <c r="D105" s="236"/>
      <c r="E105" s="236"/>
      <c r="F105" s="236"/>
      <c r="G105" s="236"/>
      <c r="H105" s="236"/>
      <c r="I105" s="236"/>
      <c r="J105" s="236"/>
      <c r="K105" s="236"/>
      <c r="L105" s="236"/>
      <c r="M105" s="236"/>
      <c r="N105" s="237"/>
    </row>
    <row r="106" spans="2:14">
      <c r="B106" s="238"/>
      <c r="C106" s="239"/>
      <c r="D106" s="239"/>
      <c r="E106" s="239"/>
      <c r="F106" s="239"/>
      <c r="G106" s="239"/>
      <c r="H106" s="239"/>
      <c r="I106" s="239"/>
      <c r="J106" s="239"/>
      <c r="K106" s="239"/>
      <c r="L106" s="239"/>
      <c r="M106" s="239"/>
      <c r="N106" s="240"/>
    </row>
    <row r="107" spans="2:14">
      <c r="B107" s="238"/>
      <c r="C107" s="239"/>
      <c r="D107" s="239"/>
      <c r="E107" s="239"/>
      <c r="F107" s="239"/>
      <c r="G107" s="239"/>
      <c r="H107" s="239"/>
      <c r="I107" s="239"/>
      <c r="J107" s="239"/>
      <c r="K107" s="239"/>
      <c r="L107" s="239"/>
      <c r="M107" s="239"/>
      <c r="N107" s="240"/>
    </row>
    <row r="108" spans="2:14">
      <c r="B108" s="238"/>
      <c r="C108" s="239"/>
      <c r="D108" s="239"/>
      <c r="E108" s="239"/>
      <c r="F108" s="239"/>
      <c r="G108" s="239"/>
      <c r="H108" s="239"/>
      <c r="I108" s="239"/>
      <c r="J108" s="239"/>
      <c r="K108" s="239"/>
      <c r="L108" s="239"/>
      <c r="M108" s="239"/>
      <c r="N108" s="240"/>
    </row>
    <row r="109" spans="2:14" ht="15.75" thickBot="1">
      <c r="B109" s="241"/>
      <c r="C109" s="242"/>
      <c r="D109" s="242"/>
      <c r="E109" s="242"/>
      <c r="F109" s="242"/>
      <c r="G109" s="242"/>
      <c r="H109" s="242"/>
      <c r="I109" s="242"/>
      <c r="J109" s="242"/>
      <c r="K109" s="242"/>
      <c r="L109" s="242"/>
      <c r="M109" s="242"/>
      <c r="N109" s="243"/>
    </row>
    <row r="110" spans="2:14">
      <c r="B110" s="244"/>
      <c r="C110" s="245"/>
      <c r="D110" s="245"/>
      <c r="E110" s="245"/>
      <c r="F110" s="245"/>
      <c r="G110" s="245"/>
      <c r="H110" s="245"/>
      <c r="I110" s="245"/>
      <c r="J110" s="245"/>
      <c r="K110" s="245"/>
      <c r="L110" s="245"/>
      <c r="M110" s="245"/>
      <c r="N110" s="246"/>
    </row>
    <row r="111" spans="2:14">
      <c r="B111" s="230" t="s">
        <v>2323</v>
      </c>
      <c r="C111" s="37"/>
      <c r="D111" s="37"/>
      <c r="E111" s="37"/>
      <c r="F111" s="37"/>
      <c r="G111" s="37"/>
      <c r="H111" s="37"/>
      <c r="I111" s="37"/>
      <c r="J111" s="37"/>
      <c r="K111" s="37"/>
      <c r="L111" s="37"/>
      <c r="M111" s="37"/>
      <c r="N111" s="38"/>
    </row>
    <row r="112" spans="2:14" ht="15" customHeight="1">
      <c r="B112" s="825" t="s">
        <v>2324</v>
      </c>
      <c r="C112" s="826"/>
      <c r="D112" s="826"/>
      <c r="E112" s="826"/>
      <c r="F112" s="826"/>
      <c r="G112" s="826"/>
      <c r="H112" s="826"/>
      <c r="I112" s="826"/>
      <c r="J112" s="826"/>
      <c r="K112" s="826"/>
      <c r="L112" s="826"/>
      <c r="M112" s="826"/>
      <c r="N112" s="827"/>
    </row>
    <row r="113" spans="2:14" ht="15" customHeight="1">
      <c r="B113" s="825"/>
      <c r="C113" s="826"/>
      <c r="D113" s="826"/>
      <c r="E113" s="826"/>
      <c r="F113" s="826"/>
      <c r="G113" s="826"/>
      <c r="H113" s="826"/>
      <c r="I113" s="826"/>
      <c r="J113" s="826"/>
      <c r="K113" s="826"/>
      <c r="L113" s="826"/>
      <c r="M113" s="826"/>
      <c r="N113" s="827"/>
    </row>
    <row r="114" spans="2:14" ht="30" customHeight="1">
      <c r="B114" s="828" t="s">
        <v>2325</v>
      </c>
      <c r="C114" s="829"/>
      <c r="D114" s="829"/>
      <c r="E114" s="829"/>
      <c r="F114" s="829"/>
      <c r="G114" s="829"/>
      <c r="H114" s="829"/>
      <c r="I114" s="829"/>
      <c r="J114" s="829"/>
      <c r="K114" s="829"/>
      <c r="L114" s="829"/>
      <c r="M114" s="829"/>
      <c r="N114" s="830"/>
    </row>
    <row r="115" spans="2:14">
      <c r="B115" s="828"/>
      <c r="C115" s="829"/>
      <c r="D115" s="829"/>
      <c r="E115" s="829"/>
      <c r="F115" s="829"/>
      <c r="G115" s="829"/>
      <c r="H115" s="829"/>
      <c r="I115" s="829"/>
      <c r="J115" s="829"/>
      <c r="K115" s="829"/>
      <c r="L115" s="829"/>
      <c r="M115" s="829"/>
      <c r="N115" s="830"/>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30"/>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888"/>
      <c r="K125" s="888"/>
      <c r="L125" s="888"/>
      <c r="M125" s="888"/>
      <c r="N125" s="889"/>
    </row>
    <row r="126" spans="2:14" ht="15.75" customHeight="1" thickBot="1">
      <c r="B126" s="269" t="s">
        <v>2327</v>
      </c>
      <c r="C126" s="401"/>
      <c r="D126" s="401"/>
      <c r="E126" s="63"/>
      <c r="F126" s="63"/>
      <c r="G126" s="63"/>
      <c r="H126" s="63"/>
      <c r="I126" s="63"/>
      <c r="J126" s="890"/>
      <c r="K126" s="890"/>
      <c r="L126" s="890"/>
      <c r="M126" s="890"/>
      <c r="N126" s="891"/>
    </row>
  </sheetData>
  <mergeCells count="69">
    <mergeCell ref="J125:N126"/>
    <mergeCell ref="B83:M83"/>
    <mergeCell ref="B85:M85"/>
    <mergeCell ref="B89:H89"/>
    <mergeCell ref="L89:M89"/>
    <mergeCell ref="B90:H90"/>
    <mergeCell ref="L90:M90"/>
    <mergeCell ref="L91:M91"/>
    <mergeCell ref="L92:M92"/>
    <mergeCell ref="B93:M93"/>
    <mergeCell ref="B95:M95"/>
    <mergeCell ref="B112:N113"/>
    <mergeCell ref="B114:N115"/>
    <mergeCell ref="L82:M82"/>
    <mergeCell ref="B52:I52"/>
    <mergeCell ref="L52:M52"/>
    <mergeCell ref="B57:I57"/>
    <mergeCell ref="L57:M57"/>
    <mergeCell ref="B61:M61"/>
    <mergeCell ref="L65:M65"/>
    <mergeCell ref="L66:M66"/>
    <mergeCell ref="L71:M71"/>
    <mergeCell ref="B72:M72"/>
    <mergeCell ref="B76:H76"/>
    <mergeCell ref="L76:M76"/>
    <mergeCell ref="B82:H82"/>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35:H35"/>
    <mergeCell ref="I35:J35"/>
    <mergeCell ref="L35:M35"/>
    <mergeCell ref="L12:N12"/>
    <mergeCell ref="C30:I30"/>
    <mergeCell ref="L30:M30"/>
    <mergeCell ref="C29:I29"/>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5.75" hidden="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1708</v>
      </c>
      <c r="C31" s="87" t="s">
        <v>1707</v>
      </c>
      <c r="D31" s="88"/>
      <c r="E31" s="88"/>
      <c r="F31" s="88"/>
      <c r="G31" s="88"/>
      <c r="H31" s="88"/>
      <c r="I31" s="88"/>
      <c r="J31" s="89"/>
      <c r="K31" s="316"/>
      <c r="L31" s="314" t="s">
        <v>388</v>
      </c>
      <c r="M31" s="211"/>
      <c r="N31" s="90"/>
    </row>
    <row r="32" spans="1:14" ht="8.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112</v>
      </c>
      <c r="B36" s="871" t="str">
        <f>VLOOKUP(A36,EQUIPOS!A6:D154,3,FALSE)</f>
        <v xml:space="preserve">Aspersor manual
</v>
      </c>
      <c r="C36" s="872"/>
      <c r="D36" s="872"/>
      <c r="E36" s="872"/>
      <c r="F36" s="872"/>
      <c r="G36" s="872"/>
      <c r="H36" s="873"/>
      <c r="I36" s="275"/>
      <c r="J36" s="276"/>
      <c r="K36" s="277">
        <f>VLOOKUP(A36,EQUIPOS!A6:D163,4,FALSE)</f>
        <v>3351</v>
      </c>
      <c r="L36" s="278"/>
      <c r="M36" s="279">
        <v>6.25</v>
      </c>
      <c r="N36" s="280">
        <f t="shared" ref="N36:N41" si="0">K36/M36</f>
        <v>536.16</v>
      </c>
    </row>
    <row r="37" spans="1:14">
      <c r="A37" s="119" t="s">
        <v>176</v>
      </c>
      <c r="B37" s="871" t="str">
        <f>VLOOKUP(A37,EQUIPOS!A7:D154,3,FALSE)</f>
        <v xml:space="preserve">Compresor (barrido y soplado)
</v>
      </c>
      <c r="C37" s="872"/>
      <c r="D37" s="872"/>
      <c r="E37" s="872"/>
      <c r="F37" s="872"/>
      <c r="G37" s="872"/>
      <c r="H37" s="873"/>
      <c r="I37" s="275"/>
      <c r="J37" s="276"/>
      <c r="K37" s="277">
        <f>VLOOKUP(A37,EQUIPOS!A7:D164,4,FALSE)</f>
        <v>71466.666666666672</v>
      </c>
      <c r="L37" s="278"/>
      <c r="M37" s="279">
        <v>50</v>
      </c>
      <c r="N37" s="280">
        <f t="shared" si="0"/>
        <v>1429.3333333333335</v>
      </c>
    </row>
    <row r="38" spans="1:14">
      <c r="A38" t="s">
        <v>184</v>
      </c>
      <c r="B38" s="871" t="str">
        <f>VLOOKUP(A38,EQUIPOS!A8:D154,3,FALSE)</f>
        <v>Cortadora de pavimento, Máxima profundidad de corte: 160 mm. Capacidad de disco: desde 12´´ hasta 18´´ de diámetro. Peso operacional: 135 kg, 13.5 hp de potencia</v>
      </c>
      <c r="C38" s="872"/>
      <c r="D38" s="872"/>
      <c r="E38" s="872"/>
      <c r="F38" s="872"/>
      <c r="G38" s="872"/>
      <c r="H38" s="873"/>
      <c r="I38" s="275"/>
      <c r="J38" s="276"/>
      <c r="K38" s="277">
        <f>VLOOKUP(A38,EQUIPOS!A8:D165,4,FALSE)</f>
        <v>23900</v>
      </c>
      <c r="L38" s="278"/>
      <c r="M38" s="279">
        <v>3.75</v>
      </c>
      <c r="N38" s="280">
        <f t="shared" si="0"/>
        <v>6373.333333333333</v>
      </c>
    </row>
    <row r="39" spans="1:14">
      <c r="A39" t="s">
        <v>228</v>
      </c>
      <c r="B39" s="871" t="str">
        <f>VLOOKUP(A39,EQUIPOS!A9:D154,3,FALSE)</f>
        <v xml:space="preserve">Formaleta metálica (concreto hidráulico)
</v>
      </c>
      <c r="C39" s="872"/>
      <c r="D39" s="872"/>
      <c r="E39" s="872"/>
      <c r="F39" s="872"/>
      <c r="G39" s="872"/>
      <c r="H39" s="873"/>
      <c r="I39" s="275"/>
      <c r="J39" s="276"/>
      <c r="K39" s="277">
        <f>VLOOKUP(A39,EQUIPOS!A9:D166,4,FALSE)</f>
        <v>1760</v>
      </c>
      <c r="L39" s="278"/>
      <c r="M39" s="279">
        <v>6.25</v>
      </c>
      <c r="N39" s="280">
        <f t="shared" si="0"/>
        <v>281.60000000000002</v>
      </c>
    </row>
    <row r="40" spans="1:14">
      <c r="A40" t="s">
        <v>301</v>
      </c>
      <c r="B40" s="871" t="str">
        <f>VLOOKUP(A40,EQUIPOS!A10:D154,3,FALSE)</f>
        <v>Regla vibratoria, de longitud de 3 a 5 m, motor de 3600 rpm, potencia 6 HP</v>
      </c>
      <c r="C40" s="872"/>
      <c r="D40" s="872"/>
      <c r="E40" s="872"/>
      <c r="F40" s="872"/>
      <c r="G40" s="872"/>
      <c r="H40" s="873"/>
      <c r="I40" s="275"/>
      <c r="J40" s="276"/>
      <c r="K40" s="277">
        <f>VLOOKUP(A40,EQUIPOS!A10:D167,4,FALSE)</f>
        <v>8670</v>
      </c>
      <c r="L40" s="278"/>
      <c r="M40" s="279">
        <v>6.25</v>
      </c>
      <c r="N40" s="280">
        <f t="shared" si="0"/>
        <v>1387.2</v>
      </c>
    </row>
    <row r="41" spans="1:14">
      <c r="A41" t="s">
        <v>363</v>
      </c>
      <c r="B41" s="871" t="str">
        <f>VLOOKUP(A41,EQUIPOS!A11:D155,3,FALSE)</f>
        <v>Vibrador de concreto, Motor de 3 hp a 18.000 rpm Mangueras de 4 mt</v>
      </c>
      <c r="C41" s="872"/>
      <c r="D41" s="872"/>
      <c r="E41" s="872"/>
      <c r="F41" s="872"/>
      <c r="G41" s="872"/>
      <c r="H41" s="873"/>
      <c r="I41" s="275"/>
      <c r="J41" s="276"/>
      <c r="K41" s="277">
        <f>VLOOKUP(A41,EQUIPOS!A11:D168,4,FALSE)</f>
        <v>10150</v>
      </c>
      <c r="L41" s="278"/>
      <c r="M41" s="279">
        <v>6.25</v>
      </c>
      <c r="N41" s="280">
        <f t="shared" si="0"/>
        <v>1624</v>
      </c>
    </row>
    <row r="42" spans="1:14">
      <c r="B42" s="328"/>
      <c r="C42" s="329"/>
      <c r="D42" s="329"/>
      <c r="E42" s="329"/>
      <c r="F42" s="329"/>
      <c r="G42" s="329"/>
      <c r="H42" s="330"/>
      <c r="I42" s="275"/>
      <c r="J42" s="276"/>
      <c r="K42" s="277"/>
      <c r="L42" s="278"/>
      <c r="M42" s="279"/>
      <c r="N42" s="280"/>
    </row>
    <row r="43" spans="1:14">
      <c r="B43" s="328"/>
      <c r="C43" s="329"/>
      <c r="D43" s="329"/>
      <c r="E43" s="329"/>
      <c r="F43" s="329"/>
      <c r="G43" s="329"/>
      <c r="H43" s="330"/>
      <c r="I43" s="275"/>
      <c r="J43" s="276"/>
      <c r="K43" s="277"/>
      <c r="L43" s="278"/>
      <c r="M43" s="279"/>
      <c r="N43" s="280"/>
    </row>
    <row r="44" spans="1:14">
      <c r="B44" s="871"/>
      <c r="C44" s="872"/>
      <c r="D44" s="872"/>
      <c r="E44" s="872"/>
      <c r="F44" s="872"/>
      <c r="G44" s="872"/>
      <c r="H44" s="873"/>
      <c r="I44" s="874"/>
      <c r="J44" s="875"/>
      <c r="K44" s="277"/>
      <c r="L44" s="876"/>
      <c r="M44" s="877"/>
      <c r="N44" s="280"/>
    </row>
    <row r="45" spans="1:14">
      <c r="B45" s="871"/>
      <c r="C45" s="872"/>
      <c r="D45" s="872"/>
      <c r="E45" s="878"/>
      <c r="F45" s="872"/>
      <c r="G45" s="872"/>
      <c r="H45" s="873"/>
      <c r="I45" s="42"/>
      <c r="J45" s="43"/>
      <c r="K45" s="282"/>
      <c r="L45" s="284"/>
      <c r="M45" s="285"/>
      <c r="N45" s="286"/>
    </row>
    <row r="46" spans="1:14">
      <c r="B46" s="879" t="s">
        <v>1036</v>
      </c>
      <c r="C46" s="880"/>
      <c r="D46" s="880"/>
      <c r="E46" s="44"/>
      <c r="F46" s="45"/>
      <c r="G46" s="45"/>
      <c r="H46" s="46"/>
      <c r="I46" s="42"/>
      <c r="J46" s="43"/>
      <c r="K46" s="287"/>
      <c r="L46" s="284"/>
      <c r="M46" s="409">
        <v>0.1</v>
      </c>
      <c r="N46" s="352">
        <f>N83*M46</f>
        <v>919.20969370980004</v>
      </c>
    </row>
    <row r="47" spans="1:14" ht="15.75" thickBot="1">
      <c r="B47" s="871"/>
      <c r="C47" s="872"/>
      <c r="D47" s="872"/>
      <c r="E47" s="872"/>
      <c r="F47" s="872"/>
      <c r="G47" s="872"/>
      <c r="H47" s="873"/>
      <c r="I47" s="881"/>
      <c r="J47" s="882"/>
      <c r="K47" s="47"/>
      <c r="L47" s="883"/>
      <c r="M47" s="884"/>
      <c r="N47" s="111"/>
    </row>
    <row r="48" spans="1:14" ht="15.75" thickBot="1">
      <c r="B48" s="822" t="s">
        <v>1037</v>
      </c>
      <c r="C48" s="823"/>
      <c r="D48" s="823"/>
      <c r="E48" s="823"/>
      <c r="F48" s="823"/>
      <c r="G48" s="823"/>
      <c r="H48" s="823"/>
      <c r="I48" s="823"/>
      <c r="J48" s="823"/>
      <c r="K48" s="823"/>
      <c r="L48" s="823"/>
      <c r="M48" s="824"/>
      <c r="N48" s="402">
        <f>SUM(N36:N47)</f>
        <v>12550.836360376466</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7" t="s">
        <v>1028</v>
      </c>
      <c r="C52" s="868"/>
      <c r="D52" s="868"/>
      <c r="E52" s="868"/>
      <c r="F52" s="868"/>
      <c r="G52" s="868"/>
      <c r="H52" s="868"/>
      <c r="I52" s="902"/>
      <c r="J52" s="323" t="s">
        <v>1029</v>
      </c>
      <c r="K52" s="91" t="s">
        <v>1030</v>
      </c>
      <c r="L52" s="903" t="s">
        <v>1039</v>
      </c>
      <c r="M52" s="902"/>
      <c r="N52" s="92" t="s">
        <v>1035</v>
      </c>
    </row>
    <row r="53" spans="1:14">
      <c r="A53" s="150" t="s">
        <v>383</v>
      </c>
      <c r="B53" s="49" t="str">
        <f>VLOOKUP(A53,MATERIALES!A5:D373,3,FALSE)</f>
        <v>Barras de transferencia de carga (1'')</v>
      </c>
      <c r="C53" s="289"/>
      <c r="D53" s="289"/>
      <c r="E53" s="289"/>
      <c r="F53" s="289"/>
      <c r="G53" s="289"/>
      <c r="H53" s="289"/>
      <c r="I53" s="276"/>
      <c r="J53" s="232" t="s">
        <v>377</v>
      </c>
      <c r="K53" s="290">
        <v>6.1342592592592586</v>
      </c>
      <c r="L53" s="275"/>
      <c r="M53" s="410">
        <f>VLOOKUP(A53,MATERIALES!A5:D396,4,FALSE)</f>
        <v>6316.6217058222674</v>
      </c>
      <c r="N53" s="280">
        <f>K53*M53</f>
        <v>38747.795186178257</v>
      </c>
    </row>
    <row r="54" spans="1:14">
      <c r="A54" s="150" t="s">
        <v>818</v>
      </c>
      <c r="B54" s="49" t="str">
        <f>VLOOKUP(A54,MATERIALES!A6:D373,3,FALSE)</f>
        <v>Aditivo Acelerante de Fraguado</v>
      </c>
      <c r="C54" s="289"/>
      <c r="D54" s="289"/>
      <c r="E54" s="289"/>
      <c r="F54" s="289"/>
      <c r="G54" s="289"/>
      <c r="H54" s="289"/>
      <c r="I54" s="276"/>
      <c r="J54" s="232" t="s">
        <v>377</v>
      </c>
      <c r="K54" s="290">
        <v>1.1200000000000001</v>
      </c>
      <c r="L54" s="275"/>
      <c r="M54" s="410">
        <f>VLOOKUP(A54,MATERIALES!A6:D397,4,FALSE)</f>
        <v>8621.3333333333339</v>
      </c>
      <c r="N54" s="280">
        <f>K54*M54</f>
        <v>9655.8933333333352</v>
      </c>
    </row>
    <row r="55" spans="1:14">
      <c r="A55" s="150" t="s">
        <v>385</v>
      </c>
      <c r="B55" s="49" t="str">
        <f>VLOOKUP(A55,MATERIALES!A6:D373,3,FALSE)</f>
        <v>Barras de unión de 1/2´´</v>
      </c>
      <c r="C55" s="289"/>
      <c r="D55" s="289"/>
      <c r="E55" s="289"/>
      <c r="F55" s="289"/>
      <c r="G55" s="289"/>
      <c r="H55" s="289"/>
      <c r="I55" s="276"/>
      <c r="J55" s="232" t="s">
        <v>377</v>
      </c>
      <c r="K55" s="290">
        <v>0.37037037037037041</v>
      </c>
      <c r="L55" s="275"/>
      <c r="M55" s="410">
        <f>VLOOKUP(A55,MATERIALES!A6:D398,4,FALSE)</f>
        <v>3613.0029451821588</v>
      </c>
      <c r="N55" s="280">
        <f>K55*M55</f>
        <v>1338.1492389563552</v>
      </c>
    </row>
    <row r="56" spans="1:14">
      <c r="A56" s="150" t="s">
        <v>420</v>
      </c>
      <c r="B56" s="49" t="str">
        <f>VLOOKUP(A56,MATERIALES!A6:D373,3,FALSE)</f>
        <v>Cintilla De Poliuretano (Sikarod) (Pavimentos De Concreto Hidráulico)</v>
      </c>
      <c r="C56" s="289"/>
      <c r="D56" s="289"/>
      <c r="E56" s="289"/>
      <c r="F56" s="289"/>
      <c r="G56" s="289"/>
      <c r="H56" s="289"/>
      <c r="I56" s="276"/>
      <c r="J56" s="232" t="s">
        <v>144</v>
      </c>
      <c r="K56" s="290">
        <v>1.1111111111111112</v>
      </c>
      <c r="L56" s="275"/>
      <c r="M56" s="410">
        <f>VLOOKUP(A56,MATERIALES!A6:D399,4,FALSE)</f>
        <v>916</v>
      </c>
      <c r="N56" s="280">
        <f>K56*M56</f>
        <v>1017.7777777777778</v>
      </c>
    </row>
    <row r="57" spans="1:14">
      <c r="A57" s="150" t="s">
        <v>684</v>
      </c>
      <c r="B57" s="904" t="str">
        <f>VLOOKUP(A57,MATERIALES!A7:D373,3,FALSE)</f>
        <v>Sello de silicona o sellador autonivelante</v>
      </c>
      <c r="C57" s="905" t="e">
        <f>VLOOKUP(B57,MATERIALES!B7:E373,3,FALSE)</f>
        <v>#N/A</v>
      </c>
      <c r="D57" s="905" t="e">
        <f>VLOOKUP(C57,MATERIALES!C7:F373,3,FALSE)</f>
        <v>#N/A</v>
      </c>
      <c r="E57" s="905" t="e">
        <f>VLOOKUP(D57,MATERIALES!D7:G373,3,FALSE)</f>
        <v>#N/A</v>
      </c>
      <c r="F57" s="905" t="e">
        <f>VLOOKUP(E57,MATERIALES!E7:H373,3,FALSE)</f>
        <v>#N/A</v>
      </c>
      <c r="G57" s="905" t="e">
        <f>VLOOKUP(F57,MATERIALES!F7:I373,3,FALSE)</f>
        <v>#N/A</v>
      </c>
      <c r="H57" s="905" t="e">
        <f>VLOOKUP(G57,MATERIALES!G7:J373,3,FALSE)</f>
        <v>#N/A</v>
      </c>
      <c r="I57" s="905" t="e">
        <f>VLOOKUP(H57,MATERIALES!H7:K373,3,FALSE)</f>
        <v>#N/A</v>
      </c>
      <c r="J57" s="319" t="s">
        <v>144</v>
      </c>
      <c r="K57" s="50">
        <v>1.1111111111111112</v>
      </c>
      <c r="L57" s="909">
        <f>VLOOKUP(A57,MATERIALES!A4:D373,4,FALSE)</f>
        <v>2500</v>
      </c>
      <c r="M57" s="910"/>
      <c r="N57" s="280">
        <f>K57*L57</f>
        <v>2777.7777777777778</v>
      </c>
    </row>
    <row r="58" spans="1:14">
      <c r="A58" s="150" t="s">
        <v>849</v>
      </c>
      <c r="B58" s="324" t="str">
        <f>VLOOKUP(A58,MATERIALES!A8:D373,3,FALSE)</f>
        <v>Antisol blanco (presentación 20 kg)</v>
      </c>
      <c r="C58" s="325"/>
      <c r="D58" s="325"/>
      <c r="E58" s="325"/>
      <c r="F58" s="325"/>
      <c r="G58" s="325"/>
      <c r="H58" s="325"/>
      <c r="I58" s="325"/>
      <c r="J58" s="319" t="s">
        <v>377</v>
      </c>
      <c r="K58" s="50">
        <v>1.1200000000000001</v>
      </c>
      <c r="L58" s="423"/>
      <c r="M58" s="422">
        <f>VLOOKUP(A58,MATERIALES!A8:D401,4,FALSE)</f>
        <v>5554.91</v>
      </c>
      <c r="N58" s="280">
        <f>K58*M58</f>
        <v>6221.4992000000002</v>
      </c>
    </row>
    <row r="59" spans="1:14">
      <c r="A59" t="s">
        <v>910</v>
      </c>
      <c r="B59" s="324" t="str">
        <f>VLOOKUP(A59,MATERIALES!A9:D373,3,FALSE)</f>
        <v xml:space="preserve">Concreto hidráulico para pavimento MR-43
</v>
      </c>
      <c r="C59" s="325"/>
      <c r="D59" s="325"/>
      <c r="E59" s="325"/>
      <c r="F59" s="325"/>
      <c r="G59" s="325"/>
      <c r="H59" s="325"/>
      <c r="I59" s="325"/>
      <c r="J59" s="319" t="s">
        <v>388</v>
      </c>
      <c r="K59" s="50">
        <v>1.01</v>
      </c>
      <c r="L59" s="423"/>
      <c r="M59" s="422">
        <f>VLOOKUP(A59,MATERIALES!A9:D402,4,FALSE)</f>
        <v>441654.66666666669</v>
      </c>
      <c r="N59" s="280">
        <f>K59*M59</f>
        <v>446071.21333333338</v>
      </c>
    </row>
    <row r="60" spans="1:14" ht="15.75" thickBot="1">
      <c r="B60" s="317"/>
      <c r="C60" s="318"/>
      <c r="D60" s="318"/>
      <c r="E60" s="318"/>
      <c r="F60" s="318"/>
      <c r="G60" s="318"/>
      <c r="H60" s="318"/>
      <c r="I60" s="318"/>
      <c r="J60" s="132"/>
      <c r="K60" s="132"/>
      <c r="L60" s="333"/>
      <c r="M60" s="332"/>
      <c r="N60" s="133"/>
    </row>
    <row r="61" spans="1:14" ht="15.75" thickBot="1">
      <c r="B61" s="822" t="s">
        <v>1037</v>
      </c>
      <c r="C61" s="823"/>
      <c r="D61" s="823"/>
      <c r="E61" s="823"/>
      <c r="F61" s="823"/>
      <c r="G61" s="823"/>
      <c r="H61" s="823"/>
      <c r="I61" s="823"/>
      <c r="J61" s="823"/>
      <c r="K61" s="823"/>
      <c r="L61" s="823"/>
      <c r="M61" s="824"/>
      <c r="N61" s="402">
        <f>SUM(N53:N60)</f>
        <v>505830.1058473569</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1" t="s">
        <v>1041</v>
      </c>
      <c r="C65" s="322"/>
      <c r="D65" s="322"/>
      <c r="E65" s="322"/>
      <c r="F65" s="322"/>
      <c r="G65" s="322"/>
      <c r="H65" s="79" t="s">
        <v>1029</v>
      </c>
      <c r="I65" s="80" t="s">
        <v>1042</v>
      </c>
      <c r="J65" s="81" t="s">
        <v>1043</v>
      </c>
      <c r="K65" s="79" t="s">
        <v>1044</v>
      </c>
      <c r="L65" s="908" t="s">
        <v>1045</v>
      </c>
      <c r="M65" s="887"/>
      <c r="N65" s="82" t="s">
        <v>1035</v>
      </c>
    </row>
    <row r="66" spans="1:15">
      <c r="A66" t="s">
        <v>1323</v>
      </c>
      <c r="B66" s="52" t="str">
        <f>VLOOKUP(A66,TRANSPORTE!A5:D117,3,FALSE)</f>
        <v>Transporte de concreto</v>
      </c>
      <c r="C66" s="325"/>
      <c r="D66" s="325"/>
      <c r="E66" s="325"/>
      <c r="F66" s="325"/>
      <c r="G66" s="325"/>
      <c r="H66" s="319" t="s">
        <v>1552</v>
      </c>
      <c r="I66" s="287">
        <v>1.01</v>
      </c>
      <c r="J66" s="294">
        <v>1</v>
      </c>
      <c r="K66" s="287">
        <f>I66*J66</f>
        <v>1.01</v>
      </c>
      <c r="L66" s="909">
        <f>VLOOKUP(A66,TRANSPORTE!A5:D117,4,FALSE)</f>
        <v>1260.693887621045</v>
      </c>
      <c r="M66" s="910"/>
      <c r="N66" s="295">
        <f>K66*L66</f>
        <v>1273.3008264972555</v>
      </c>
    </row>
    <row r="67" spans="1:15">
      <c r="B67" s="52"/>
      <c r="C67" s="53"/>
      <c r="D67" s="53"/>
      <c r="E67" s="53"/>
      <c r="F67" s="53"/>
      <c r="G67" s="53"/>
      <c r="H67" s="296"/>
      <c r="I67" s="287"/>
      <c r="J67" s="287"/>
      <c r="K67" s="287"/>
      <c r="L67" s="297"/>
      <c r="M67" s="298"/>
      <c r="N67" s="299"/>
    </row>
    <row r="68" spans="1:15">
      <c r="B68" s="52"/>
      <c r="C68" s="53"/>
      <c r="D68" s="53"/>
      <c r="E68" s="53"/>
      <c r="F68" s="53"/>
      <c r="G68" s="53"/>
      <c r="H68" s="296"/>
      <c r="I68" s="287"/>
      <c r="J68" s="287"/>
      <c r="K68" s="287"/>
      <c r="L68" s="297"/>
      <c r="M68" s="298"/>
      <c r="N68" s="299"/>
    </row>
    <row r="69" spans="1:15">
      <c r="B69" s="52"/>
      <c r="C69" s="53"/>
      <c r="D69" s="53"/>
      <c r="E69" s="53"/>
      <c r="F69" s="53"/>
      <c r="G69" s="53"/>
      <c r="H69" s="296"/>
      <c r="I69" s="287"/>
      <c r="J69" s="287"/>
      <c r="K69" s="287"/>
      <c r="L69" s="297"/>
      <c r="M69" s="298"/>
      <c r="N69" s="299"/>
    </row>
    <row r="70" spans="1:15">
      <c r="B70" s="52"/>
      <c r="C70" s="53"/>
      <c r="D70" s="53"/>
      <c r="E70" s="53"/>
      <c r="F70" s="53"/>
      <c r="G70" s="53"/>
      <c r="H70" s="296"/>
      <c r="I70" s="287"/>
      <c r="J70" s="287"/>
      <c r="K70" s="287"/>
      <c r="L70" s="297"/>
      <c r="M70" s="298"/>
      <c r="N70" s="299"/>
    </row>
    <row r="71" spans="1:15" ht="15.75" thickBot="1">
      <c r="B71" s="317"/>
      <c r="C71" s="318"/>
      <c r="D71" s="318"/>
      <c r="E71" s="318"/>
      <c r="F71" s="318"/>
      <c r="G71" s="318"/>
      <c r="H71" s="54"/>
      <c r="I71" s="132"/>
      <c r="J71" s="132"/>
      <c r="K71" s="132"/>
      <c r="L71" s="900"/>
      <c r="M71" s="901"/>
      <c r="N71" s="133"/>
    </row>
    <row r="72" spans="1:15" ht="15.75" thickBot="1">
      <c r="B72" s="911" t="s">
        <v>1037</v>
      </c>
      <c r="C72" s="865"/>
      <c r="D72" s="865"/>
      <c r="E72" s="865"/>
      <c r="F72" s="865"/>
      <c r="G72" s="865"/>
      <c r="H72" s="865"/>
      <c r="I72" s="865"/>
      <c r="J72" s="865"/>
      <c r="K72" s="865"/>
      <c r="L72" s="865"/>
      <c r="M72" s="866"/>
      <c r="N72" s="110">
        <f>N66+N67+N68+N69+N70</f>
        <v>1273.3008264972555</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61" t="s">
        <v>1047</v>
      </c>
      <c r="C76" s="862"/>
      <c r="D76" s="862"/>
      <c r="E76" s="862"/>
      <c r="F76" s="862"/>
      <c r="G76" s="862"/>
      <c r="H76" s="862"/>
      <c r="I76" s="79" t="s">
        <v>1048</v>
      </c>
      <c r="J76" s="81" t="s">
        <v>1494</v>
      </c>
      <c r="K76" s="80" t="s">
        <v>1050</v>
      </c>
      <c r="L76" s="863" t="s">
        <v>1034</v>
      </c>
      <c r="M76" s="864"/>
      <c r="N76" s="104" t="s">
        <v>1035</v>
      </c>
    </row>
    <row r="77" spans="1:15">
      <c r="A77" s="151" t="s">
        <v>17</v>
      </c>
      <c r="B77" s="55" t="str">
        <f>VLOOKUP(A77,'MANO DE OBRA'!A8:D68,3,FALSE)</f>
        <v>Obrero (7)</v>
      </c>
      <c r="C77" s="53"/>
      <c r="D77" s="53"/>
      <c r="E77" s="53"/>
      <c r="F77" s="53"/>
      <c r="G77" s="53"/>
      <c r="H77" s="53"/>
      <c r="I77" s="300">
        <f>K77/J77*100</f>
        <v>193227.262942</v>
      </c>
      <c r="J77" s="301">
        <v>185</v>
      </c>
      <c r="K77" s="302">
        <f>VLOOKUP(A77,'MANO DE OBRA'!A8:D99,4,FALSE)</f>
        <v>357470.43644269998</v>
      </c>
      <c r="L77" s="56"/>
      <c r="M77" s="303">
        <v>50</v>
      </c>
      <c r="N77" s="403">
        <f>K77/M77</f>
        <v>7149.4087288539995</v>
      </c>
      <c r="O77" s="112"/>
    </row>
    <row r="78" spans="1:15">
      <c r="A78" s="151" t="s">
        <v>30</v>
      </c>
      <c r="B78" s="55" t="str">
        <f>VLOOKUP(A78,'MANO DE OBRA'!A8:D69,3,FALSE)</f>
        <v>Oficial</v>
      </c>
      <c r="C78" s="53"/>
      <c r="D78" s="53"/>
      <c r="E78" s="53"/>
      <c r="F78" s="53"/>
      <c r="G78" s="53"/>
      <c r="H78" s="53"/>
      <c r="I78" s="300">
        <f>K78/J78*100</f>
        <v>55207.789411999998</v>
      </c>
      <c r="J78" s="301">
        <v>185</v>
      </c>
      <c r="K78" s="302">
        <f>VLOOKUP(A78,'MANO DE OBRA'!A8:D100,4,FALSE)</f>
        <v>102134.4104122</v>
      </c>
      <c r="L78" s="56"/>
      <c r="M78" s="307">
        <v>50</v>
      </c>
      <c r="N78" s="403">
        <f>K78/M78</f>
        <v>2042.688208244</v>
      </c>
    </row>
    <row r="79" spans="1:15">
      <c r="B79" s="55"/>
      <c r="C79" s="53"/>
      <c r="D79" s="53"/>
      <c r="E79" s="53"/>
      <c r="F79" s="53"/>
      <c r="G79" s="53"/>
      <c r="H79" s="53"/>
      <c r="I79" s="287"/>
      <c r="J79" s="305"/>
      <c r="K79" s="306"/>
      <c r="L79" s="56"/>
      <c r="M79" s="308"/>
      <c r="N79" s="304"/>
    </row>
    <row r="80" spans="1:15">
      <c r="B80" s="55"/>
      <c r="C80" s="53"/>
      <c r="D80" s="53"/>
      <c r="E80" s="53"/>
      <c r="F80" s="53"/>
      <c r="G80" s="53"/>
      <c r="H80" s="53"/>
      <c r="I80" s="287"/>
      <c r="J80" s="305"/>
      <c r="K80" s="306"/>
      <c r="L80" s="326"/>
      <c r="M80" s="308"/>
      <c r="N80" s="304"/>
    </row>
    <row r="81" spans="1:14">
      <c r="B81" s="55"/>
      <c r="C81" s="53"/>
      <c r="D81" s="53"/>
      <c r="E81" s="53"/>
      <c r="F81" s="53"/>
      <c r="G81" s="53"/>
      <c r="H81" s="53"/>
      <c r="I81" s="287"/>
      <c r="J81" s="305"/>
      <c r="K81" s="306"/>
      <c r="L81" s="326"/>
      <c r="M81" s="308"/>
      <c r="N81" s="304"/>
    </row>
    <row r="82" spans="1:14" ht="15.75" thickBot="1">
      <c r="B82" s="898"/>
      <c r="C82" s="899"/>
      <c r="D82" s="899"/>
      <c r="E82" s="899"/>
      <c r="F82" s="899"/>
      <c r="G82" s="899"/>
      <c r="H82" s="899"/>
      <c r="I82" s="132"/>
      <c r="J82" s="132"/>
      <c r="K82" s="132"/>
      <c r="L82" s="912"/>
      <c r="M82" s="912"/>
      <c r="N82" s="51"/>
    </row>
    <row r="83" spans="1:14" ht="15.75" thickBot="1">
      <c r="B83" s="911" t="s">
        <v>1037</v>
      </c>
      <c r="C83" s="865"/>
      <c r="D83" s="865"/>
      <c r="E83" s="865"/>
      <c r="F83" s="865"/>
      <c r="G83" s="865"/>
      <c r="H83" s="865"/>
      <c r="I83" s="865"/>
      <c r="J83" s="865"/>
      <c r="K83" s="865"/>
      <c r="L83" s="865"/>
      <c r="M83" s="866"/>
      <c r="N83" s="309">
        <f>SUM(N77:N82)</f>
        <v>9192.0969370980001</v>
      </c>
    </row>
    <row r="84" spans="1:14" ht="15.75" thickBot="1">
      <c r="B84" s="39"/>
      <c r="C84" s="40"/>
      <c r="D84" s="40"/>
      <c r="E84" s="40"/>
      <c r="F84" s="40"/>
      <c r="G84" s="40"/>
      <c r="H84" s="40"/>
      <c r="I84" s="40"/>
      <c r="J84" s="40"/>
      <c r="K84" s="40"/>
      <c r="L84" s="40"/>
      <c r="M84" s="40"/>
      <c r="N84" s="41"/>
    </row>
    <row r="85" spans="1:14" ht="15.75" thickBot="1">
      <c r="B85" s="822" t="s">
        <v>1051</v>
      </c>
      <c r="C85" s="823"/>
      <c r="D85" s="823"/>
      <c r="E85" s="823"/>
      <c r="F85" s="823"/>
      <c r="G85" s="823"/>
      <c r="H85" s="823"/>
      <c r="I85" s="823"/>
      <c r="J85" s="823"/>
      <c r="K85" s="823"/>
      <c r="L85" s="823"/>
      <c r="M85" s="824"/>
      <c r="N85" s="105">
        <f>N48+N61+N72+N83</f>
        <v>528846.33997132862</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67" t="s">
        <v>1053</v>
      </c>
      <c r="C89" s="868"/>
      <c r="D89" s="868"/>
      <c r="E89" s="868"/>
      <c r="F89" s="868"/>
      <c r="G89" s="868"/>
      <c r="H89" s="868"/>
      <c r="I89" s="322"/>
      <c r="J89" s="342"/>
      <c r="K89" s="310" t="s">
        <v>1054</v>
      </c>
      <c r="L89" s="869" t="s">
        <v>1055</v>
      </c>
      <c r="M89" s="870"/>
      <c r="N89" s="311"/>
    </row>
    <row r="90" spans="1:14">
      <c r="B90" s="855" t="s">
        <v>1056</v>
      </c>
      <c r="C90" s="856"/>
      <c r="D90" s="856"/>
      <c r="E90" s="856"/>
      <c r="F90" s="856"/>
      <c r="G90" s="856"/>
      <c r="H90" s="856"/>
      <c r="I90" s="93"/>
      <c r="J90" s="94"/>
      <c r="K90" s="312">
        <v>0.2</v>
      </c>
      <c r="L90" s="857">
        <f>N85*K90</f>
        <v>105769.26799426573</v>
      </c>
      <c r="M90" s="858"/>
      <c r="N90" s="57"/>
    </row>
    <row r="91" spans="1:14">
      <c r="B91" s="95" t="s">
        <v>1057</v>
      </c>
      <c r="C91" s="96"/>
      <c r="D91" s="96"/>
      <c r="E91" s="96"/>
      <c r="F91" s="96"/>
      <c r="G91" s="96"/>
      <c r="H91" s="96"/>
      <c r="I91" s="93"/>
      <c r="J91" s="94"/>
      <c r="K91" s="312">
        <v>0.05</v>
      </c>
      <c r="L91" s="857">
        <f>N85*K91</f>
        <v>26442.316998566432</v>
      </c>
      <c r="M91" s="858"/>
      <c r="N91" s="57"/>
    </row>
    <row r="92" spans="1:14" ht="15.75" thickBot="1">
      <c r="B92" s="97" t="s">
        <v>1058</v>
      </c>
      <c r="C92" s="98"/>
      <c r="D92" s="98"/>
      <c r="E92" s="98"/>
      <c r="F92" s="98"/>
      <c r="G92" s="98"/>
      <c r="H92" s="98"/>
      <c r="I92" s="99"/>
      <c r="J92" s="100"/>
      <c r="K92" s="313">
        <v>0.05</v>
      </c>
      <c r="L92" s="859">
        <f>N85*K92</f>
        <v>26442.316998566432</v>
      </c>
      <c r="M92" s="860"/>
      <c r="N92" s="57"/>
    </row>
    <row r="93" spans="1:14" ht="15.75" thickBot="1">
      <c r="B93" s="822" t="s">
        <v>1037</v>
      </c>
      <c r="C93" s="823"/>
      <c r="D93" s="823"/>
      <c r="E93" s="823"/>
      <c r="F93" s="823"/>
      <c r="G93" s="823"/>
      <c r="H93" s="823"/>
      <c r="I93" s="823"/>
      <c r="J93" s="823"/>
      <c r="K93" s="823"/>
      <c r="L93" s="823"/>
      <c r="M93" s="824"/>
      <c r="N93" s="58">
        <f>L90+L91+L92</f>
        <v>158653.9019913986</v>
      </c>
    </row>
    <row r="94" spans="1:14" ht="15.75" thickBot="1">
      <c r="B94" s="39"/>
      <c r="C94" s="40"/>
      <c r="D94" s="40"/>
      <c r="E94" s="40"/>
      <c r="F94" s="40"/>
      <c r="G94" s="40"/>
      <c r="H94" s="40"/>
      <c r="I94" s="40"/>
      <c r="J94" s="40"/>
      <c r="K94" s="40"/>
      <c r="L94" s="40"/>
      <c r="M94" s="40"/>
      <c r="N94" s="41"/>
    </row>
    <row r="95" spans="1:14" ht="15.75" thickBot="1">
      <c r="A95" t="s">
        <v>2122</v>
      </c>
      <c r="B95" s="822" t="s">
        <v>1059</v>
      </c>
      <c r="C95" s="823"/>
      <c r="D95" s="823"/>
      <c r="E95" s="823"/>
      <c r="F95" s="823"/>
      <c r="G95" s="823"/>
      <c r="H95" s="823"/>
      <c r="I95" s="823"/>
      <c r="J95" s="823"/>
      <c r="K95" s="823"/>
      <c r="L95" s="823"/>
      <c r="M95" s="824"/>
      <c r="N95" s="196">
        <f>N85+N93</f>
        <v>687500.24196272716</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75" thickBot="1">
      <c r="B104" s="22"/>
      <c r="C104" s="18"/>
      <c r="D104" s="18"/>
      <c r="E104" s="18"/>
      <c r="F104" s="18" t="s">
        <v>1064</v>
      </c>
      <c r="G104" s="18"/>
      <c r="H104" s="18"/>
      <c r="I104" s="18"/>
      <c r="J104" s="18"/>
      <c r="K104" s="18"/>
      <c r="L104" s="18"/>
      <c r="M104" s="18"/>
      <c r="N104" s="23"/>
    </row>
    <row r="105" spans="2:14">
      <c r="B105" s="235" t="s">
        <v>2322</v>
      </c>
      <c r="C105" s="236"/>
      <c r="D105" s="236"/>
      <c r="E105" s="236"/>
      <c r="F105" s="236"/>
      <c r="G105" s="236"/>
      <c r="H105" s="236"/>
      <c r="I105" s="236"/>
      <c r="J105" s="236"/>
      <c r="K105" s="236"/>
      <c r="L105" s="236"/>
      <c r="M105" s="236"/>
      <c r="N105" s="237"/>
    </row>
    <row r="106" spans="2:14">
      <c r="B106" s="238"/>
      <c r="C106" s="239"/>
      <c r="D106" s="239"/>
      <c r="E106" s="239"/>
      <c r="F106" s="239"/>
      <c r="G106" s="239"/>
      <c r="H106" s="239"/>
      <c r="I106" s="239"/>
      <c r="J106" s="239"/>
      <c r="K106" s="239"/>
      <c r="L106" s="239"/>
      <c r="M106" s="239"/>
      <c r="N106" s="240"/>
    </row>
    <row r="107" spans="2:14">
      <c r="B107" s="238"/>
      <c r="C107" s="239"/>
      <c r="D107" s="239"/>
      <c r="E107" s="239"/>
      <c r="F107" s="239"/>
      <c r="G107" s="239"/>
      <c r="H107" s="239"/>
      <c r="I107" s="239"/>
      <c r="J107" s="239"/>
      <c r="K107" s="239"/>
      <c r="L107" s="239"/>
      <c r="M107" s="239"/>
      <c r="N107" s="240"/>
    </row>
    <row r="108" spans="2:14">
      <c r="B108" s="238"/>
      <c r="C108" s="239"/>
      <c r="D108" s="239"/>
      <c r="E108" s="239"/>
      <c r="F108" s="239"/>
      <c r="G108" s="239"/>
      <c r="H108" s="239"/>
      <c r="I108" s="239"/>
      <c r="J108" s="239"/>
      <c r="K108" s="239"/>
      <c r="L108" s="239"/>
      <c r="M108" s="239"/>
      <c r="N108" s="240"/>
    </row>
    <row r="109" spans="2:14" ht="15.75" thickBot="1">
      <c r="B109" s="241"/>
      <c r="C109" s="242"/>
      <c r="D109" s="242"/>
      <c r="E109" s="242"/>
      <c r="F109" s="242"/>
      <c r="G109" s="242"/>
      <c r="H109" s="242"/>
      <c r="I109" s="242"/>
      <c r="J109" s="242"/>
      <c r="K109" s="242"/>
      <c r="L109" s="242"/>
      <c r="M109" s="242"/>
      <c r="N109" s="243"/>
    </row>
    <row r="110" spans="2:14">
      <c r="B110" s="244"/>
      <c r="C110" s="245"/>
      <c r="D110" s="245"/>
      <c r="E110" s="245"/>
      <c r="F110" s="245"/>
      <c r="G110" s="245"/>
      <c r="H110" s="245"/>
      <c r="I110" s="245"/>
      <c r="J110" s="245"/>
      <c r="K110" s="245"/>
      <c r="L110" s="245"/>
      <c r="M110" s="245"/>
      <c r="N110" s="246"/>
    </row>
    <row r="111" spans="2:14">
      <c r="B111" s="230" t="s">
        <v>2323</v>
      </c>
      <c r="C111" s="37"/>
      <c r="D111" s="37"/>
      <c r="E111" s="37"/>
      <c r="F111" s="37"/>
      <c r="G111" s="37"/>
      <c r="H111" s="37"/>
      <c r="I111" s="37"/>
      <c r="J111" s="37"/>
      <c r="K111" s="37"/>
      <c r="L111" s="37"/>
      <c r="M111" s="37"/>
      <c r="N111" s="38"/>
    </row>
    <row r="112" spans="2:14" ht="15" customHeight="1">
      <c r="B112" s="825" t="s">
        <v>2324</v>
      </c>
      <c r="C112" s="826"/>
      <c r="D112" s="826"/>
      <c r="E112" s="826"/>
      <c r="F112" s="826"/>
      <c r="G112" s="826"/>
      <c r="H112" s="826"/>
      <c r="I112" s="826"/>
      <c r="J112" s="826"/>
      <c r="K112" s="826"/>
      <c r="L112" s="826"/>
      <c r="M112" s="826"/>
      <c r="N112" s="827"/>
    </row>
    <row r="113" spans="2:14" ht="15" customHeight="1">
      <c r="B113" s="825"/>
      <c r="C113" s="826"/>
      <c r="D113" s="826"/>
      <c r="E113" s="826"/>
      <c r="F113" s="826"/>
      <c r="G113" s="826"/>
      <c r="H113" s="826"/>
      <c r="I113" s="826"/>
      <c r="J113" s="826"/>
      <c r="K113" s="826"/>
      <c r="L113" s="826"/>
      <c r="M113" s="826"/>
      <c r="N113" s="827"/>
    </row>
    <row r="114" spans="2:14" ht="30" customHeight="1">
      <c r="B114" s="828" t="s">
        <v>2325</v>
      </c>
      <c r="C114" s="829"/>
      <c r="D114" s="829"/>
      <c r="E114" s="829"/>
      <c r="F114" s="829"/>
      <c r="G114" s="829"/>
      <c r="H114" s="829"/>
      <c r="I114" s="829"/>
      <c r="J114" s="829"/>
      <c r="K114" s="829"/>
      <c r="L114" s="829"/>
      <c r="M114" s="829"/>
      <c r="N114" s="830"/>
    </row>
    <row r="115" spans="2:14">
      <c r="B115" s="828"/>
      <c r="C115" s="829"/>
      <c r="D115" s="829"/>
      <c r="E115" s="829"/>
      <c r="F115" s="829"/>
      <c r="G115" s="829"/>
      <c r="H115" s="829"/>
      <c r="I115" s="829"/>
      <c r="J115" s="829"/>
      <c r="K115" s="829"/>
      <c r="L115" s="829"/>
      <c r="M115" s="829"/>
      <c r="N115" s="830"/>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30"/>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888"/>
      <c r="K125" s="888"/>
      <c r="L125" s="888"/>
      <c r="M125" s="888"/>
      <c r="N125" s="889"/>
    </row>
    <row r="126" spans="2:14" ht="15.75" customHeight="1" thickBot="1">
      <c r="B126" s="269" t="s">
        <v>2327</v>
      </c>
      <c r="C126" s="401"/>
      <c r="D126" s="401"/>
      <c r="E126" s="63"/>
      <c r="F126" s="63"/>
      <c r="G126" s="63"/>
      <c r="H126" s="63"/>
      <c r="I126" s="63"/>
      <c r="J126" s="890"/>
      <c r="K126" s="890"/>
      <c r="L126" s="890"/>
      <c r="M126" s="890"/>
      <c r="N126" s="891"/>
    </row>
  </sheetData>
  <mergeCells count="69">
    <mergeCell ref="B82:H82"/>
    <mergeCell ref="L82:M82"/>
    <mergeCell ref="B83:M83"/>
    <mergeCell ref="B85:M85"/>
    <mergeCell ref="B89:H89"/>
    <mergeCell ref="L89:M89"/>
    <mergeCell ref="J125:N126"/>
    <mergeCell ref="B90:H90"/>
    <mergeCell ref="L90:M90"/>
    <mergeCell ref="L91:M91"/>
    <mergeCell ref="L92:M92"/>
    <mergeCell ref="B93:M93"/>
    <mergeCell ref="B95:M95"/>
    <mergeCell ref="B112:N113"/>
    <mergeCell ref="B114:N115"/>
    <mergeCell ref="L65:M65"/>
    <mergeCell ref="L66:M66"/>
    <mergeCell ref="L71:M71"/>
    <mergeCell ref="B72:M72"/>
    <mergeCell ref="B76:H76"/>
    <mergeCell ref="L76:M76"/>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29.25" customHeight="1" thickBot="1">
      <c r="A31" s="163" t="s">
        <v>1929</v>
      </c>
      <c r="B31" s="86" t="s">
        <v>1177</v>
      </c>
      <c r="C31" s="964" t="s">
        <v>1709</v>
      </c>
      <c r="D31" s="965"/>
      <c r="E31" s="965"/>
      <c r="F31" s="965"/>
      <c r="G31" s="965"/>
      <c r="H31" s="965"/>
      <c r="I31" s="965"/>
      <c r="J31" s="965"/>
      <c r="K31" s="476"/>
      <c r="L31" s="314" t="s">
        <v>377</v>
      </c>
      <c r="M31" s="211"/>
      <c r="N31" s="90"/>
    </row>
    <row r="32" spans="1:14" ht="13.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279"/>
      <c r="N36" s="280"/>
    </row>
    <row r="37" spans="1:14">
      <c r="A37" s="119"/>
      <c r="B37" s="871"/>
      <c r="C37" s="872"/>
      <c r="D37" s="872"/>
      <c r="E37" s="872"/>
      <c r="F37" s="872"/>
      <c r="G37" s="872"/>
      <c r="H37" s="873"/>
      <c r="I37" s="275"/>
      <c r="J37" s="276"/>
      <c r="K37" s="277"/>
      <c r="L37" s="278"/>
      <c r="M37" s="279"/>
      <c r="N37" s="280"/>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77"/>
      <c r="L39" s="876"/>
      <c r="M39" s="877"/>
      <c r="N39" s="280"/>
    </row>
    <row r="40" spans="1:14">
      <c r="B40" s="871"/>
      <c r="C40" s="872"/>
      <c r="D40" s="872"/>
      <c r="E40" s="872"/>
      <c r="F40" s="872"/>
      <c r="G40" s="872"/>
      <c r="H40" s="873"/>
      <c r="I40" s="42"/>
      <c r="J40" s="43"/>
      <c r="K40" s="277"/>
      <c r="L40" s="284"/>
      <c r="M40" s="285"/>
      <c r="N40" s="280"/>
    </row>
    <row r="41" spans="1:14">
      <c r="B41" s="328"/>
      <c r="C41" s="329"/>
      <c r="D41" s="329"/>
      <c r="E41" s="329"/>
      <c r="F41" s="331"/>
      <c r="G41" s="331"/>
      <c r="H41" s="131"/>
      <c r="I41" s="42"/>
      <c r="J41" s="43"/>
      <c r="K41" s="282"/>
      <c r="L41" s="284"/>
      <c r="M41" s="285"/>
      <c r="N41" s="286"/>
    </row>
    <row r="42" spans="1:14">
      <c r="B42" s="879"/>
      <c r="C42" s="880"/>
      <c r="D42" s="880"/>
      <c r="E42" s="44"/>
      <c r="F42" s="45"/>
      <c r="G42" s="45"/>
      <c r="H42" s="46"/>
      <c r="I42" s="42"/>
      <c r="J42" s="43"/>
      <c r="K42" s="287"/>
      <c r="L42" s="284"/>
      <c r="M42" s="409"/>
      <c r="N42" s="352"/>
    </row>
    <row r="43" spans="1:14" ht="15.75" thickBot="1">
      <c r="B43" s="871"/>
      <c r="C43" s="872"/>
      <c r="D43" s="872"/>
      <c r="E43" s="872"/>
      <c r="F43" s="872"/>
      <c r="G43" s="872"/>
      <c r="H43" s="873"/>
      <c r="I43" s="881"/>
      <c r="J43" s="882"/>
      <c r="K43" s="47"/>
      <c r="L43" s="883"/>
      <c r="M43" s="884"/>
      <c r="N43" s="111"/>
    </row>
    <row r="44" spans="1:14" ht="15.75" thickBot="1">
      <c r="B44" s="822" t="s">
        <v>1037</v>
      </c>
      <c r="C44" s="823"/>
      <c r="D44" s="823"/>
      <c r="E44" s="823"/>
      <c r="F44" s="823"/>
      <c r="G44" s="823"/>
      <c r="H44" s="823"/>
      <c r="I44" s="823"/>
      <c r="J44" s="823"/>
      <c r="K44" s="823"/>
      <c r="L44" s="823"/>
      <c r="M44" s="824"/>
      <c r="N44" s="402"/>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7" t="s">
        <v>1028</v>
      </c>
      <c r="C48" s="868"/>
      <c r="D48" s="868"/>
      <c r="E48" s="868"/>
      <c r="F48" s="868"/>
      <c r="G48" s="868"/>
      <c r="H48" s="868"/>
      <c r="I48" s="902"/>
      <c r="J48" s="323" t="s">
        <v>1029</v>
      </c>
      <c r="K48" s="91" t="s">
        <v>1030</v>
      </c>
      <c r="L48" s="903" t="s">
        <v>1039</v>
      </c>
      <c r="M48" s="902"/>
      <c r="N48" s="92" t="s">
        <v>1035</v>
      </c>
    </row>
    <row r="49" spans="1:14">
      <c r="A49" t="s">
        <v>896</v>
      </c>
      <c r="B49" s="49" t="str">
        <f>VLOOKUP(A49,MATERIALES!A4:D373,3,FALSE)</f>
        <v>Cemento Porthland Norma ASTM C150 Tipo _______</v>
      </c>
      <c r="C49" s="289"/>
      <c r="D49" s="289"/>
      <c r="E49" s="289"/>
      <c r="F49" s="289"/>
      <c r="G49" s="289"/>
      <c r="H49" s="289"/>
      <c r="I49" s="276"/>
      <c r="J49" s="424" t="str">
        <f>VLOOKUP(A49,MATERIALES!A5:D641,2,FALSE)</f>
        <v>kg</v>
      </c>
      <c r="K49" s="290">
        <v>1</v>
      </c>
      <c r="L49" s="275"/>
      <c r="M49" s="410">
        <f>VLOOKUP(A49,MATERIALES!A5:D396,4,FALSE)</f>
        <v>742.42244212536184</v>
      </c>
      <c r="N49" s="280">
        <f>K49*M49</f>
        <v>742.42244212536184</v>
      </c>
    </row>
    <row r="50" spans="1:14">
      <c r="A50" s="150"/>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SUM(N49:N53)</f>
        <v>742.42244212536184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B59" s="52"/>
      <c r="C59" s="325"/>
      <c r="D59" s="325"/>
      <c r="E59" s="325"/>
      <c r="F59" s="325"/>
      <c r="G59" s="325"/>
      <c r="H59" s="319"/>
      <c r="I59" s="287"/>
      <c r="J59" s="294"/>
      <c r="K59" s="287"/>
      <c r="L59" s="909"/>
      <c r="M59" s="910"/>
      <c r="N59" s="295"/>
    </row>
    <row r="60" spans="1:14">
      <c r="B60" s="52"/>
      <c r="C60" s="53"/>
      <c r="D60" s="53"/>
      <c r="E60" s="53"/>
      <c r="F60" s="53"/>
      <c r="G60" s="53"/>
      <c r="H60" s="319"/>
      <c r="I60" s="287"/>
      <c r="J60" s="294"/>
      <c r="K60" s="287"/>
      <c r="L60" s="909"/>
      <c r="M60" s="910"/>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900"/>
      <c r="M64" s="901"/>
      <c r="N64" s="133"/>
    </row>
    <row r="65" spans="2:15" ht="15.75" thickBot="1">
      <c r="B65" s="911" t="s">
        <v>1037</v>
      </c>
      <c r="C65" s="865"/>
      <c r="D65" s="865"/>
      <c r="E65" s="865"/>
      <c r="F65" s="865"/>
      <c r="G65" s="865"/>
      <c r="H65" s="865"/>
      <c r="I65" s="865"/>
      <c r="J65" s="865"/>
      <c r="K65" s="865"/>
      <c r="L65" s="865"/>
      <c r="M65" s="86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1" t="s">
        <v>1047</v>
      </c>
      <c r="C69" s="862"/>
      <c r="D69" s="862"/>
      <c r="E69" s="862"/>
      <c r="F69" s="862"/>
      <c r="G69" s="862"/>
      <c r="H69" s="862"/>
      <c r="I69" s="79" t="s">
        <v>1048</v>
      </c>
      <c r="J69" s="81" t="s">
        <v>1494</v>
      </c>
      <c r="K69" s="80" t="s">
        <v>1050</v>
      </c>
      <c r="L69" s="863" t="s">
        <v>1034</v>
      </c>
      <c r="M69" s="864"/>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300"/>
      <c r="J72" s="301"/>
      <c r="K72" s="302"/>
      <c r="L72" s="56"/>
      <c r="M72" s="308"/>
      <c r="N72" s="403"/>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8"/>
      <c r="C75" s="899"/>
      <c r="D75" s="899"/>
      <c r="E75" s="899"/>
      <c r="F75" s="899"/>
      <c r="G75" s="899"/>
      <c r="H75" s="899"/>
      <c r="I75" s="132"/>
      <c r="J75" s="132"/>
      <c r="K75" s="132"/>
      <c r="L75" s="912"/>
      <c r="M75" s="912"/>
      <c r="N75" s="51"/>
    </row>
    <row r="76" spans="2:15" ht="15.75" thickBot="1">
      <c r="B76" s="911" t="s">
        <v>1037</v>
      </c>
      <c r="C76" s="865"/>
      <c r="D76" s="865"/>
      <c r="E76" s="865"/>
      <c r="F76" s="865"/>
      <c r="G76" s="865"/>
      <c r="H76" s="865"/>
      <c r="I76" s="865"/>
      <c r="J76" s="865"/>
      <c r="K76" s="865"/>
      <c r="L76" s="865"/>
      <c r="M76" s="866"/>
      <c r="N76" s="309"/>
    </row>
    <row r="77" spans="2:15" ht="15.75" thickBot="1">
      <c r="B77" s="39"/>
      <c r="C77" s="40"/>
      <c r="D77" s="40"/>
      <c r="E77" s="40"/>
      <c r="F77" s="40"/>
      <c r="G77" s="40"/>
      <c r="H77" s="40"/>
      <c r="I77" s="40"/>
      <c r="J77" s="40"/>
      <c r="K77" s="40"/>
      <c r="L77" s="40"/>
      <c r="M77" s="40"/>
      <c r="N77" s="41"/>
    </row>
    <row r="78" spans="2:15" ht="15.75" thickBot="1">
      <c r="B78" s="822" t="s">
        <v>1051</v>
      </c>
      <c r="C78" s="823"/>
      <c r="D78" s="823"/>
      <c r="E78" s="823"/>
      <c r="F78" s="823"/>
      <c r="G78" s="823"/>
      <c r="H78" s="823"/>
      <c r="I78" s="823"/>
      <c r="J78" s="823"/>
      <c r="K78" s="823"/>
      <c r="L78" s="823"/>
      <c r="M78" s="824"/>
      <c r="N78" s="105">
        <f>N44+N54+N65+N76</f>
        <v>742.42244212536184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148.48448842507239</v>
      </c>
      <c r="M83" s="858"/>
      <c r="N83" s="57"/>
    </row>
    <row r="84" spans="1:14">
      <c r="B84" s="95" t="s">
        <v>1057</v>
      </c>
      <c r="C84" s="96"/>
      <c r="D84" s="96"/>
      <c r="E84" s="96"/>
      <c r="F84" s="96"/>
      <c r="G84" s="96"/>
      <c r="H84" s="96"/>
      <c r="I84" s="93"/>
      <c r="J84" s="94"/>
      <c r="K84" s="312">
        <v>0.05</v>
      </c>
      <c r="L84" s="857">
        <f>N78*K84</f>
        <v>37.121122106268096</v>
      </c>
      <c r="M84" s="858"/>
      <c r="N84" s="57"/>
    </row>
    <row r="85" spans="1:14" ht="15.75" thickBot="1">
      <c r="B85" s="97" t="s">
        <v>1058</v>
      </c>
      <c r="C85" s="98"/>
      <c r="D85" s="98"/>
      <c r="E85" s="98"/>
      <c r="F85" s="98"/>
      <c r="G85" s="98"/>
      <c r="H85" s="98"/>
      <c r="I85" s="99"/>
      <c r="J85" s="100"/>
      <c r="K85" s="313">
        <v>0.05</v>
      </c>
      <c r="L85" s="859">
        <f>N78*K85</f>
        <v>37.121122106268096</v>
      </c>
      <c r="M85" s="860"/>
      <c r="N85" s="57"/>
    </row>
    <row r="86" spans="1:14" ht="15.75" thickBot="1">
      <c r="B86" s="822" t="s">
        <v>1037</v>
      </c>
      <c r="C86" s="823"/>
      <c r="D86" s="823"/>
      <c r="E86" s="823"/>
      <c r="F86" s="823"/>
      <c r="G86" s="823"/>
      <c r="H86" s="823"/>
      <c r="I86" s="823"/>
      <c r="J86" s="823"/>
      <c r="K86" s="823"/>
      <c r="L86" s="823"/>
      <c r="M86" s="824"/>
      <c r="N86" s="58">
        <f>L83+L84+L85</f>
        <v>222.72673263760859</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965.14917476297046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75" thickBot="1">
      <c r="B97" s="22"/>
      <c r="C97" s="18"/>
      <c r="D97" s="18"/>
      <c r="E97" s="18"/>
      <c r="F97" s="18" t="s">
        <v>1064</v>
      </c>
      <c r="G97" s="18"/>
      <c r="H97" s="18"/>
      <c r="I97" s="18"/>
      <c r="J97" s="18"/>
      <c r="K97" s="18"/>
      <c r="L97" s="18"/>
      <c r="M97" s="18"/>
      <c r="N97" s="23"/>
    </row>
    <row r="98" spans="2:14">
      <c r="B98" s="235" t="s">
        <v>2322</v>
      </c>
      <c r="C98" s="236"/>
      <c r="D98" s="236"/>
      <c r="E98" s="236"/>
      <c r="F98" s="236"/>
      <c r="G98" s="236"/>
      <c r="H98" s="236"/>
      <c r="I98" s="236"/>
      <c r="J98" s="236"/>
      <c r="K98" s="236"/>
      <c r="L98" s="236"/>
      <c r="M98" s="236"/>
      <c r="N98" s="237"/>
    </row>
    <row r="99" spans="2:14">
      <c r="B99" s="238"/>
      <c r="C99" s="239"/>
      <c r="D99" s="239"/>
      <c r="E99" s="239"/>
      <c r="F99" s="239"/>
      <c r="G99" s="239"/>
      <c r="H99" s="239"/>
      <c r="I99" s="239"/>
      <c r="J99" s="239"/>
      <c r="K99" s="239"/>
      <c r="L99" s="239"/>
      <c r="M99" s="239"/>
      <c r="N99" s="240"/>
    </row>
    <row r="100" spans="2:14">
      <c r="B100" s="238"/>
      <c r="C100" s="239"/>
      <c r="D100" s="239"/>
      <c r="E100" s="239"/>
      <c r="F100" s="239"/>
      <c r="G100" s="239"/>
      <c r="H100" s="239"/>
      <c r="I100" s="239"/>
      <c r="J100" s="239"/>
      <c r="K100" s="239"/>
      <c r="L100" s="239"/>
      <c r="M100" s="239"/>
      <c r="N100" s="240"/>
    </row>
    <row r="101" spans="2:14">
      <c r="B101" s="238"/>
      <c r="C101" s="239"/>
      <c r="D101" s="239"/>
      <c r="E101" s="239"/>
      <c r="F101" s="239"/>
      <c r="G101" s="239"/>
      <c r="H101" s="239"/>
      <c r="I101" s="239"/>
      <c r="J101" s="239"/>
      <c r="K101" s="239"/>
      <c r="L101" s="239"/>
      <c r="M101" s="239"/>
      <c r="N101" s="240"/>
    </row>
    <row r="102" spans="2:14" ht="15.75" thickBot="1">
      <c r="B102" s="241"/>
      <c r="C102" s="242"/>
      <c r="D102" s="242"/>
      <c r="E102" s="242"/>
      <c r="F102" s="242"/>
      <c r="G102" s="242"/>
      <c r="H102" s="242"/>
      <c r="I102" s="242"/>
      <c r="J102" s="242"/>
      <c r="K102" s="242"/>
      <c r="L102" s="242"/>
      <c r="M102" s="242"/>
      <c r="N102" s="243"/>
    </row>
    <row r="103" spans="2:14">
      <c r="B103" s="244"/>
      <c r="C103" s="245"/>
      <c r="D103" s="245"/>
      <c r="E103" s="245"/>
      <c r="F103" s="245"/>
      <c r="G103" s="245"/>
      <c r="H103" s="245"/>
      <c r="I103" s="245"/>
      <c r="J103" s="245"/>
      <c r="K103" s="245"/>
      <c r="L103" s="245"/>
      <c r="M103" s="245"/>
      <c r="N103" s="246"/>
    </row>
    <row r="104" spans="2:14">
      <c r="B104" s="230" t="s">
        <v>2323</v>
      </c>
      <c r="C104" s="37"/>
      <c r="D104" s="37"/>
      <c r="E104" s="37"/>
      <c r="F104" s="37"/>
      <c r="G104" s="37"/>
      <c r="H104" s="37"/>
      <c r="I104" s="37"/>
      <c r="J104" s="37"/>
      <c r="K104" s="37"/>
      <c r="L104" s="37"/>
      <c r="M104" s="37"/>
      <c r="N104" s="38"/>
    </row>
    <row r="105" spans="2:14" ht="15" customHeight="1">
      <c r="B105" s="825" t="s">
        <v>2324</v>
      </c>
      <c r="C105" s="826"/>
      <c r="D105" s="826"/>
      <c r="E105" s="826"/>
      <c r="F105" s="826"/>
      <c r="G105" s="826"/>
      <c r="H105" s="826"/>
      <c r="I105" s="826"/>
      <c r="J105" s="826"/>
      <c r="K105" s="826"/>
      <c r="L105" s="826"/>
      <c r="M105" s="826"/>
      <c r="N105" s="827"/>
    </row>
    <row r="106" spans="2:14" ht="15" customHeight="1">
      <c r="B106" s="825"/>
      <c r="C106" s="826"/>
      <c r="D106" s="826"/>
      <c r="E106" s="826"/>
      <c r="F106" s="826"/>
      <c r="G106" s="826"/>
      <c r="H106" s="826"/>
      <c r="I106" s="826"/>
      <c r="J106" s="826"/>
      <c r="K106" s="826"/>
      <c r="L106" s="826"/>
      <c r="M106" s="826"/>
      <c r="N106" s="827"/>
    </row>
    <row r="107" spans="2:14" ht="29.25" customHeight="1">
      <c r="B107" s="828" t="s">
        <v>2325</v>
      </c>
      <c r="C107" s="829"/>
      <c r="D107" s="829"/>
      <c r="E107" s="829"/>
      <c r="F107" s="829"/>
      <c r="G107" s="829"/>
      <c r="H107" s="829"/>
      <c r="I107" s="829"/>
      <c r="J107" s="829"/>
      <c r="K107" s="829"/>
      <c r="L107" s="829"/>
      <c r="M107" s="829"/>
      <c r="N107" s="830"/>
    </row>
    <row r="108" spans="2:14">
      <c r="B108" s="828"/>
      <c r="C108" s="829"/>
      <c r="D108" s="829"/>
      <c r="E108" s="829"/>
      <c r="F108" s="829"/>
      <c r="G108" s="829"/>
      <c r="H108" s="829"/>
      <c r="I108" s="829"/>
      <c r="J108" s="829"/>
      <c r="K108" s="829"/>
      <c r="L108" s="829"/>
      <c r="M108" s="829"/>
      <c r="N108" s="830"/>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30"/>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8"/>
      <c r="K118" s="888"/>
      <c r="L118" s="888"/>
      <c r="M118" s="888"/>
      <c r="N118" s="889"/>
    </row>
    <row r="119" spans="2:14" ht="15.75" customHeight="1" thickBot="1">
      <c r="B119" s="269" t="s">
        <v>2327</v>
      </c>
      <c r="C119" s="401"/>
      <c r="D119" s="401"/>
      <c r="E119" s="63"/>
      <c r="F119" s="63"/>
      <c r="G119" s="63"/>
      <c r="H119" s="63"/>
      <c r="I119" s="63"/>
      <c r="J119" s="890"/>
      <c r="K119" s="890"/>
      <c r="L119" s="890"/>
      <c r="M119" s="890"/>
      <c r="N119" s="891"/>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29.25" customHeight="1" thickBot="1">
      <c r="A31" t="s">
        <v>1929</v>
      </c>
      <c r="B31" s="86" t="s">
        <v>1710</v>
      </c>
      <c r="C31" s="964" t="s">
        <v>2146</v>
      </c>
      <c r="D31" s="965"/>
      <c r="E31" s="965"/>
      <c r="F31" s="965"/>
      <c r="G31" s="965"/>
      <c r="H31" s="965"/>
      <c r="I31" s="965"/>
      <c r="J31" s="965"/>
      <c r="K31" s="476"/>
      <c r="L31" s="314" t="s">
        <v>377</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279"/>
      <c r="N36" s="280"/>
    </row>
    <row r="37" spans="1:14">
      <c r="A37" s="119"/>
      <c r="B37" s="871"/>
      <c r="C37" s="872"/>
      <c r="D37" s="872"/>
      <c r="E37" s="872"/>
      <c r="F37" s="872"/>
      <c r="G37" s="872"/>
      <c r="H37" s="873"/>
      <c r="I37" s="275"/>
      <c r="J37" s="276"/>
      <c r="K37" s="277"/>
      <c r="L37" s="278"/>
      <c r="M37" s="279"/>
      <c r="N37" s="280"/>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77"/>
      <c r="L39" s="876"/>
      <c r="M39" s="877"/>
      <c r="N39" s="280"/>
    </row>
    <row r="40" spans="1:14">
      <c r="B40" s="871"/>
      <c r="C40" s="872"/>
      <c r="D40" s="872"/>
      <c r="E40" s="872"/>
      <c r="F40" s="872"/>
      <c r="G40" s="872"/>
      <c r="H40" s="873"/>
      <c r="I40" s="42"/>
      <c r="J40" s="43"/>
      <c r="K40" s="277"/>
      <c r="L40" s="284"/>
      <c r="M40" s="285"/>
      <c r="N40" s="280"/>
    </row>
    <row r="41" spans="1:14">
      <c r="B41" s="328"/>
      <c r="C41" s="329"/>
      <c r="D41" s="329"/>
      <c r="E41" s="329"/>
      <c r="F41" s="331"/>
      <c r="G41" s="331"/>
      <c r="H41" s="131"/>
      <c r="I41" s="42"/>
      <c r="J41" s="43"/>
      <c r="K41" s="282"/>
      <c r="L41" s="284"/>
      <c r="M41" s="285"/>
      <c r="N41" s="286"/>
    </row>
    <row r="42" spans="1:14">
      <c r="B42" s="879"/>
      <c r="C42" s="880"/>
      <c r="D42" s="880"/>
      <c r="E42" s="44"/>
      <c r="F42" s="45"/>
      <c r="G42" s="45"/>
      <c r="H42" s="46"/>
      <c r="I42" s="42"/>
      <c r="J42" s="43"/>
      <c r="K42" s="287"/>
      <c r="L42" s="284"/>
      <c r="M42" s="409"/>
      <c r="N42" s="352"/>
    </row>
    <row r="43" spans="1:14" ht="15.75" thickBot="1">
      <c r="B43" s="871"/>
      <c r="C43" s="872"/>
      <c r="D43" s="872"/>
      <c r="E43" s="872"/>
      <c r="F43" s="872"/>
      <c r="G43" s="872"/>
      <c r="H43" s="873"/>
      <c r="I43" s="881"/>
      <c r="J43" s="882"/>
      <c r="K43" s="47"/>
      <c r="L43" s="883"/>
      <c r="M43" s="884"/>
      <c r="N43" s="111"/>
    </row>
    <row r="44" spans="1:14" ht="15.75" thickBot="1">
      <c r="B44" s="822" t="s">
        <v>1037</v>
      </c>
      <c r="C44" s="823"/>
      <c r="D44" s="823"/>
      <c r="E44" s="823"/>
      <c r="F44" s="823"/>
      <c r="G44" s="823"/>
      <c r="H44" s="823"/>
      <c r="I44" s="823"/>
      <c r="J44" s="823"/>
      <c r="K44" s="823"/>
      <c r="L44" s="823"/>
      <c r="M44" s="824"/>
      <c r="N44" s="402"/>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7" t="s">
        <v>1028</v>
      </c>
      <c r="C48" s="868"/>
      <c r="D48" s="868"/>
      <c r="E48" s="868"/>
      <c r="F48" s="868"/>
      <c r="G48" s="868"/>
      <c r="H48" s="868"/>
      <c r="I48" s="902"/>
      <c r="J48" s="323" t="s">
        <v>1029</v>
      </c>
      <c r="K48" s="91" t="s">
        <v>1030</v>
      </c>
      <c r="L48" s="903" t="s">
        <v>1039</v>
      </c>
      <c r="M48" s="902"/>
      <c r="N48" s="92" t="s">
        <v>1035</v>
      </c>
    </row>
    <row r="49" spans="1:14">
      <c r="A49" t="s">
        <v>898</v>
      </c>
      <c r="B49" s="49" t="str">
        <f>VLOOKUP(A49,MATERIALES!A4:D373,3,FALSE)</f>
        <v>Cemento Hidráulico adicionado, Norma ASTM C595 Tipo _______</v>
      </c>
      <c r="C49" s="289"/>
      <c r="D49" s="289"/>
      <c r="E49" s="289"/>
      <c r="F49" s="289"/>
      <c r="G49" s="289"/>
      <c r="H49" s="289"/>
      <c r="I49" s="276"/>
      <c r="J49" s="424" t="str">
        <f>VLOOKUP(A49,MATERIALES!A5:D641,2,FALSE)</f>
        <v>kg</v>
      </c>
      <c r="K49" s="290">
        <v>1</v>
      </c>
      <c r="L49" s="275"/>
      <c r="M49" s="410">
        <f>VLOOKUP(A49,MATERIALES!A5:D396,4,FALSE)</f>
        <v>872.87350905954702</v>
      </c>
      <c r="N49" s="280">
        <f>K49*M49</f>
        <v>872.87350905954702</v>
      </c>
    </row>
    <row r="50" spans="1:14">
      <c r="A50" s="150"/>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SUM(N49:N53)</f>
        <v>872.87350905954702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B59" s="52"/>
      <c r="C59" s="325"/>
      <c r="D59" s="325"/>
      <c r="E59" s="325"/>
      <c r="F59" s="325"/>
      <c r="G59" s="325"/>
      <c r="H59" s="319"/>
      <c r="I59" s="287"/>
      <c r="J59" s="294"/>
      <c r="K59" s="287"/>
      <c r="L59" s="909"/>
      <c r="M59" s="910"/>
      <c r="N59" s="295"/>
    </row>
    <row r="60" spans="1:14">
      <c r="B60" s="52"/>
      <c r="C60" s="53"/>
      <c r="D60" s="53"/>
      <c r="E60" s="53"/>
      <c r="F60" s="53"/>
      <c r="G60" s="53"/>
      <c r="H60" s="319"/>
      <c r="I60" s="287"/>
      <c r="J60" s="294"/>
      <c r="K60" s="287"/>
      <c r="L60" s="909"/>
      <c r="M60" s="910"/>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900"/>
      <c r="M64" s="901"/>
      <c r="N64" s="133"/>
    </row>
    <row r="65" spans="2:15" ht="15.75" thickBot="1">
      <c r="B65" s="911" t="s">
        <v>1037</v>
      </c>
      <c r="C65" s="865"/>
      <c r="D65" s="865"/>
      <c r="E65" s="865"/>
      <c r="F65" s="865"/>
      <c r="G65" s="865"/>
      <c r="H65" s="865"/>
      <c r="I65" s="865"/>
      <c r="J65" s="865"/>
      <c r="K65" s="865"/>
      <c r="L65" s="865"/>
      <c r="M65" s="86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1" t="s">
        <v>1047</v>
      </c>
      <c r="C69" s="862"/>
      <c r="D69" s="862"/>
      <c r="E69" s="862"/>
      <c r="F69" s="862"/>
      <c r="G69" s="862"/>
      <c r="H69" s="862"/>
      <c r="I69" s="79" t="s">
        <v>1048</v>
      </c>
      <c r="J69" s="81" t="s">
        <v>1494</v>
      </c>
      <c r="K69" s="80" t="s">
        <v>1050</v>
      </c>
      <c r="L69" s="863" t="s">
        <v>1034</v>
      </c>
      <c r="M69" s="864"/>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300"/>
      <c r="J72" s="301"/>
      <c r="K72" s="302"/>
      <c r="L72" s="56"/>
      <c r="M72" s="308"/>
      <c r="N72" s="403"/>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8"/>
      <c r="C75" s="899"/>
      <c r="D75" s="899"/>
      <c r="E75" s="899"/>
      <c r="F75" s="899"/>
      <c r="G75" s="899"/>
      <c r="H75" s="899"/>
      <c r="I75" s="132"/>
      <c r="J75" s="132"/>
      <c r="K75" s="132"/>
      <c r="L75" s="912"/>
      <c r="M75" s="912"/>
      <c r="N75" s="51"/>
    </row>
    <row r="76" spans="2:15" ht="15.75" thickBot="1">
      <c r="B76" s="911" t="s">
        <v>1037</v>
      </c>
      <c r="C76" s="865"/>
      <c r="D76" s="865"/>
      <c r="E76" s="865"/>
      <c r="F76" s="865"/>
      <c r="G76" s="865"/>
      <c r="H76" s="865"/>
      <c r="I76" s="865"/>
      <c r="J76" s="865"/>
      <c r="K76" s="865"/>
      <c r="L76" s="865"/>
      <c r="M76" s="866"/>
      <c r="N76" s="309"/>
    </row>
    <row r="77" spans="2:15" ht="15.75" thickBot="1">
      <c r="B77" s="39"/>
      <c r="C77" s="40"/>
      <c r="D77" s="40"/>
      <c r="E77" s="40"/>
      <c r="F77" s="40"/>
      <c r="G77" s="40"/>
      <c r="H77" s="40"/>
      <c r="I77" s="40"/>
      <c r="J77" s="40"/>
      <c r="K77" s="40"/>
      <c r="L77" s="40"/>
      <c r="M77" s="40"/>
      <c r="N77" s="41"/>
    </row>
    <row r="78" spans="2:15" ht="15.75" thickBot="1">
      <c r="B78" s="822" t="s">
        <v>1051</v>
      </c>
      <c r="C78" s="823"/>
      <c r="D78" s="823"/>
      <c r="E78" s="823"/>
      <c r="F78" s="823"/>
      <c r="G78" s="823"/>
      <c r="H78" s="823"/>
      <c r="I78" s="823"/>
      <c r="J78" s="823"/>
      <c r="K78" s="823"/>
      <c r="L78" s="823"/>
      <c r="M78" s="824"/>
      <c r="N78" s="105">
        <f>N44+N54+N65+N76</f>
        <v>872.87350905954702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174.57470181190942</v>
      </c>
      <c r="M83" s="858"/>
      <c r="N83" s="57"/>
    </row>
    <row r="84" spans="1:14">
      <c r="B84" s="95" t="s">
        <v>1057</v>
      </c>
      <c r="C84" s="96"/>
      <c r="D84" s="96"/>
      <c r="E84" s="96"/>
      <c r="F84" s="96"/>
      <c r="G84" s="96"/>
      <c r="H84" s="96"/>
      <c r="I84" s="93"/>
      <c r="J84" s="94"/>
      <c r="K84" s="312">
        <v>0.05</v>
      </c>
      <c r="L84" s="857">
        <f>N78*K84</f>
        <v>43.643675452977355</v>
      </c>
      <c r="M84" s="858"/>
      <c r="N84" s="57"/>
    </row>
    <row r="85" spans="1:14" ht="15.75" thickBot="1">
      <c r="B85" s="97" t="s">
        <v>1058</v>
      </c>
      <c r="C85" s="98"/>
      <c r="D85" s="98"/>
      <c r="E85" s="98"/>
      <c r="F85" s="98"/>
      <c r="G85" s="98"/>
      <c r="H85" s="98"/>
      <c r="I85" s="99"/>
      <c r="J85" s="100"/>
      <c r="K85" s="313">
        <v>0.05</v>
      </c>
      <c r="L85" s="859">
        <f>N78*K85</f>
        <v>43.643675452977355</v>
      </c>
      <c r="M85" s="860"/>
      <c r="N85" s="57"/>
    </row>
    <row r="86" spans="1:14" ht="15.75" thickBot="1">
      <c r="B86" s="822" t="s">
        <v>1037</v>
      </c>
      <c r="C86" s="823"/>
      <c r="D86" s="823"/>
      <c r="E86" s="823"/>
      <c r="F86" s="823"/>
      <c r="G86" s="823"/>
      <c r="H86" s="823"/>
      <c r="I86" s="823"/>
      <c r="J86" s="823"/>
      <c r="K86" s="823"/>
      <c r="L86" s="823"/>
      <c r="M86" s="824"/>
      <c r="N86" s="58">
        <f>L83+L84+L85</f>
        <v>261.86205271786412</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1134.735561777411</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66" t="s">
        <v>2324</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29.25" customHeight="1">
      <c r="B107" s="969" t="s">
        <v>2325</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72"/>
      <c r="K118" s="972"/>
      <c r="L118" s="972"/>
      <c r="M118" s="972"/>
      <c r="N118" s="973"/>
    </row>
    <row r="119" spans="2:14" ht="15.75" thickBot="1">
      <c r="B119" s="427" t="s">
        <v>2327</v>
      </c>
      <c r="C119" s="428"/>
      <c r="D119" s="428"/>
      <c r="E119" s="267"/>
      <c r="F119" s="267"/>
      <c r="G119" s="267"/>
      <c r="H119" s="267"/>
      <c r="I119" s="267"/>
      <c r="J119" s="974"/>
      <c r="K119" s="974"/>
      <c r="L119" s="974"/>
      <c r="M119" s="974"/>
      <c r="N119" s="975"/>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41.25" customHeight="1" thickBot="1">
      <c r="A31" t="s">
        <v>1929</v>
      </c>
      <c r="B31" s="86" t="s">
        <v>1711</v>
      </c>
      <c r="C31" s="964" t="s">
        <v>2147</v>
      </c>
      <c r="D31" s="965"/>
      <c r="E31" s="965"/>
      <c r="F31" s="965"/>
      <c r="G31" s="965"/>
      <c r="H31" s="965"/>
      <c r="I31" s="965"/>
      <c r="J31" s="965"/>
      <c r="K31" s="476"/>
      <c r="L31" s="314" t="s">
        <v>377</v>
      </c>
      <c r="M31" s="211"/>
      <c r="N31" s="90"/>
    </row>
    <row r="32" spans="1:14" ht="18.7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279"/>
      <c r="N36" s="280"/>
    </row>
    <row r="37" spans="1:14">
      <c r="A37" s="119"/>
      <c r="B37" s="871"/>
      <c r="C37" s="872"/>
      <c r="D37" s="872"/>
      <c r="E37" s="872"/>
      <c r="F37" s="872"/>
      <c r="G37" s="872"/>
      <c r="H37" s="873"/>
      <c r="I37" s="275"/>
      <c r="J37" s="276"/>
      <c r="K37" s="277"/>
      <c r="L37" s="278"/>
      <c r="M37" s="279"/>
      <c r="N37" s="280"/>
    </row>
    <row r="38" spans="1:14">
      <c r="B38" s="871"/>
      <c r="C38" s="872"/>
      <c r="D38" s="872"/>
      <c r="E38" s="872"/>
      <c r="F38" s="872"/>
      <c r="G38" s="872"/>
      <c r="H38" s="873"/>
      <c r="I38" s="275"/>
      <c r="J38" s="276"/>
      <c r="K38" s="277"/>
      <c r="L38" s="278"/>
      <c r="M38" s="279"/>
      <c r="N38" s="280"/>
    </row>
    <row r="39" spans="1:14">
      <c r="B39" s="871"/>
      <c r="C39" s="872"/>
      <c r="D39" s="872"/>
      <c r="E39" s="872"/>
      <c r="F39" s="872"/>
      <c r="G39" s="872"/>
      <c r="H39" s="873"/>
      <c r="I39" s="874"/>
      <c r="J39" s="875"/>
      <c r="K39" s="277"/>
      <c r="L39" s="876"/>
      <c r="M39" s="877"/>
      <c r="N39" s="280"/>
    </row>
    <row r="40" spans="1:14">
      <c r="B40" s="871"/>
      <c r="C40" s="872"/>
      <c r="D40" s="872"/>
      <c r="E40" s="872"/>
      <c r="F40" s="872"/>
      <c r="G40" s="872"/>
      <c r="H40" s="873"/>
      <c r="I40" s="42"/>
      <c r="J40" s="43"/>
      <c r="K40" s="277"/>
      <c r="L40" s="284"/>
      <c r="M40" s="285"/>
      <c r="N40" s="280"/>
    </row>
    <row r="41" spans="1:14">
      <c r="B41" s="328"/>
      <c r="C41" s="329"/>
      <c r="D41" s="329"/>
      <c r="E41" s="329"/>
      <c r="F41" s="331"/>
      <c r="G41" s="331"/>
      <c r="H41" s="131"/>
      <c r="I41" s="42"/>
      <c r="J41" s="43"/>
      <c r="K41" s="282"/>
      <c r="L41" s="284"/>
      <c r="M41" s="285"/>
      <c r="N41" s="286"/>
    </row>
    <row r="42" spans="1:14">
      <c r="B42" s="879"/>
      <c r="C42" s="880"/>
      <c r="D42" s="880"/>
      <c r="E42" s="44"/>
      <c r="F42" s="45"/>
      <c r="G42" s="45"/>
      <c r="H42" s="46"/>
      <c r="I42" s="42"/>
      <c r="J42" s="43"/>
      <c r="K42" s="287"/>
      <c r="L42" s="284"/>
      <c r="M42" s="409"/>
      <c r="N42" s="352"/>
    </row>
    <row r="43" spans="1:14" ht="15.75" thickBot="1">
      <c r="B43" s="871"/>
      <c r="C43" s="872"/>
      <c r="D43" s="872"/>
      <c r="E43" s="872"/>
      <c r="F43" s="872"/>
      <c r="G43" s="872"/>
      <c r="H43" s="873"/>
      <c r="I43" s="881"/>
      <c r="J43" s="882"/>
      <c r="K43" s="47"/>
      <c r="L43" s="883"/>
      <c r="M43" s="884"/>
      <c r="N43" s="111"/>
    </row>
    <row r="44" spans="1:14" ht="15.75" thickBot="1">
      <c r="B44" s="822" t="s">
        <v>1037</v>
      </c>
      <c r="C44" s="823"/>
      <c r="D44" s="823"/>
      <c r="E44" s="823"/>
      <c r="F44" s="823"/>
      <c r="G44" s="823"/>
      <c r="H44" s="823"/>
      <c r="I44" s="823"/>
      <c r="J44" s="823"/>
      <c r="K44" s="823"/>
      <c r="L44" s="823"/>
      <c r="M44" s="824"/>
      <c r="N44" s="402"/>
    </row>
    <row r="45" spans="1:14">
      <c r="B45" s="288"/>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7" t="s">
        <v>1028</v>
      </c>
      <c r="C48" s="868"/>
      <c r="D48" s="868"/>
      <c r="E48" s="868"/>
      <c r="F48" s="868"/>
      <c r="G48" s="868"/>
      <c r="H48" s="868"/>
      <c r="I48" s="902"/>
      <c r="J48" s="323" t="s">
        <v>1029</v>
      </c>
      <c r="K48" s="91" t="s">
        <v>1030</v>
      </c>
      <c r="L48" s="903" t="s">
        <v>1039</v>
      </c>
      <c r="M48" s="902"/>
      <c r="N48" s="92" t="s">
        <v>1035</v>
      </c>
    </row>
    <row r="49" spans="1:14">
      <c r="A49" t="s">
        <v>875</v>
      </c>
      <c r="B49" s="49" t="str">
        <f>VLOOKUP(A49,MATERIALES!A4:D373,3,FALSE)</f>
        <v xml:space="preserve">Cemento gris
</v>
      </c>
      <c r="C49" s="289"/>
      <c r="D49" s="289"/>
      <c r="E49" s="289"/>
      <c r="F49" s="289"/>
      <c r="G49" s="289"/>
      <c r="H49" s="289"/>
      <c r="I49" s="276"/>
      <c r="J49" s="424" t="str">
        <f>VLOOKUP(A49,MATERIALES!A5:D641,2,FALSE)</f>
        <v>kg</v>
      </c>
      <c r="K49" s="290">
        <v>1</v>
      </c>
      <c r="L49" s="275"/>
      <c r="M49" s="410">
        <f>VLOOKUP(A49,MATERIALES!A5:D396,4,FALSE)</f>
        <v>412.66666666666669</v>
      </c>
      <c r="N49" s="280">
        <f>K49*M49</f>
        <v>412.66666666666669</v>
      </c>
    </row>
    <row r="50" spans="1:14">
      <c r="A50" s="150"/>
      <c r="B50" s="49"/>
      <c r="C50" s="289"/>
      <c r="D50" s="289"/>
      <c r="E50" s="289"/>
      <c r="F50" s="289"/>
      <c r="G50" s="289"/>
      <c r="H50" s="289"/>
      <c r="I50" s="276"/>
      <c r="J50" s="232"/>
      <c r="K50" s="290"/>
      <c r="L50" s="275"/>
      <c r="M50" s="410"/>
      <c r="N50" s="280"/>
    </row>
    <row r="51" spans="1:14">
      <c r="B51" s="49"/>
      <c r="C51" s="289"/>
      <c r="D51" s="289"/>
      <c r="E51" s="289"/>
      <c r="F51" s="289"/>
      <c r="G51" s="289"/>
      <c r="H51" s="289"/>
      <c r="I51" s="276"/>
      <c r="J51" s="232"/>
      <c r="K51" s="290"/>
      <c r="L51" s="275"/>
      <c r="M51" s="291"/>
      <c r="N51" s="292"/>
    </row>
    <row r="52" spans="1:14">
      <c r="B52" s="49"/>
      <c r="C52" s="289"/>
      <c r="D52" s="289"/>
      <c r="E52" s="289"/>
      <c r="F52" s="289"/>
      <c r="G52" s="289"/>
      <c r="H52" s="289"/>
      <c r="I52" s="276"/>
      <c r="J52" s="232"/>
      <c r="K52" s="290"/>
      <c r="L52" s="275"/>
      <c r="M52" s="291"/>
      <c r="N52" s="292"/>
    </row>
    <row r="53" spans="1:14" ht="15.75" thickBot="1">
      <c r="B53" s="904"/>
      <c r="C53" s="905"/>
      <c r="D53" s="905"/>
      <c r="E53" s="905"/>
      <c r="F53" s="905"/>
      <c r="G53" s="905"/>
      <c r="H53" s="905"/>
      <c r="I53" s="875"/>
      <c r="J53" s="48"/>
      <c r="K53" s="50"/>
      <c r="L53" s="906"/>
      <c r="M53" s="907"/>
      <c r="N53" s="51"/>
    </row>
    <row r="54" spans="1:14" ht="15.75" thickBot="1">
      <c r="B54" s="822" t="s">
        <v>1037</v>
      </c>
      <c r="C54" s="823"/>
      <c r="D54" s="823"/>
      <c r="E54" s="823"/>
      <c r="F54" s="823"/>
      <c r="G54" s="823"/>
      <c r="H54" s="823"/>
      <c r="I54" s="823"/>
      <c r="J54" s="823"/>
      <c r="K54" s="823"/>
      <c r="L54" s="823"/>
      <c r="M54" s="824"/>
      <c r="N54" s="402">
        <f>SUM(N49:N53)</f>
        <v>412.66666666666669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B59" s="52"/>
      <c r="C59" s="325"/>
      <c r="D59" s="325"/>
      <c r="E59" s="325"/>
      <c r="F59" s="325"/>
      <c r="G59" s="325"/>
      <c r="H59" s="319"/>
      <c r="I59" s="287"/>
      <c r="J59" s="294"/>
      <c r="K59" s="287"/>
      <c r="L59" s="909"/>
      <c r="M59" s="910"/>
      <c r="N59" s="295"/>
    </row>
    <row r="60" spans="1:14">
      <c r="B60" s="52"/>
      <c r="C60" s="53"/>
      <c r="D60" s="53"/>
      <c r="E60" s="53"/>
      <c r="F60" s="53"/>
      <c r="G60" s="53"/>
      <c r="H60" s="319"/>
      <c r="I60" s="287"/>
      <c r="J60" s="294"/>
      <c r="K60" s="287"/>
      <c r="L60" s="909"/>
      <c r="M60" s="910"/>
      <c r="N60" s="299"/>
    </row>
    <row r="61" spans="1:14">
      <c r="B61" s="52"/>
      <c r="C61" s="53"/>
      <c r="D61" s="53"/>
      <c r="E61" s="53"/>
      <c r="F61" s="53"/>
      <c r="G61" s="53"/>
      <c r="H61" s="296"/>
      <c r="I61" s="287"/>
      <c r="J61" s="287"/>
      <c r="K61" s="287"/>
      <c r="L61" s="297"/>
      <c r="M61" s="298"/>
      <c r="N61" s="299"/>
    </row>
    <row r="62" spans="1:14">
      <c r="B62" s="52"/>
      <c r="C62" s="53"/>
      <c r="D62" s="53"/>
      <c r="E62" s="53"/>
      <c r="F62" s="53"/>
      <c r="G62" s="53"/>
      <c r="H62" s="296"/>
      <c r="I62" s="287"/>
      <c r="J62" s="287"/>
      <c r="K62" s="287"/>
      <c r="L62" s="297"/>
      <c r="M62" s="298"/>
      <c r="N62" s="299"/>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900"/>
      <c r="M64" s="901"/>
      <c r="N64" s="133"/>
    </row>
    <row r="65" spans="2:15" ht="15.75" thickBot="1">
      <c r="B65" s="911" t="s">
        <v>1037</v>
      </c>
      <c r="C65" s="865"/>
      <c r="D65" s="865"/>
      <c r="E65" s="865"/>
      <c r="F65" s="865"/>
      <c r="G65" s="865"/>
      <c r="H65" s="865"/>
      <c r="I65" s="865"/>
      <c r="J65" s="865"/>
      <c r="K65" s="865"/>
      <c r="L65" s="865"/>
      <c r="M65" s="866"/>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1" t="s">
        <v>1047</v>
      </c>
      <c r="C69" s="862"/>
      <c r="D69" s="862"/>
      <c r="E69" s="862"/>
      <c r="F69" s="862"/>
      <c r="G69" s="862"/>
      <c r="H69" s="862"/>
      <c r="I69" s="79" t="s">
        <v>1048</v>
      </c>
      <c r="J69" s="81" t="s">
        <v>1494</v>
      </c>
      <c r="K69" s="80" t="s">
        <v>1050</v>
      </c>
      <c r="L69" s="863" t="s">
        <v>1034</v>
      </c>
      <c r="M69" s="864"/>
      <c r="N69" s="104" t="s">
        <v>1035</v>
      </c>
    </row>
    <row r="70" spans="2:15">
      <c r="B70" s="55"/>
      <c r="C70" s="53"/>
      <c r="D70" s="53"/>
      <c r="E70" s="53"/>
      <c r="F70" s="53"/>
      <c r="G70" s="53"/>
      <c r="H70" s="53"/>
      <c r="I70" s="300"/>
      <c r="J70" s="301"/>
      <c r="K70" s="302"/>
      <c r="L70" s="56"/>
      <c r="M70" s="303"/>
      <c r="N70" s="403"/>
      <c r="O70" s="112"/>
    </row>
    <row r="71" spans="2:15">
      <c r="B71" s="55"/>
      <c r="C71" s="53"/>
      <c r="D71" s="53"/>
      <c r="E71" s="53"/>
      <c r="F71" s="53"/>
      <c r="G71" s="53"/>
      <c r="H71" s="53"/>
      <c r="I71" s="300"/>
      <c r="J71" s="301"/>
      <c r="K71" s="302"/>
      <c r="L71" s="56"/>
      <c r="M71" s="307"/>
      <c r="N71" s="403"/>
    </row>
    <row r="72" spans="2:15">
      <c r="B72" s="55"/>
      <c r="C72" s="53"/>
      <c r="D72" s="53"/>
      <c r="E72" s="53"/>
      <c r="F72" s="53"/>
      <c r="G72" s="53"/>
      <c r="H72" s="53"/>
      <c r="I72" s="300"/>
      <c r="J72" s="301"/>
      <c r="K72" s="302"/>
      <c r="L72" s="56"/>
      <c r="M72" s="308"/>
      <c r="N72" s="403"/>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898"/>
      <c r="C75" s="899"/>
      <c r="D75" s="899"/>
      <c r="E75" s="899"/>
      <c r="F75" s="899"/>
      <c r="G75" s="899"/>
      <c r="H75" s="899"/>
      <c r="I75" s="132"/>
      <c r="J75" s="132"/>
      <c r="K75" s="132"/>
      <c r="L75" s="912"/>
      <c r="M75" s="912"/>
      <c r="N75" s="51"/>
    </row>
    <row r="76" spans="2:15" ht="15.75" thickBot="1">
      <c r="B76" s="911" t="s">
        <v>1037</v>
      </c>
      <c r="C76" s="865"/>
      <c r="D76" s="865"/>
      <c r="E76" s="865"/>
      <c r="F76" s="865"/>
      <c r="G76" s="865"/>
      <c r="H76" s="865"/>
      <c r="I76" s="865"/>
      <c r="J76" s="865"/>
      <c r="K76" s="865"/>
      <c r="L76" s="865"/>
      <c r="M76" s="866"/>
      <c r="N76" s="309"/>
    </row>
    <row r="77" spans="2:15" ht="15.75" thickBot="1">
      <c r="B77" s="39"/>
      <c r="C77" s="40"/>
      <c r="D77" s="40"/>
      <c r="E77" s="40"/>
      <c r="F77" s="40"/>
      <c r="G77" s="40"/>
      <c r="H77" s="40"/>
      <c r="I77" s="40"/>
      <c r="J77" s="40"/>
      <c r="K77" s="40"/>
      <c r="L77" s="40"/>
      <c r="M77" s="40"/>
      <c r="N77" s="41"/>
    </row>
    <row r="78" spans="2:15" ht="15.75" thickBot="1">
      <c r="B78" s="822" t="s">
        <v>1051</v>
      </c>
      <c r="C78" s="823"/>
      <c r="D78" s="823"/>
      <c r="E78" s="823"/>
      <c r="F78" s="823"/>
      <c r="G78" s="823"/>
      <c r="H78" s="823"/>
      <c r="I78" s="823"/>
      <c r="J78" s="823"/>
      <c r="K78" s="823"/>
      <c r="L78" s="823"/>
      <c r="M78" s="824"/>
      <c r="N78" s="105">
        <f>N44+N54+N65+N76</f>
        <v>412.66666666666669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82.533333333333346</v>
      </c>
      <c r="M83" s="858"/>
      <c r="N83" s="57"/>
    </row>
    <row r="84" spans="1:14">
      <c r="B84" s="95" t="s">
        <v>1057</v>
      </c>
      <c r="C84" s="96"/>
      <c r="D84" s="96"/>
      <c r="E84" s="96"/>
      <c r="F84" s="96"/>
      <c r="G84" s="96"/>
      <c r="H84" s="96"/>
      <c r="I84" s="93"/>
      <c r="J84" s="94"/>
      <c r="K84" s="312">
        <v>0.05</v>
      </c>
      <c r="L84" s="857">
        <f>N78*K84</f>
        <v>20.633333333333336</v>
      </c>
      <c r="M84" s="858"/>
      <c r="N84" s="57"/>
    </row>
    <row r="85" spans="1:14" ht="15.75" thickBot="1">
      <c r="B85" s="97" t="s">
        <v>1058</v>
      </c>
      <c r="C85" s="98"/>
      <c r="D85" s="98"/>
      <c r="E85" s="98"/>
      <c r="F85" s="98"/>
      <c r="G85" s="98"/>
      <c r="H85" s="98"/>
      <c r="I85" s="99"/>
      <c r="J85" s="100"/>
      <c r="K85" s="313">
        <v>0.05</v>
      </c>
      <c r="L85" s="859">
        <f>N78*K85</f>
        <v>20.633333333333336</v>
      </c>
      <c r="M85" s="860"/>
      <c r="N85" s="57"/>
    </row>
    <row r="86" spans="1:14" ht="15.75" thickBot="1">
      <c r="B86" s="822" t="s">
        <v>1037</v>
      </c>
      <c r="C86" s="823"/>
      <c r="D86" s="823"/>
      <c r="E86" s="823"/>
      <c r="F86" s="823"/>
      <c r="G86" s="823"/>
      <c r="H86" s="823"/>
      <c r="I86" s="823"/>
      <c r="J86" s="823"/>
      <c r="K86" s="823"/>
      <c r="L86" s="823"/>
      <c r="M86" s="824"/>
      <c r="N86" s="58">
        <f>L83+L84+L85</f>
        <v>123.80000000000003</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536.4666666666667</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66" t="s">
        <v>2324</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29.25" customHeight="1">
      <c r="B107" s="969" t="s">
        <v>2325</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72"/>
      <c r="K118" s="972"/>
      <c r="L118" s="972"/>
      <c r="M118" s="972"/>
      <c r="N118" s="973"/>
    </row>
    <row r="119" spans="2:14" ht="15.75" thickBot="1">
      <c r="B119" s="427" t="s">
        <v>2327</v>
      </c>
      <c r="C119" s="428"/>
      <c r="D119" s="428"/>
      <c r="E119" s="267"/>
      <c r="F119" s="267"/>
      <c r="G119" s="267"/>
      <c r="H119" s="267"/>
      <c r="I119" s="267"/>
      <c r="J119" s="974"/>
      <c r="K119" s="974"/>
      <c r="L119" s="974"/>
      <c r="M119" s="974"/>
      <c r="N119" s="975"/>
    </row>
  </sheetData>
  <mergeCells count="68">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topLeftCell="A22" zoomScale="78" zoomScaleNormal="78" workbookViewId="0">
      <selection activeCell="K37" sqref="K37"/>
    </sheetView>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86" t="s">
        <v>1712</v>
      </c>
      <c r="C31" s="87" t="s">
        <v>1713</v>
      </c>
      <c r="D31" s="88"/>
      <c r="E31" s="88"/>
      <c r="F31" s="88"/>
      <c r="G31" s="88"/>
      <c r="H31" s="88"/>
      <c r="I31" s="88"/>
      <c r="J31" s="89"/>
      <c r="K31" s="316"/>
      <c r="L31" s="314" t="s">
        <v>388</v>
      </c>
      <c r="M31" s="211"/>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112</v>
      </c>
      <c r="B36" s="871" t="str">
        <f>VLOOKUP(A36,EQUIPOS!A6:D154,3,FALSE)</f>
        <v xml:space="preserve">Aspersor manual
</v>
      </c>
      <c r="C36" s="872"/>
      <c r="D36" s="872"/>
      <c r="E36" s="872"/>
      <c r="F36" s="872"/>
      <c r="G36" s="872"/>
      <c r="H36" s="873"/>
      <c r="I36" s="275"/>
      <c r="J36" s="276"/>
      <c r="K36" s="277">
        <f>VLOOKUP(A36,EQUIPOS!A6:D163,4,FALSE)</f>
        <v>3351</v>
      </c>
      <c r="L36" s="278"/>
      <c r="M36" s="279">
        <v>30</v>
      </c>
      <c r="N36" s="280">
        <f>K36/M36</f>
        <v>111.7</v>
      </c>
    </row>
    <row r="37" spans="1:14">
      <c r="A37" t="s">
        <v>363</v>
      </c>
      <c r="B37" s="871" t="str">
        <f>VLOOKUP(A37,EQUIPOS!A7:D154,3,FALSE)</f>
        <v>Vibrador de concreto, Motor de 3 hp a 18.000 rpm Mangueras de 4 mt</v>
      </c>
      <c r="C37" s="872"/>
      <c r="D37" s="872"/>
      <c r="E37" s="872"/>
      <c r="F37" s="872"/>
      <c r="G37" s="872"/>
      <c r="H37" s="873"/>
      <c r="I37" s="275"/>
      <c r="J37" s="276"/>
      <c r="K37" s="277">
        <f>VLOOKUP(A37,EQUIPOS!A7:D164,4,FALSE)</f>
        <v>10150</v>
      </c>
      <c r="L37" s="278"/>
      <c r="M37" s="279">
        <v>30</v>
      </c>
      <c r="N37" s="280">
        <f>K37/M37</f>
        <v>338.33333333333331</v>
      </c>
    </row>
    <row r="38" spans="1:14">
      <c r="A38" t="s">
        <v>228</v>
      </c>
      <c r="B38" s="871" t="str">
        <f>VLOOKUP(A38,EQUIPOS!A8:D154,3,FALSE)</f>
        <v xml:space="preserve">Formaleta metálica (concreto hidráulico)
</v>
      </c>
      <c r="C38" s="872"/>
      <c r="D38" s="872"/>
      <c r="E38" s="872"/>
      <c r="F38" s="872"/>
      <c r="G38" s="872"/>
      <c r="H38" s="873"/>
      <c r="I38" s="874"/>
      <c r="J38" s="875"/>
      <c r="K38" s="277">
        <f>VLOOKUP(A38,EQUIPOS!A8:D165,4,FALSE)</f>
        <v>1760</v>
      </c>
      <c r="L38" s="876">
        <v>0.33329999999999999</v>
      </c>
      <c r="M38" s="877"/>
      <c r="N38" s="280">
        <f>K38/L38</f>
        <v>5280.5280528052808</v>
      </c>
    </row>
    <row r="39" spans="1:14">
      <c r="B39" s="871"/>
      <c r="C39" s="872"/>
      <c r="D39" s="872"/>
      <c r="E39" s="872"/>
      <c r="F39" s="872"/>
      <c r="G39" s="872"/>
      <c r="H39" s="873"/>
      <c r="I39" s="42"/>
      <c r="J39" s="43"/>
      <c r="K39" s="277"/>
      <c r="L39" s="284"/>
      <c r="M39" s="285"/>
      <c r="N39" s="280"/>
    </row>
    <row r="40" spans="1:14">
      <c r="B40" s="328"/>
      <c r="C40" s="329"/>
      <c r="D40" s="329"/>
      <c r="E40" s="331"/>
      <c r="F40" s="331"/>
      <c r="G40" s="331"/>
      <c r="H40" s="131"/>
      <c r="I40" s="42"/>
      <c r="J40" s="43"/>
      <c r="K40" s="282"/>
      <c r="L40" s="284"/>
      <c r="M40" s="285"/>
      <c r="N40" s="286"/>
    </row>
    <row r="41" spans="1:14">
      <c r="B41" s="879" t="s">
        <v>1036</v>
      </c>
      <c r="C41" s="880"/>
      <c r="D41" s="880"/>
      <c r="E41" s="44"/>
      <c r="F41" s="45"/>
      <c r="G41" s="45"/>
      <c r="H41" s="46"/>
      <c r="I41" s="42"/>
      <c r="J41" s="43"/>
      <c r="K41" s="287"/>
      <c r="L41" s="284"/>
      <c r="M41" s="409">
        <v>0.1</v>
      </c>
      <c r="N41" s="352">
        <f>N72*M41</f>
        <v>212.78002169208332</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5943.3414078306969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t="s">
        <v>910</v>
      </c>
      <c r="B48" s="49" t="str">
        <f>VLOOKUP(A48,MATERIALES!A5:D373,3,FALSE)</f>
        <v xml:space="preserve">Concreto hidráulico para pavimento MR-43
</v>
      </c>
      <c r="C48" s="289"/>
      <c r="D48" s="289"/>
      <c r="E48" s="289"/>
      <c r="F48" s="289"/>
      <c r="G48" s="289"/>
      <c r="H48" s="289"/>
      <c r="I48" s="276"/>
      <c r="J48" s="232" t="str">
        <f>VLOOKUP(A48,MATERIALES!A4:D640,2,FALSE)</f>
        <v>m3</v>
      </c>
      <c r="K48" s="290">
        <v>1.01</v>
      </c>
      <c r="L48" s="275"/>
      <c r="M48" s="410">
        <f>VLOOKUP(A48,MATERIALES!A5:D396,4,FALSE)</f>
        <v>441654.66666666669</v>
      </c>
      <c r="N48" s="280">
        <f>K48*M48</f>
        <v>446071.21333333338</v>
      </c>
    </row>
    <row r="49" spans="1:14">
      <c r="B49" s="49"/>
      <c r="C49" s="289"/>
      <c r="D49" s="289"/>
      <c r="E49" s="289"/>
      <c r="F49" s="289"/>
      <c r="G49" s="289"/>
      <c r="H49" s="289"/>
      <c r="I49" s="276"/>
      <c r="J49" s="232"/>
      <c r="K49" s="290"/>
      <c r="L49" s="275"/>
      <c r="M49" s="291"/>
      <c r="N49" s="292"/>
    </row>
    <row r="50" spans="1:14">
      <c r="B50" s="49"/>
      <c r="C50" s="289"/>
      <c r="D50" s="289"/>
      <c r="E50" s="289"/>
      <c r="F50" s="289"/>
      <c r="G50" s="289"/>
      <c r="H50" s="289"/>
      <c r="I50" s="276"/>
      <c r="J50" s="232"/>
      <c r="K50" s="290"/>
      <c r="L50" s="275"/>
      <c r="M50" s="291"/>
      <c r="N50" s="292"/>
    </row>
    <row r="51" spans="1:14" ht="15.75" thickBot="1">
      <c r="B51" s="904"/>
      <c r="C51" s="905"/>
      <c r="D51" s="905"/>
      <c r="E51" s="905"/>
      <c r="F51" s="905"/>
      <c r="G51" s="905"/>
      <c r="H51" s="905"/>
      <c r="I51" s="875"/>
      <c r="J51" s="48"/>
      <c r="K51" s="50"/>
      <c r="L51" s="906"/>
      <c r="M51" s="907"/>
      <c r="N51" s="51"/>
    </row>
    <row r="52" spans="1:14" ht="15.75" thickBot="1">
      <c r="B52" s="822" t="s">
        <v>1037</v>
      </c>
      <c r="C52" s="823"/>
      <c r="D52" s="823"/>
      <c r="E52" s="823"/>
      <c r="F52" s="823"/>
      <c r="G52" s="823"/>
      <c r="H52" s="823"/>
      <c r="I52" s="823"/>
      <c r="J52" s="823"/>
      <c r="K52" s="823"/>
      <c r="L52" s="823"/>
      <c r="M52" s="824"/>
      <c r="N52" s="402">
        <f>SUM(N48:N51)</f>
        <v>446071.21333333338</v>
      </c>
    </row>
    <row r="53" spans="1:14">
      <c r="B53" s="39"/>
      <c r="C53" s="40"/>
      <c r="D53" s="40"/>
      <c r="E53" s="40"/>
      <c r="F53" s="40"/>
      <c r="G53" s="40"/>
      <c r="H53" s="40"/>
      <c r="I53" s="40"/>
      <c r="J53" s="40"/>
      <c r="K53" s="40"/>
      <c r="L53" s="40"/>
      <c r="M53" s="40"/>
      <c r="N53" s="41"/>
    </row>
    <row r="54" spans="1:14">
      <c r="B54" s="70" t="s">
        <v>1040</v>
      </c>
      <c r="C54" s="71"/>
      <c r="D54" s="71"/>
      <c r="E54" s="71"/>
      <c r="F54" s="71"/>
      <c r="G54" s="71"/>
      <c r="H54" s="71"/>
      <c r="I54" s="71"/>
      <c r="J54" s="71"/>
      <c r="K54" s="71"/>
      <c r="L54" s="71"/>
      <c r="M54" s="71"/>
      <c r="N54" s="72"/>
    </row>
    <row r="55" spans="1:14" ht="15.75" thickBot="1">
      <c r="B55" s="74"/>
      <c r="C55" s="67"/>
      <c r="D55" s="67"/>
      <c r="E55" s="67"/>
      <c r="F55" s="67"/>
      <c r="G55" s="67"/>
      <c r="H55" s="67"/>
      <c r="I55" s="67"/>
      <c r="J55" s="67"/>
      <c r="K55" s="67"/>
      <c r="L55" s="67"/>
      <c r="M55" s="67"/>
      <c r="N55" s="69"/>
    </row>
    <row r="56" spans="1:14" ht="25.5">
      <c r="B56" s="321" t="s">
        <v>1041</v>
      </c>
      <c r="C56" s="322"/>
      <c r="D56" s="322"/>
      <c r="E56" s="322"/>
      <c r="F56" s="322"/>
      <c r="G56" s="322"/>
      <c r="H56" s="79" t="s">
        <v>1029</v>
      </c>
      <c r="I56" s="80" t="s">
        <v>1042</v>
      </c>
      <c r="J56" s="81" t="s">
        <v>1043</v>
      </c>
      <c r="K56" s="79" t="s">
        <v>1044</v>
      </c>
      <c r="L56" s="908" t="s">
        <v>1045</v>
      </c>
      <c r="M56" s="887"/>
      <c r="N56" s="82" t="s">
        <v>1035</v>
      </c>
    </row>
    <row r="57" spans="1:14">
      <c r="A57" t="s">
        <v>1474</v>
      </c>
      <c r="B57" s="52" t="str">
        <f>VLOOKUP(A57,TRANSPORTE!A5:D117,3,FALSE)</f>
        <v xml:space="preserve">Transporte de Concreto </v>
      </c>
      <c r="C57" s="325"/>
      <c r="D57" s="325"/>
      <c r="E57" s="325"/>
      <c r="F57" s="325"/>
      <c r="G57" s="325"/>
      <c r="H57" s="319" t="s">
        <v>1552</v>
      </c>
      <c r="I57" s="287">
        <v>1.01</v>
      </c>
      <c r="J57" s="294">
        <v>1</v>
      </c>
      <c r="K57" s="287">
        <f>I57*J57</f>
        <v>1.01</v>
      </c>
      <c r="L57" s="909">
        <f>VLOOKUP(A57,TRANSPORTE!A5:D117,4,FALSE)</f>
        <v>1260.693887621045</v>
      </c>
      <c r="M57" s="910"/>
      <c r="N57" s="295">
        <f>K57*L57</f>
        <v>1273.3008264972555</v>
      </c>
    </row>
    <row r="58" spans="1:14">
      <c r="B58" s="52"/>
      <c r="C58" s="53"/>
      <c r="D58" s="53"/>
      <c r="E58" s="53"/>
      <c r="F58" s="53"/>
      <c r="G58" s="53"/>
      <c r="H58" s="296"/>
      <c r="I58" s="287"/>
      <c r="J58" s="287"/>
      <c r="K58" s="287"/>
      <c r="L58" s="297"/>
      <c r="M58" s="298"/>
      <c r="N58" s="299"/>
    </row>
    <row r="59" spans="1:14">
      <c r="B59" s="52"/>
      <c r="C59" s="53"/>
      <c r="D59" s="53"/>
      <c r="E59" s="53"/>
      <c r="F59" s="53"/>
      <c r="G59" s="53"/>
      <c r="H59" s="296"/>
      <c r="I59" s="287"/>
      <c r="J59" s="287"/>
      <c r="K59" s="287"/>
      <c r="L59" s="297"/>
      <c r="M59" s="298"/>
      <c r="N59" s="299"/>
    </row>
    <row r="60" spans="1:14">
      <c r="B60" s="52"/>
      <c r="C60" s="53"/>
      <c r="D60" s="53"/>
      <c r="E60" s="53"/>
      <c r="F60" s="53"/>
      <c r="G60" s="53"/>
      <c r="H60" s="296"/>
      <c r="I60" s="287"/>
      <c r="J60" s="287"/>
      <c r="K60" s="287"/>
      <c r="L60" s="297"/>
      <c r="M60" s="298"/>
      <c r="N60" s="299"/>
    </row>
    <row r="61" spans="1:14" ht="15.75" thickBot="1">
      <c r="B61" s="455"/>
      <c r="C61" s="456"/>
      <c r="D61" s="456"/>
      <c r="E61" s="456"/>
      <c r="F61" s="456"/>
      <c r="G61" s="456"/>
      <c r="H61" s="54"/>
      <c r="I61" s="132"/>
      <c r="J61" s="132"/>
      <c r="K61" s="132"/>
      <c r="L61" s="900"/>
      <c r="M61" s="901"/>
      <c r="N61" s="133"/>
    </row>
    <row r="62" spans="1:14" ht="15.75" thickBot="1">
      <c r="B62" s="911" t="s">
        <v>1037</v>
      </c>
      <c r="C62" s="865"/>
      <c r="D62" s="865"/>
      <c r="E62" s="865"/>
      <c r="F62" s="865"/>
      <c r="G62" s="865"/>
      <c r="H62" s="865"/>
      <c r="I62" s="865"/>
      <c r="J62" s="865"/>
      <c r="K62" s="865"/>
      <c r="L62" s="865"/>
      <c r="M62" s="866"/>
      <c r="N62" s="110">
        <f>SUM(N57:N61)</f>
        <v>1273.3008264972555</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861" t="s">
        <v>1047</v>
      </c>
      <c r="C66" s="862"/>
      <c r="D66" s="862"/>
      <c r="E66" s="862"/>
      <c r="F66" s="862"/>
      <c r="G66" s="862"/>
      <c r="H66" s="862"/>
      <c r="I66" s="79" t="s">
        <v>1048</v>
      </c>
      <c r="J66" s="81" t="s">
        <v>1494</v>
      </c>
      <c r="K66" s="80" t="s">
        <v>1050</v>
      </c>
      <c r="L66" s="863" t="s">
        <v>1034</v>
      </c>
      <c r="M66" s="864"/>
      <c r="N66" s="104" t="s">
        <v>1035</v>
      </c>
    </row>
    <row r="67" spans="1:15">
      <c r="A67" t="s">
        <v>19</v>
      </c>
      <c r="B67" s="55" t="str">
        <f>VLOOKUP(A67,'MANO DE OBRA'!A8:D68,3,FALSE)</f>
        <v>Obrero (8)</v>
      </c>
      <c r="C67" s="53"/>
      <c r="D67" s="53"/>
      <c r="E67" s="53"/>
      <c r="F67" s="53"/>
      <c r="G67" s="53"/>
      <c r="H67" s="53"/>
      <c r="I67" s="300">
        <f>K67/J67*100</f>
        <v>220831.15764799999</v>
      </c>
      <c r="J67" s="301">
        <v>185</v>
      </c>
      <c r="K67" s="302">
        <f>VLOOKUP(A67,'MANO DE OBRA'!A8:D99,4,FALSE)</f>
        <v>408537.6416488</v>
      </c>
      <c r="L67" s="56"/>
      <c r="M67" s="303">
        <v>240</v>
      </c>
      <c r="N67" s="403">
        <f>K67/M67</f>
        <v>1702.2401735366666</v>
      </c>
      <c r="O67" s="112"/>
    </row>
    <row r="68" spans="1:15">
      <c r="A68" t="s">
        <v>30</v>
      </c>
      <c r="B68" s="55" t="str">
        <f>VLOOKUP(A68,'MANO DE OBRA'!A8:D69,3,FALSE)</f>
        <v>Oficial</v>
      </c>
      <c r="C68" s="53"/>
      <c r="D68" s="53"/>
      <c r="E68" s="53"/>
      <c r="F68" s="53"/>
      <c r="G68" s="53"/>
      <c r="H68" s="53"/>
      <c r="I68" s="300">
        <f>K68/J68*100</f>
        <v>55207.789411999998</v>
      </c>
      <c r="J68" s="301">
        <v>185</v>
      </c>
      <c r="K68" s="302">
        <f>VLOOKUP(A68,'MANO DE OBRA'!A8:D100,4,FALSE)</f>
        <v>102134.4104122</v>
      </c>
      <c r="L68" s="56"/>
      <c r="M68" s="307">
        <v>240</v>
      </c>
      <c r="N68" s="403">
        <f>K68/M68</f>
        <v>425.56004338416665</v>
      </c>
    </row>
    <row r="69" spans="1:15">
      <c r="B69" s="55"/>
      <c r="C69" s="53"/>
      <c r="D69" s="53"/>
      <c r="E69" s="53"/>
      <c r="F69" s="53"/>
      <c r="G69" s="53"/>
      <c r="H69" s="53"/>
      <c r="I69" s="287"/>
      <c r="J69" s="305"/>
      <c r="K69" s="306"/>
      <c r="L69" s="326"/>
      <c r="M69" s="308"/>
      <c r="N69" s="304"/>
    </row>
    <row r="70" spans="1:15">
      <c r="B70" s="55"/>
      <c r="C70" s="53"/>
      <c r="D70" s="53"/>
      <c r="E70" s="53"/>
      <c r="F70" s="53"/>
      <c r="G70" s="53"/>
      <c r="H70" s="53"/>
      <c r="I70" s="287"/>
      <c r="J70" s="305"/>
      <c r="K70" s="306"/>
      <c r="L70" s="326"/>
      <c r="M70" s="308"/>
      <c r="N70" s="304"/>
    </row>
    <row r="71" spans="1:15" ht="15.75" thickBot="1">
      <c r="B71" s="898"/>
      <c r="C71" s="899"/>
      <c r="D71" s="899"/>
      <c r="E71" s="899"/>
      <c r="F71" s="899"/>
      <c r="G71" s="899"/>
      <c r="H71" s="899"/>
      <c r="I71" s="132"/>
      <c r="J71" s="132"/>
      <c r="K71" s="132"/>
      <c r="L71" s="912"/>
      <c r="M71" s="912"/>
      <c r="N71" s="51"/>
    </row>
    <row r="72" spans="1:15" ht="15.75" thickBot="1">
      <c r="B72" s="911" t="s">
        <v>1037</v>
      </c>
      <c r="C72" s="865"/>
      <c r="D72" s="865"/>
      <c r="E72" s="865"/>
      <c r="F72" s="865"/>
      <c r="G72" s="865"/>
      <c r="H72" s="865"/>
      <c r="I72" s="865"/>
      <c r="J72" s="865"/>
      <c r="K72" s="865"/>
      <c r="L72" s="865"/>
      <c r="M72" s="866"/>
      <c r="N72" s="309">
        <f>SUM(N67:N71)</f>
        <v>2127.800216920833</v>
      </c>
    </row>
    <row r="73" spans="1:15" ht="15.75" thickBot="1">
      <c r="B73" s="39"/>
      <c r="C73" s="40"/>
      <c r="D73" s="40"/>
      <c r="E73" s="40"/>
      <c r="F73" s="40"/>
      <c r="G73" s="40"/>
      <c r="H73" s="40"/>
      <c r="I73" s="40"/>
      <c r="J73" s="40"/>
      <c r="K73" s="40"/>
      <c r="L73" s="40"/>
      <c r="M73" s="40"/>
      <c r="N73" s="41"/>
    </row>
    <row r="74" spans="1:15" ht="15.75" thickBot="1">
      <c r="B74" s="822" t="s">
        <v>1051</v>
      </c>
      <c r="C74" s="823"/>
      <c r="D74" s="823"/>
      <c r="E74" s="823"/>
      <c r="F74" s="823"/>
      <c r="G74" s="823"/>
      <c r="H74" s="823"/>
      <c r="I74" s="823"/>
      <c r="J74" s="823"/>
      <c r="K74" s="823"/>
      <c r="L74" s="823"/>
      <c r="M74" s="824"/>
      <c r="N74" s="105">
        <f>N43+N52+N62+N72</f>
        <v>455415.6557845822</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c r="B78" s="867" t="s">
        <v>1053</v>
      </c>
      <c r="C78" s="868"/>
      <c r="D78" s="868"/>
      <c r="E78" s="868"/>
      <c r="F78" s="868"/>
      <c r="G78" s="868"/>
      <c r="H78" s="868"/>
      <c r="I78" s="322"/>
      <c r="J78" s="342"/>
      <c r="K78" s="310" t="s">
        <v>1054</v>
      </c>
      <c r="L78" s="869" t="s">
        <v>1055</v>
      </c>
      <c r="M78" s="870"/>
      <c r="N78" s="311"/>
    </row>
    <row r="79" spans="1:15">
      <c r="B79" s="855" t="s">
        <v>1056</v>
      </c>
      <c r="C79" s="856"/>
      <c r="D79" s="856"/>
      <c r="E79" s="856"/>
      <c r="F79" s="856"/>
      <c r="G79" s="856"/>
      <c r="H79" s="856"/>
      <c r="I79" s="93"/>
      <c r="J79" s="94"/>
      <c r="K79" s="312">
        <v>0.2</v>
      </c>
      <c r="L79" s="857">
        <f>N74*K79</f>
        <v>91083.131156916439</v>
      </c>
      <c r="M79" s="858"/>
      <c r="N79" s="57"/>
    </row>
    <row r="80" spans="1:15">
      <c r="B80" s="95" t="s">
        <v>1057</v>
      </c>
      <c r="C80" s="96"/>
      <c r="D80" s="96"/>
      <c r="E80" s="96"/>
      <c r="F80" s="96"/>
      <c r="G80" s="96"/>
      <c r="H80" s="96"/>
      <c r="I80" s="93"/>
      <c r="J80" s="94"/>
      <c r="K80" s="312">
        <v>0.05</v>
      </c>
      <c r="L80" s="857">
        <f>N74*K80</f>
        <v>22770.78278922911</v>
      </c>
      <c r="M80" s="858"/>
      <c r="N80" s="57"/>
    </row>
    <row r="81" spans="1:14" ht="15.75" thickBot="1">
      <c r="B81" s="97" t="s">
        <v>1058</v>
      </c>
      <c r="C81" s="98"/>
      <c r="D81" s="98"/>
      <c r="E81" s="98"/>
      <c r="F81" s="98"/>
      <c r="G81" s="98"/>
      <c r="H81" s="98"/>
      <c r="I81" s="99"/>
      <c r="J81" s="100"/>
      <c r="K81" s="313">
        <v>0.05</v>
      </c>
      <c r="L81" s="859">
        <f>N74*K81</f>
        <v>22770.78278922911</v>
      </c>
      <c r="M81" s="860"/>
      <c r="N81" s="57"/>
    </row>
    <row r="82" spans="1:14" ht="15.75" thickBot="1">
      <c r="B82" s="822" t="s">
        <v>1037</v>
      </c>
      <c r="C82" s="823"/>
      <c r="D82" s="823"/>
      <c r="E82" s="823"/>
      <c r="F82" s="823"/>
      <c r="G82" s="823"/>
      <c r="H82" s="823"/>
      <c r="I82" s="823"/>
      <c r="J82" s="823"/>
      <c r="K82" s="823"/>
      <c r="L82" s="823"/>
      <c r="M82" s="824"/>
      <c r="N82" s="58">
        <f>L79+L80+L81</f>
        <v>136624.69673537466</v>
      </c>
    </row>
    <row r="83" spans="1:14" ht="15.75" thickBot="1">
      <c r="B83" s="39"/>
      <c r="C83" s="40"/>
      <c r="D83" s="40"/>
      <c r="E83" s="40"/>
      <c r="F83" s="40"/>
      <c r="G83" s="40"/>
      <c r="H83" s="40"/>
      <c r="I83" s="40"/>
      <c r="J83" s="40"/>
      <c r="K83" s="40"/>
      <c r="L83" s="40"/>
      <c r="M83" s="40"/>
      <c r="N83" s="41"/>
    </row>
    <row r="84" spans="1:14" ht="15.75" thickBot="1">
      <c r="A84" t="s">
        <v>2122</v>
      </c>
      <c r="B84" s="822" t="s">
        <v>1059</v>
      </c>
      <c r="C84" s="823"/>
      <c r="D84" s="823"/>
      <c r="E84" s="823"/>
      <c r="F84" s="823"/>
      <c r="G84" s="823"/>
      <c r="H84" s="823"/>
      <c r="I84" s="823"/>
      <c r="J84" s="823"/>
      <c r="K84" s="823"/>
      <c r="L84" s="823"/>
      <c r="M84" s="824"/>
      <c r="N84" s="196">
        <f>N74+N82</f>
        <v>592040.35251995688</v>
      </c>
    </row>
    <row r="85" spans="1:14">
      <c r="B85" s="247"/>
      <c r="C85" s="248"/>
      <c r="D85" s="248"/>
      <c r="E85" s="248"/>
      <c r="F85" s="248"/>
      <c r="G85" s="248"/>
      <c r="H85" s="248"/>
      <c r="I85" s="248"/>
      <c r="J85" s="248"/>
      <c r="K85" s="248"/>
      <c r="L85" s="248"/>
      <c r="M85" s="248"/>
      <c r="N85" s="249"/>
    </row>
    <row r="86" spans="1:14">
      <c r="B86" s="250"/>
      <c r="C86" s="251"/>
      <c r="D86" s="251"/>
      <c r="E86" s="251"/>
      <c r="F86" s="251"/>
      <c r="G86" s="251"/>
      <c r="H86" s="251"/>
      <c r="I86" s="251"/>
      <c r="J86" s="251"/>
      <c r="K86" s="251"/>
      <c r="L86" s="251"/>
      <c r="M86" s="251"/>
      <c r="N86" s="252"/>
    </row>
    <row r="87" spans="1:14">
      <c r="B87" s="250"/>
      <c r="C87" s="251"/>
      <c r="D87" s="251"/>
      <c r="E87" s="251"/>
      <c r="F87" s="251"/>
      <c r="G87" s="251"/>
      <c r="H87" s="251"/>
      <c r="I87" s="251"/>
      <c r="J87" s="251"/>
      <c r="K87" s="251"/>
      <c r="L87" s="251"/>
      <c r="M87" s="251"/>
      <c r="N87" s="252"/>
    </row>
    <row r="88" spans="1:14">
      <c r="B88" s="250"/>
      <c r="C88" s="251"/>
      <c r="D88" s="251"/>
      <c r="E88" s="251"/>
      <c r="F88" s="251"/>
      <c r="G88" s="251"/>
      <c r="H88" s="251"/>
      <c r="I88" s="251"/>
      <c r="J88" s="251"/>
      <c r="K88" s="251"/>
      <c r="L88" s="251"/>
      <c r="M88" s="251"/>
      <c r="N88" s="252"/>
    </row>
    <row r="89" spans="1:14">
      <c r="B89" s="250"/>
      <c r="C89" s="251"/>
      <c r="D89" s="251"/>
      <c r="E89" s="425" t="s">
        <v>1060</v>
      </c>
      <c r="F89" s="425"/>
      <c r="G89" s="425"/>
      <c r="H89" s="425"/>
      <c r="I89" s="425"/>
      <c r="J89" s="425"/>
      <c r="K89" s="251"/>
      <c r="L89" s="251"/>
      <c r="M89" s="251"/>
      <c r="N89" s="252"/>
    </row>
    <row r="90" spans="1:14">
      <c r="B90" s="250"/>
      <c r="C90" s="251"/>
      <c r="D90" s="251"/>
      <c r="E90" s="251" t="s">
        <v>1061</v>
      </c>
      <c r="F90" s="251"/>
      <c r="G90" s="251"/>
      <c r="H90" s="251"/>
      <c r="I90" s="251"/>
      <c r="J90" s="251"/>
      <c r="K90" s="251"/>
      <c r="L90" s="251"/>
      <c r="M90" s="251"/>
      <c r="N90" s="252"/>
    </row>
    <row r="91" spans="1:14">
      <c r="B91" s="250"/>
      <c r="C91" s="251"/>
      <c r="D91" s="251"/>
      <c r="E91" s="251" t="s">
        <v>1062</v>
      </c>
      <c r="F91" s="251"/>
      <c r="G91" s="251"/>
      <c r="H91" s="251"/>
      <c r="I91" s="251"/>
      <c r="J91" s="251"/>
      <c r="K91" s="251"/>
      <c r="L91" s="251"/>
      <c r="M91" s="251"/>
      <c r="N91" s="252"/>
    </row>
    <row r="92" spans="1:14">
      <c r="B92" s="250"/>
      <c r="C92" s="251"/>
      <c r="D92" s="251"/>
      <c r="E92" s="251" t="s">
        <v>1063</v>
      </c>
      <c r="F92" s="251"/>
      <c r="G92" s="251"/>
      <c r="H92" s="251"/>
      <c r="I92" s="251"/>
      <c r="J92" s="251"/>
      <c r="K92" s="251"/>
      <c r="L92" s="251"/>
      <c r="M92" s="251"/>
      <c r="N92" s="252"/>
    </row>
    <row r="93" spans="1:14" ht="15.75" thickBot="1">
      <c r="B93" s="250"/>
      <c r="C93" s="251"/>
      <c r="D93" s="251"/>
      <c r="E93" s="251"/>
      <c r="F93" s="251" t="s">
        <v>1064</v>
      </c>
      <c r="G93" s="251"/>
      <c r="H93" s="251"/>
      <c r="I93" s="251"/>
      <c r="J93" s="251"/>
      <c r="K93" s="251"/>
      <c r="L93" s="251"/>
      <c r="M93" s="251"/>
      <c r="N93" s="252"/>
    </row>
    <row r="94" spans="1:14">
      <c r="B94" s="235" t="s">
        <v>2322</v>
      </c>
      <c r="C94" s="236"/>
      <c r="D94" s="236"/>
      <c r="E94" s="236"/>
      <c r="F94" s="236"/>
      <c r="G94" s="236"/>
      <c r="H94" s="236"/>
      <c r="I94" s="236"/>
      <c r="J94" s="236"/>
      <c r="K94" s="236"/>
      <c r="L94" s="236"/>
      <c r="M94" s="236"/>
      <c r="N94" s="237"/>
    </row>
    <row r="95" spans="1:14">
      <c r="B95" s="253"/>
      <c r="C95" s="254"/>
      <c r="D95" s="254"/>
      <c r="E95" s="254"/>
      <c r="F95" s="254"/>
      <c r="G95" s="254"/>
      <c r="H95" s="254"/>
      <c r="I95" s="254"/>
      <c r="J95" s="254"/>
      <c r="K95" s="254"/>
      <c r="L95" s="254"/>
      <c r="M95" s="254"/>
      <c r="N95" s="255"/>
    </row>
    <row r="96" spans="1:14">
      <c r="B96" s="253"/>
      <c r="C96" s="254"/>
      <c r="D96" s="254"/>
      <c r="E96" s="254"/>
      <c r="F96" s="254"/>
      <c r="G96" s="254"/>
      <c r="H96" s="254"/>
      <c r="I96" s="254"/>
      <c r="J96" s="254"/>
      <c r="K96" s="254"/>
      <c r="L96" s="254"/>
      <c r="M96" s="254"/>
      <c r="N96" s="255"/>
    </row>
    <row r="97" spans="2:14">
      <c r="B97" s="253"/>
      <c r="C97" s="254"/>
      <c r="D97" s="254"/>
      <c r="E97" s="254"/>
      <c r="F97" s="254"/>
      <c r="G97" s="254"/>
      <c r="H97" s="254"/>
      <c r="I97" s="254"/>
      <c r="J97" s="254"/>
      <c r="K97" s="254"/>
      <c r="L97" s="254"/>
      <c r="M97" s="254"/>
      <c r="N97" s="255"/>
    </row>
    <row r="98" spans="2:14" ht="15.75" thickBot="1">
      <c r="B98" s="256"/>
      <c r="C98" s="257"/>
      <c r="D98" s="257"/>
      <c r="E98" s="257"/>
      <c r="F98" s="257"/>
      <c r="G98" s="257"/>
      <c r="H98" s="257"/>
      <c r="I98" s="257"/>
      <c r="J98" s="257"/>
      <c r="K98" s="257"/>
      <c r="L98" s="257"/>
      <c r="M98" s="257"/>
      <c r="N98" s="258"/>
    </row>
    <row r="99" spans="2:14">
      <c r="B99" s="259"/>
      <c r="C99" s="260"/>
      <c r="D99" s="260"/>
      <c r="E99" s="260"/>
      <c r="F99" s="260"/>
      <c r="G99" s="260"/>
      <c r="H99" s="260"/>
      <c r="I99" s="260"/>
      <c r="J99" s="260"/>
      <c r="K99" s="260"/>
      <c r="L99" s="260"/>
      <c r="M99" s="260"/>
      <c r="N99" s="261"/>
    </row>
    <row r="100" spans="2:14">
      <c r="B100" s="262" t="s">
        <v>2323</v>
      </c>
      <c r="C100" s="263"/>
      <c r="D100" s="263"/>
      <c r="E100" s="263"/>
      <c r="F100" s="263"/>
      <c r="G100" s="263"/>
      <c r="H100" s="263"/>
      <c r="I100" s="263"/>
      <c r="J100" s="263"/>
      <c r="K100" s="263"/>
      <c r="L100" s="263"/>
      <c r="M100" s="263"/>
      <c r="N100" s="264"/>
    </row>
    <row r="101" spans="2:14" ht="15" customHeight="1">
      <c r="B101" s="966" t="s">
        <v>2324</v>
      </c>
      <c r="C101" s="967"/>
      <c r="D101" s="967"/>
      <c r="E101" s="967"/>
      <c r="F101" s="967"/>
      <c r="G101" s="967"/>
      <c r="H101" s="967"/>
      <c r="I101" s="967"/>
      <c r="J101" s="967"/>
      <c r="K101" s="967"/>
      <c r="L101" s="967"/>
      <c r="M101" s="967"/>
      <c r="N101" s="968"/>
    </row>
    <row r="102" spans="2:14" ht="15" customHeight="1">
      <c r="B102" s="966"/>
      <c r="C102" s="967"/>
      <c r="D102" s="967"/>
      <c r="E102" s="967"/>
      <c r="F102" s="967"/>
      <c r="G102" s="967"/>
      <c r="H102" s="967"/>
      <c r="I102" s="967"/>
      <c r="J102" s="967"/>
      <c r="K102" s="967"/>
      <c r="L102" s="967"/>
      <c r="M102" s="967"/>
      <c r="N102" s="968"/>
    </row>
    <row r="103" spans="2:14" ht="30" customHeight="1">
      <c r="B103" s="969" t="s">
        <v>2325</v>
      </c>
      <c r="C103" s="970"/>
      <c r="D103" s="970"/>
      <c r="E103" s="970"/>
      <c r="F103" s="970"/>
      <c r="G103" s="970"/>
      <c r="H103" s="970"/>
      <c r="I103" s="970"/>
      <c r="J103" s="970"/>
      <c r="K103" s="970"/>
      <c r="L103" s="970"/>
      <c r="M103" s="970"/>
      <c r="N103" s="971"/>
    </row>
    <row r="104" spans="2:14">
      <c r="B104" s="969"/>
      <c r="C104" s="970"/>
      <c r="D104" s="970"/>
      <c r="E104" s="970"/>
      <c r="F104" s="970"/>
      <c r="G104" s="970"/>
      <c r="H104" s="970"/>
      <c r="I104" s="970"/>
      <c r="J104" s="970"/>
      <c r="K104" s="970"/>
      <c r="L104" s="970"/>
      <c r="M104" s="970"/>
      <c r="N104" s="971"/>
    </row>
    <row r="105" spans="2:14">
      <c r="B105" s="347"/>
      <c r="C105" s="348"/>
      <c r="D105" s="348"/>
      <c r="E105" s="348"/>
      <c r="F105" s="348"/>
      <c r="G105" s="348"/>
      <c r="H105" s="348"/>
      <c r="I105" s="348"/>
      <c r="J105" s="348"/>
      <c r="K105" s="348"/>
      <c r="L105" s="348"/>
      <c r="M105" s="348"/>
      <c r="N105" s="349"/>
    </row>
    <row r="106" spans="2:14">
      <c r="B106" s="347"/>
      <c r="C106" s="348"/>
      <c r="D106" s="348"/>
      <c r="E106" s="348"/>
      <c r="F106" s="348"/>
      <c r="G106" s="348"/>
      <c r="H106" s="348"/>
      <c r="I106" s="348"/>
      <c r="J106" s="348"/>
      <c r="K106" s="348"/>
      <c r="L106" s="348"/>
      <c r="M106" s="348"/>
      <c r="N106" s="349"/>
    </row>
    <row r="107" spans="2:14">
      <c r="B107" s="347"/>
      <c r="C107" s="348"/>
      <c r="D107" s="348"/>
      <c r="E107" s="348"/>
      <c r="F107" s="348"/>
      <c r="G107" s="348"/>
      <c r="H107" s="348"/>
      <c r="I107" s="348"/>
      <c r="J107" s="348"/>
      <c r="K107" s="348"/>
      <c r="L107" s="348"/>
      <c r="M107" s="348"/>
      <c r="N107" s="349"/>
    </row>
    <row r="108" spans="2:14">
      <c r="B108" s="262"/>
      <c r="C108" s="263"/>
      <c r="D108" s="263"/>
      <c r="E108" s="263"/>
      <c r="F108" s="263"/>
      <c r="G108" s="263"/>
      <c r="H108" s="263"/>
      <c r="I108" s="263"/>
      <c r="J108" s="263"/>
      <c r="K108" s="263"/>
      <c r="L108" s="263"/>
      <c r="M108" s="263"/>
      <c r="N108" s="264"/>
    </row>
    <row r="109" spans="2:14">
      <c r="B109" s="250"/>
      <c r="C109" s="251"/>
      <c r="D109" s="251"/>
      <c r="E109" s="251" t="s">
        <v>1060</v>
      </c>
      <c r="F109" s="425"/>
      <c r="G109" s="425"/>
      <c r="H109" s="251"/>
      <c r="I109" s="251"/>
      <c r="J109" s="251"/>
      <c r="K109" s="251"/>
      <c r="L109" s="251"/>
      <c r="M109" s="251"/>
      <c r="N109" s="252"/>
    </row>
    <row r="110" spans="2:14">
      <c r="B110" s="250"/>
      <c r="C110" s="251"/>
      <c r="D110" s="251"/>
      <c r="E110" s="426" t="s">
        <v>1061</v>
      </c>
      <c r="F110" s="251"/>
      <c r="G110" s="251"/>
      <c r="H110" s="426"/>
      <c r="I110" s="426"/>
      <c r="J110" s="426"/>
      <c r="K110" s="251"/>
      <c r="L110" s="251"/>
      <c r="M110" s="251"/>
      <c r="N110" s="252"/>
    </row>
    <row r="111" spans="2:14">
      <c r="B111" s="250"/>
      <c r="C111" s="251"/>
      <c r="D111" s="251"/>
      <c r="E111" s="265" t="s">
        <v>1065</v>
      </c>
      <c r="F111" s="251"/>
      <c r="G111" s="251"/>
      <c r="H111" s="265"/>
      <c r="I111" s="265"/>
      <c r="J111" s="265"/>
      <c r="K111" s="251"/>
      <c r="L111" s="251"/>
      <c r="M111" s="251"/>
      <c r="N111" s="252"/>
    </row>
    <row r="112" spans="2:14">
      <c r="B112" s="266"/>
      <c r="C112" s="263"/>
      <c r="D112" s="263"/>
      <c r="E112" s="251" t="s">
        <v>1063</v>
      </c>
      <c r="F112" s="251"/>
      <c r="G112" s="251"/>
      <c r="H112" s="251"/>
      <c r="I112" s="251"/>
      <c r="J112" s="251"/>
      <c r="K112" s="263"/>
      <c r="L112" s="263"/>
      <c r="M112" s="263"/>
      <c r="N112" s="264"/>
    </row>
    <row r="113" spans="2:14">
      <c r="B113" s="266"/>
      <c r="C113" s="263"/>
      <c r="D113" s="263"/>
      <c r="E113" s="263"/>
      <c r="F113" s="251"/>
      <c r="G113" s="251"/>
      <c r="H113" s="251"/>
      <c r="I113" s="251"/>
      <c r="J113" s="251"/>
      <c r="K113" s="263"/>
      <c r="L113" s="263"/>
      <c r="M113" s="263"/>
      <c r="N113" s="264"/>
    </row>
    <row r="114" spans="2:14">
      <c r="B114" s="266" t="s">
        <v>2326</v>
      </c>
      <c r="C114" s="265"/>
      <c r="D114" s="265"/>
      <c r="E114" s="251"/>
      <c r="F114" s="251"/>
      <c r="G114" s="251"/>
      <c r="H114" s="251"/>
      <c r="I114" s="251"/>
      <c r="J114" s="972"/>
      <c r="K114" s="972"/>
      <c r="L114" s="972"/>
      <c r="M114" s="972"/>
      <c r="N114" s="973"/>
    </row>
    <row r="115" spans="2:14" ht="15.75" thickBot="1">
      <c r="B115" s="427" t="s">
        <v>2327</v>
      </c>
      <c r="C115" s="428"/>
      <c r="D115" s="428"/>
      <c r="E115" s="267"/>
      <c r="F115" s="267"/>
      <c r="G115" s="267"/>
      <c r="H115" s="267"/>
      <c r="I115" s="267"/>
      <c r="J115" s="974"/>
      <c r="K115" s="974"/>
      <c r="L115" s="974"/>
      <c r="M115" s="974"/>
      <c r="N115" s="975"/>
    </row>
  </sheetData>
  <mergeCells count="65">
    <mergeCell ref="J114:N115"/>
    <mergeCell ref="L80:M80"/>
    <mergeCell ref="L81:M81"/>
    <mergeCell ref="B82:M82"/>
    <mergeCell ref="B84:M84"/>
    <mergeCell ref="B101:N102"/>
    <mergeCell ref="B103:N104"/>
    <mergeCell ref="B74:M74"/>
    <mergeCell ref="B78:H78"/>
    <mergeCell ref="L78:M78"/>
    <mergeCell ref="B79:H79"/>
    <mergeCell ref="L79:M79"/>
    <mergeCell ref="B66:H66"/>
    <mergeCell ref="L66:M66"/>
    <mergeCell ref="B71:H71"/>
    <mergeCell ref="L71:M71"/>
    <mergeCell ref="B72:M72"/>
    <mergeCell ref="B52:M52"/>
    <mergeCell ref="L56:M56"/>
    <mergeCell ref="L57:M57"/>
    <mergeCell ref="L61:M61"/>
    <mergeCell ref="B62:M62"/>
    <mergeCell ref="B51:I51"/>
    <mergeCell ref="L51:M51"/>
    <mergeCell ref="B47:I47"/>
    <mergeCell ref="L47:M47"/>
    <mergeCell ref="B38:H38"/>
    <mergeCell ref="I38:J38"/>
    <mergeCell ref="L38:M38"/>
    <mergeCell ref="B39:H39"/>
    <mergeCell ref="B41:D41"/>
    <mergeCell ref="B42:H42"/>
    <mergeCell ref="I42:J42"/>
    <mergeCell ref="L42:M42"/>
    <mergeCell ref="B43:M43"/>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7.25" hidden="1" customHeight="1" thickBot="1">
      <c r="B30" s="77" t="s">
        <v>1027</v>
      </c>
      <c r="C30" s="801" t="s">
        <v>1028</v>
      </c>
      <c r="D30" s="802"/>
      <c r="E30" s="802"/>
      <c r="F30" s="802"/>
      <c r="G30" s="802"/>
      <c r="H30" s="802"/>
      <c r="I30" s="802"/>
      <c r="J30" s="78"/>
      <c r="K30" s="315"/>
      <c r="L30" s="798" t="s">
        <v>1029</v>
      </c>
      <c r="M30" s="799"/>
      <c r="N30" s="77" t="s">
        <v>1030</v>
      </c>
    </row>
    <row r="31" spans="1:14" ht="15.75" customHeight="1" thickBot="1">
      <c r="A31" t="s">
        <v>1929</v>
      </c>
      <c r="B31" s="86" t="s">
        <v>1178</v>
      </c>
      <c r="C31" s="87" t="s">
        <v>1714</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160</v>
      </c>
      <c r="B36" s="871" t="str">
        <f>VLOOKUP(A36,EQUIPOS!A6:D154,3,FALSE)</f>
        <v>COMPACTADOR MANUAL VIBRATORIO (RANA) con motor de 6 HP</v>
      </c>
      <c r="C36" s="872"/>
      <c r="D36" s="872"/>
      <c r="E36" s="872"/>
      <c r="F36" s="872"/>
      <c r="G36" s="872"/>
      <c r="H36" s="873"/>
      <c r="I36" s="275"/>
      <c r="J36" s="276"/>
      <c r="K36" s="277">
        <f>VLOOKUP(A36,EQUIPOS!A6:D163,4,FALSE)</f>
        <v>8310</v>
      </c>
      <c r="L36" s="278"/>
      <c r="M36" s="279">
        <v>37.5</v>
      </c>
      <c r="N36" s="280">
        <f>K36/M36</f>
        <v>221.6</v>
      </c>
    </row>
    <row r="37" spans="1:14">
      <c r="B37" s="871"/>
      <c r="C37" s="872"/>
      <c r="D37" s="872"/>
      <c r="E37" s="878"/>
      <c r="F37" s="872"/>
      <c r="G37" s="872"/>
      <c r="H37" s="873"/>
      <c r="I37" s="42"/>
      <c r="J37" s="43"/>
      <c r="K37" s="282"/>
      <c r="L37" s="284"/>
      <c r="M37" s="285"/>
      <c r="N37" s="286"/>
    </row>
    <row r="38" spans="1:14">
      <c r="B38" s="879" t="s">
        <v>1036</v>
      </c>
      <c r="C38" s="880"/>
      <c r="D38" s="880"/>
      <c r="E38" s="44"/>
      <c r="F38" s="45"/>
      <c r="G38" s="45"/>
      <c r="H38" s="46"/>
      <c r="I38" s="42"/>
      <c r="J38" s="43"/>
      <c r="K38" s="287"/>
      <c r="L38" s="284"/>
      <c r="M38" s="477">
        <v>0.1</v>
      </c>
      <c r="N38" s="352">
        <f>N72*M38</f>
        <v>1021.344104122</v>
      </c>
    </row>
    <row r="39" spans="1:14" ht="15.75" thickBot="1">
      <c r="B39" s="871"/>
      <c r="C39" s="872"/>
      <c r="D39" s="872"/>
      <c r="E39" s="872"/>
      <c r="F39" s="872"/>
      <c r="G39" s="872"/>
      <c r="H39" s="873"/>
      <c r="I39" s="881"/>
      <c r="J39" s="882"/>
      <c r="K39" s="47"/>
      <c r="L39" s="883"/>
      <c r="M39" s="884"/>
      <c r="N39" s="111"/>
    </row>
    <row r="40" spans="1:14" ht="15.75" thickBot="1">
      <c r="B40" s="822" t="s">
        <v>1037</v>
      </c>
      <c r="C40" s="823"/>
      <c r="D40" s="823"/>
      <c r="E40" s="823"/>
      <c r="F40" s="823"/>
      <c r="G40" s="823"/>
      <c r="H40" s="823"/>
      <c r="I40" s="823"/>
      <c r="J40" s="823"/>
      <c r="K40" s="823"/>
      <c r="L40" s="823"/>
      <c r="M40" s="824"/>
      <c r="N40" s="402">
        <f>SUM(N36:N39)</f>
        <v>1242.944104122</v>
      </c>
    </row>
    <row r="41" spans="1:14">
      <c r="B41" s="288"/>
      <c r="C41" s="40"/>
      <c r="D41" s="40"/>
      <c r="E41" s="40"/>
      <c r="F41" s="40"/>
      <c r="G41" s="40"/>
      <c r="H41" s="40"/>
      <c r="I41" s="40"/>
      <c r="J41" s="40"/>
      <c r="K41" s="40"/>
      <c r="L41" s="40"/>
      <c r="M41" s="40"/>
      <c r="N41" s="41"/>
    </row>
    <row r="42" spans="1:14">
      <c r="B42" s="70" t="s">
        <v>1038</v>
      </c>
      <c r="C42" s="71"/>
      <c r="D42" s="71"/>
      <c r="E42" s="71"/>
      <c r="F42" s="71"/>
      <c r="G42" s="71"/>
      <c r="H42" s="71"/>
      <c r="I42" s="71"/>
      <c r="J42" s="71"/>
      <c r="K42" s="71"/>
      <c r="L42" s="71"/>
      <c r="M42" s="71"/>
      <c r="N42" s="72"/>
    </row>
    <row r="43" spans="1:14" ht="15.75" thickBot="1">
      <c r="B43" s="73"/>
      <c r="C43" s="68"/>
      <c r="D43" s="68"/>
      <c r="E43" s="68"/>
      <c r="F43" s="68"/>
      <c r="G43" s="68"/>
      <c r="H43" s="68"/>
      <c r="I43" s="68"/>
      <c r="J43" s="67"/>
      <c r="K43" s="67"/>
      <c r="L43" s="67"/>
      <c r="M43" s="67"/>
      <c r="N43" s="69"/>
    </row>
    <row r="44" spans="1:14">
      <c r="B44" s="867" t="s">
        <v>1028</v>
      </c>
      <c r="C44" s="868"/>
      <c r="D44" s="868"/>
      <c r="E44" s="868"/>
      <c r="F44" s="868"/>
      <c r="G44" s="868"/>
      <c r="H44" s="868"/>
      <c r="I44" s="902"/>
      <c r="J44" s="323" t="s">
        <v>1029</v>
      </c>
      <c r="K44" s="91" t="s">
        <v>1030</v>
      </c>
      <c r="L44" s="903" t="s">
        <v>1039</v>
      </c>
      <c r="M44" s="902"/>
      <c r="N44" s="92" t="s">
        <v>1035</v>
      </c>
    </row>
    <row r="45" spans="1:14">
      <c r="A45" s="150" t="s">
        <v>822</v>
      </c>
      <c r="B45" s="49" t="str">
        <f>VLOOKUP(A45,MATERIALES!A5:D373,3,FALSE)</f>
        <v>Adoquín e=8cm</v>
      </c>
      <c r="C45" s="289"/>
      <c r="D45" s="289"/>
      <c r="E45" s="289"/>
      <c r="F45" s="289"/>
      <c r="G45" s="289"/>
      <c r="H45" s="289"/>
      <c r="I45" s="276"/>
      <c r="J45" s="232" t="str">
        <f>VLOOKUP(A45,MATERIALES!A1:D637,2,FALSE)</f>
        <v>m2</v>
      </c>
      <c r="K45" s="290">
        <v>1.03</v>
      </c>
      <c r="L45" s="275"/>
      <c r="M45" s="410">
        <f>VLOOKUP(A45,MATERIALES!A5:D396,4,FALSE)</f>
        <v>34082.860001205328</v>
      </c>
      <c r="N45" s="280">
        <f>K45*M45</f>
        <v>35105.345801241492</v>
      </c>
    </row>
    <row r="46" spans="1:14">
      <c r="A46" s="150" t="s">
        <v>868</v>
      </c>
      <c r="B46" s="49" t="str">
        <f>VLOOKUP(A46,MATERIALES!A6:D373,3,FALSE)</f>
        <v>Arena de sello (fina)</v>
      </c>
      <c r="C46" s="289"/>
      <c r="D46" s="289"/>
      <c r="E46" s="289"/>
      <c r="F46" s="289"/>
      <c r="G46" s="289"/>
      <c r="H46" s="289"/>
      <c r="I46" s="276"/>
      <c r="J46" s="232" t="str">
        <f>VLOOKUP(A46,MATERIALES!A2:D638,2,FALSE)</f>
        <v>m3</v>
      </c>
      <c r="K46" s="290">
        <v>0.01</v>
      </c>
      <c r="L46" s="275"/>
      <c r="M46" s="410">
        <f>VLOOKUP(A46,MATERIALES!A6:D397,4,FALSE)</f>
        <v>36026.666666666664</v>
      </c>
      <c r="N46" s="280">
        <f>K46*M46</f>
        <v>360.26666666666665</v>
      </c>
    </row>
    <row r="47" spans="1:14">
      <c r="A47" s="150" t="s">
        <v>871</v>
      </c>
      <c r="B47" s="49" t="str">
        <f>VLOOKUP(A47,MATERIALES!A6:D373,3,FALSE)</f>
        <v>Arena de soporte (media)</v>
      </c>
      <c r="C47" s="289"/>
      <c r="D47" s="289"/>
      <c r="E47" s="289"/>
      <c r="F47" s="289"/>
      <c r="G47" s="289"/>
      <c r="H47" s="289"/>
      <c r="I47" s="276"/>
      <c r="J47" s="232" t="str">
        <f>VLOOKUP(A47,MATERIALES!A3:D639,2,FALSE)</f>
        <v>m3</v>
      </c>
      <c r="K47" s="290">
        <v>0.05</v>
      </c>
      <c r="L47" s="275"/>
      <c r="M47" s="410">
        <f>VLOOKUP(A47,MATERIALES!A6:D398,4,FALSE)</f>
        <v>38400</v>
      </c>
      <c r="N47" s="280">
        <f>K47*M47</f>
        <v>1920</v>
      </c>
    </row>
    <row r="48" spans="1:14">
      <c r="A48" t="s">
        <v>904</v>
      </c>
      <c r="B48" s="49" t="str">
        <f>VLOOKUP(A48,MATERIALES!A6:D373,3,FALSE)</f>
        <v>Concreto Resistencia  21 (Mpa)</v>
      </c>
      <c r="C48" s="325"/>
      <c r="D48" s="325"/>
      <c r="E48" s="325"/>
      <c r="F48" s="325"/>
      <c r="G48" s="325"/>
      <c r="H48" s="325"/>
      <c r="I48" s="325"/>
      <c r="J48" s="319" t="str">
        <f>VLOOKUP(A48,MATERIALES!A4:D640,2,FALSE)</f>
        <v>m3</v>
      </c>
      <c r="K48" s="50">
        <v>0.01</v>
      </c>
      <c r="L48" s="326"/>
      <c r="M48" s="410">
        <f>VLOOKUP(A48,MATERIALES!A6:D399,4,FALSE)</f>
        <v>362159.66666666669</v>
      </c>
      <c r="N48" s="280">
        <f>K48*M48</f>
        <v>3621.5966666666668</v>
      </c>
    </row>
    <row r="49" spans="1:14" ht="15.75" thickBot="1">
      <c r="B49" s="317"/>
      <c r="C49" s="318"/>
      <c r="D49" s="318"/>
      <c r="E49" s="318"/>
      <c r="F49" s="318"/>
      <c r="G49" s="318"/>
      <c r="H49" s="318"/>
      <c r="I49" s="318"/>
      <c r="J49" s="132"/>
      <c r="K49" s="132"/>
      <c r="L49" s="333"/>
      <c r="M49" s="332"/>
      <c r="N49" s="133"/>
    </row>
    <row r="50" spans="1:14" ht="15.75" thickBot="1">
      <c r="B50" s="822" t="s">
        <v>1037</v>
      </c>
      <c r="C50" s="823"/>
      <c r="D50" s="823"/>
      <c r="E50" s="823"/>
      <c r="F50" s="823"/>
      <c r="G50" s="823"/>
      <c r="H50" s="823"/>
      <c r="I50" s="823"/>
      <c r="J50" s="823"/>
      <c r="K50" s="823"/>
      <c r="L50" s="823"/>
      <c r="M50" s="824"/>
      <c r="N50" s="402">
        <f>SUM(N45:N49)</f>
        <v>41007.209134574827</v>
      </c>
    </row>
    <row r="51" spans="1:14">
      <c r="B51" s="39"/>
      <c r="C51" s="40"/>
      <c r="D51" s="40"/>
      <c r="E51" s="40"/>
      <c r="F51" s="40"/>
      <c r="G51" s="40"/>
      <c r="H51" s="40"/>
      <c r="I51" s="40"/>
      <c r="J51" s="40"/>
      <c r="K51" s="40"/>
      <c r="L51" s="40"/>
      <c r="M51" s="40"/>
      <c r="N51" s="41"/>
    </row>
    <row r="52" spans="1:14">
      <c r="B52" s="70" t="s">
        <v>1040</v>
      </c>
      <c r="C52" s="71"/>
      <c r="D52" s="71"/>
      <c r="E52" s="71"/>
      <c r="F52" s="71"/>
      <c r="G52" s="71"/>
      <c r="H52" s="71"/>
      <c r="I52" s="71"/>
      <c r="J52" s="71"/>
      <c r="K52" s="71"/>
      <c r="L52" s="71"/>
      <c r="M52" s="71"/>
      <c r="N52" s="72"/>
    </row>
    <row r="53" spans="1:14" ht="15.75" thickBot="1">
      <c r="B53" s="74"/>
      <c r="C53" s="67"/>
      <c r="D53" s="67"/>
      <c r="E53" s="67"/>
      <c r="F53" s="67"/>
      <c r="G53" s="67"/>
      <c r="H53" s="67"/>
      <c r="I53" s="67"/>
      <c r="J53" s="67"/>
      <c r="K53" s="67"/>
      <c r="L53" s="67"/>
      <c r="M53" s="67"/>
      <c r="N53" s="69"/>
    </row>
    <row r="54" spans="1:14" ht="25.5">
      <c r="B54" s="321" t="s">
        <v>1041</v>
      </c>
      <c r="C54" s="322"/>
      <c r="D54" s="322"/>
      <c r="E54" s="322"/>
      <c r="F54" s="322"/>
      <c r="G54" s="322"/>
      <c r="H54" s="79" t="s">
        <v>1029</v>
      </c>
      <c r="I54" s="80" t="s">
        <v>1042</v>
      </c>
      <c r="J54" s="81" t="s">
        <v>1043</v>
      </c>
      <c r="K54" s="79" t="s">
        <v>1044</v>
      </c>
      <c r="L54" s="908" t="s">
        <v>1045</v>
      </c>
      <c r="M54" s="887"/>
      <c r="N54" s="82" t="s">
        <v>1035</v>
      </c>
    </row>
    <row r="55" spans="1:14">
      <c r="A55" t="s">
        <v>1715</v>
      </c>
      <c r="B55" s="52" t="str">
        <f>VLOOKUP(A55,TRANSPORTE!A5:D117,3,FALSE)</f>
        <v>Transporte de Adoquín e=8cm</v>
      </c>
      <c r="C55" s="325"/>
      <c r="D55" s="325"/>
      <c r="E55" s="325"/>
      <c r="F55" s="325"/>
      <c r="G55" s="325"/>
      <c r="H55" s="319" t="s">
        <v>1552</v>
      </c>
      <c r="I55" s="287">
        <v>0.92</v>
      </c>
      <c r="J55" s="294">
        <v>1</v>
      </c>
      <c r="K55" s="287">
        <f>I55*J55</f>
        <v>0.92</v>
      </c>
      <c r="L55" s="909">
        <f>VLOOKUP(A55,TRANSPORTE!A5:D117,4,FALSE)</f>
        <v>1260.693887621045</v>
      </c>
      <c r="M55" s="910"/>
      <c r="N55" s="295">
        <f>K55*L55</f>
        <v>1159.8383766113614</v>
      </c>
    </row>
    <row r="56" spans="1:14">
      <c r="A56" t="s">
        <v>1311</v>
      </c>
      <c r="B56" s="52" t="str">
        <f>VLOOKUP(A56,TRANSPORTE!A6:D117,3,FALSE)</f>
        <v>Transporte de Arena</v>
      </c>
      <c r="C56" s="53"/>
      <c r="D56" s="53"/>
      <c r="E56" s="53"/>
      <c r="F56" s="53"/>
      <c r="G56" s="53"/>
      <c r="H56" s="319" t="s">
        <v>1552</v>
      </c>
      <c r="I56" s="287">
        <v>0.01</v>
      </c>
      <c r="J56" s="294">
        <v>1</v>
      </c>
      <c r="K56" s="287">
        <f>I56*J56</f>
        <v>0.01</v>
      </c>
      <c r="L56" s="909">
        <f>VLOOKUP(A56,TRANSPORTE!A6:D117,4,FALSE)</f>
        <v>1226.6666666666667</v>
      </c>
      <c r="M56" s="910"/>
      <c r="N56" s="295">
        <f>K56*L56</f>
        <v>12.266666666666667</v>
      </c>
    </row>
    <row r="57" spans="1:14">
      <c r="A57" t="s">
        <v>1311</v>
      </c>
      <c r="B57" s="52" t="str">
        <f>VLOOKUP(A57,TRANSPORTE!A6:D117,3,FALSE)</f>
        <v>Transporte de Arena</v>
      </c>
      <c r="C57" s="53"/>
      <c r="D57" s="53"/>
      <c r="E57" s="53"/>
      <c r="F57" s="53"/>
      <c r="G57" s="53"/>
      <c r="H57" s="319" t="s">
        <v>1552</v>
      </c>
      <c r="I57" s="287">
        <v>0.05</v>
      </c>
      <c r="J57" s="294">
        <v>1</v>
      </c>
      <c r="K57" s="287">
        <f>I57*J57</f>
        <v>0.05</v>
      </c>
      <c r="L57" s="909">
        <f>VLOOKUP(A57,TRANSPORTE!A6:D117,4,FALSE)</f>
        <v>1226.6666666666667</v>
      </c>
      <c r="M57" s="910"/>
      <c r="N57" s="295">
        <f>K57*L57</f>
        <v>61.333333333333343</v>
      </c>
    </row>
    <row r="58" spans="1:14">
      <c r="B58" s="52"/>
      <c r="C58" s="53"/>
      <c r="D58" s="53"/>
      <c r="E58" s="53"/>
      <c r="F58" s="53"/>
      <c r="G58" s="53"/>
      <c r="H58" s="319"/>
      <c r="I58" s="287"/>
      <c r="J58" s="294"/>
      <c r="K58" s="287"/>
      <c r="L58" s="909"/>
      <c r="M58" s="910"/>
      <c r="N58" s="295"/>
    </row>
    <row r="59" spans="1:14">
      <c r="B59" s="52"/>
      <c r="C59" s="53"/>
      <c r="D59" s="53"/>
      <c r="E59" s="53"/>
      <c r="F59" s="53"/>
      <c r="G59" s="53"/>
      <c r="H59" s="296"/>
      <c r="I59" s="287"/>
      <c r="J59" s="287"/>
      <c r="K59" s="287"/>
      <c r="L59" s="297"/>
      <c r="M59" s="298"/>
      <c r="N59" s="299"/>
    </row>
    <row r="60" spans="1:14" ht="15.75" thickBot="1">
      <c r="B60" s="317"/>
      <c r="C60" s="318"/>
      <c r="D60" s="318"/>
      <c r="E60" s="318"/>
      <c r="F60" s="318"/>
      <c r="G60" s="318"/>
      <c r="H60" s="54"/>
      <c r="I60" s="132"/>
      <c r="J60" s="132"/>
      <c r="K60" s="132"/>
      <c r="L60" s="900"/>
      <c r="M60" s="901"/>
      <c r="N60" s="133"/>
    </row>
    <row r="61" spans="1:14" ht="15.75" thickBot="1">
      <c r="B61" s="911" t="s">
        <v>1037</v>
      </c>
      <c r="C61" s="865"/>
      <c r="D61" s="865"/>
      <c r="E61" s="865"/>
      <c r="F61" s="865"/>
      <c r="G61" s="865"/>
      <c r="H61" s="865"/>
      <c r="I61" s="865"/>
      <c r="J61" s="865"/>
      <c r="K61" s="865"/>
      <c r="L61" s="865"/>
      <c r="M61" s="866"/>
      <c r="N61" s="110">
        <f>N55+N56+N57+N58+N59</f>
        <v>1233.4383766113613</v>
      </c>
    </row>
    <row r="62" spans="1:14">
      <c r="B62" s="39"/>
      <c r="C62" s="40"/>
      <c r="D62" s="40"/>
      <c r="E62" s="40"/>
      <c r="F62" s="40"/>
      <c r="G62" s="40"/>
      <c r="H62" s="40"/>
      <c r="I62" s="40"/>
      <c r="J62" s="40"/>
      <c r="K62" s="40"/>
      <c r="L62" s="40"/>
      <c r="M62" s="40"/>
      <c r="N62" s="41"/>
    </row>
    <row r="63" spans="1:14">
      <c r="B63" s="70" t="s">
        <v>1046</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861" t="s">
        <v>1047</v>
      </c>
      <c r="C65" s="862"/>
      <c r="D65" s="862"/>
      <c r="E65" s="862"/>
      <c r="F65" s="862"/>
      <c r="G65" s="862"/>
      <c r="H65" s="862"/>
      <c r="I65" s="79" t="s">
        <v>1048</v>
      </c>
      <c r="J65" s="81" t="s">
        <v>1494</v>
      </c>
      <c r="K65" s="80" t="s">
        <v>1050</v>
      </c>
      <c r="L65" s="863" t="s">
        <v>1034</v>
      </c>
      <c r="M65" s="864"/>
      <c r="N65" s="104" t="s">
        <v>1035</v>
      </c>
    </row>
    <row r="66" spans="1:15">
      <c r="A66" s="151" t="s">
        <v>19</v>
      </c>
      <c r="B66" s="55" t="str">
        <f>VLOOKUP(A66,'MANO DE OBRA'!A8:D68,3,FALSE)</f>
        <v>Obrero (8)</v>
      </c>
      <c r="C66" s="53"/>
      <c r="D66" s="53"/>
      <c r="E66" s="53"/>
      <c r="F66" s="53"/>
      <c r="G66" s="53"/>
      <c r="H66" s="53"/>
      <c r="I66" s="300">
        <f>K66/J66*100</f>
        <v>220831.15764799999</v>
      </c>
      <c r="J66" s="301">
        <v>185</v>
      </c>
      <c r="K66" s="302">
        <f>VLOOKUP(A66,'MANO DE OBRA'!A8:D99,4,FALSE)</f>
        <v>408537.6416488</v>
      </c>
      <c r="L66" s="56"/>
      <c r="M66" s="303">
        <v>50</v>
      </c>
      <c r="N66" s="403">
        <f>K66/M66</f>
        <v>8170.7528329759998</v>
      </c>
      <c r="O66" s="112"/>
    </row>
    <row r="67" spans="1:15">
      <c r="A67" s="151" t="s">
        <v>30</v>
      </c>
      <c r="B67" s="55" t="str">
        <f>VLOOKUP(A67,'MANO DE OBRA'!A8:D69,3,FALSE)</f>
        <v>Oficial</v>
      </c>
      <c r="C67" s="53"/>
      <c r="D67" s="53"/>
      <c r="E67" s="53"/>
      <c r="F67" s="53"/>
      <c r="G67" s="53"/>
      <c r="H67" s="53"/>
      <c r="I67" s="300">
        <f>K67/J67*100</f>
        <v>55207.789411999998</v>
      </c>
      <c r="J67" s="301">
        <v>185</v>
      </c>
      <c r="K67" s="302">
        <f>VLOOKUP(A67,'MANO DE OBRA'!A8:D100,4,FALSE)</f>
        <v>102134.4104122</v>
      </c>
      <c r="L67" s="56"/>
      <c r="M67" s="307">
        <v>50</v>
      </c>
      <c r="N67" s="403">
        <f>K67/M67</f>
        <v>2042.688208244</v>
      </c>
    </row>
    <row r="68" spans="1:15">
      <c r="B68" s="55"/>
      <c r="C68" s="53"/>
      <c r="D68" s="53"/>
      <c r="E68" s="53"/>
      <c r="F68" s="53"/>
      <c r="G68" s="53"/>
      <c r="H68" s="53"/>
      <c r="I68" s="287"/>
      <c r="J68" s="305"/>
      <c r="K68" s="306"/>
      <c r="L68" s="56"/>
      <c r="M68" s="308"/>
      <c r="N68" s="304"/>
    </row>
    <row r="69" spans="1:15">
      <c r="B69" s="55"/>
      <c r="C69" s="53"/>
      <c r="D69" s="53"/>
      <c r="E69" s="53"/>
      <c r="F69" s="53"/>
      <c r="G69" s="53"/>
      <c r="H69" s="53"/>
      <c r="I69" s="287"/>
      <c r="J69" s="305"/>
      <c r="K69" s="306"/>
      <c r="L69" s="326"/>
      <c r="M69" s="308"/>
      <c r="N69" s="304"/>
    </row>
    <row r="70" spans="1:15">
      <c r="B70" s="55"/>
      <c r="C70" s="53"/>
      <c r="D70" s="53"/>
      <c r="E70" s="53"/>
      <c r="F70" s="53"/>
      <c r="G70" s="53"/>
      <c r="H70" s="53"/>
      <c r="I70" s="287"/>
      <c r="J70" s="305"/>
      <c r="K70" s="306"/>
      <c r="L70" s="326"/>
      <c r="M70" s="308"/>
      <c r="N70" s="304"/>
    </row>
    <row r="71" spans="1:15" ht="15.75" thickBot="1">
      <c r="B71" s="898"/>
      <c r="C71" s="899"/>
      <c r="D71" s="899"/>
      <c r="E71" s="899"/>
      <c r="F71" s="899"/>
      <c r="G71" s="899"/>
      <c r="H71" s="899"/>
      <c r="I71" s="132"/>
      <c r="J71" s="132"/>
      <c r="K71" s="132"/>
      <c r="L71" s="912"/>
      <c r="M71" s="912"/>
      <c r="N71" s="51"/>
    </row>
    <row r="72" spans="1:15" ht="15.75" thickBot="1">
      <c r="B72" s="911" t="s">
        <v>1037</v>
      </c>
      <c r="C72" s="865"/>
      <c r="D72" s="865"/>
      <c r="E72" s="865"/>
      <c r="F72" s="865"/>
      <c r="G72" s="865"/>
      <c r="H72" s="865"/>
      <c r="I72" s="865"/>
      <c r="J72" s="865"/>
      <c r="K72" s="865"/>
      <c r="L72" s="865"/>
      <c r="M72" s="866"/>
      <c r="N72" s="309">
        <f>SUM(N66:N71)</f>
        <v>10213.44104122</v>
      </c>
    </row>
    <row r="73" spans="1:15" ht="15.75" thickBot="1">
      <c r="B73" s="39"/>
      <c r="C73" s="40"/>
      <c r="D73" s="40"/>
      <c r="E73" s="40"/>
      <c r="F73" s="40"/>
      <c r="G73" s="40"/>
      <c r="H73" s="40"/>
      <c r="I73" s="40"/>
      <c r="J73" s="40"/>
      <c r="K73" s="40"/>
      <c r="L73" s="40"/>
      <c r="M73" s="40"/>
      <c r="N73" s="41"/>
    </row>
    <row r="74" spans="1:15" ht="15.75" thickBot="1">
      <c r="B74" s="822" t="s">
        <v>1051</v>
      </c>
      <c r="C74" s="823"/>
      <c r="D74" s="823"/>
      <c r="E74" s="823"/>
      <c r="F74" s="823"/>
      <c r="G74" s="823"/>
      <c r="H74" s="823"/>
      <c r="I74" s="823"/>
      <c r="J74" s="823"/>
      <c r="K74" s="823"/>
      <c r="L74" s="823"/>
      <c r="M74" s="824"/>
      <c r="N74" s="105">
        <f>N40+N50+N61+N72</f>
        <v>53697.032656528187</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c r="B78" s="867" t="s">
        <v>1053</v>
      </c>
      <c r="C78" s="868"/>
      <c r="D78" s="868"/>
      <c r="E78" s="868"/>
      <c r="F78" s="868"/>
      <c r="G78" s="868"/>
      <c r="H78" s="868"/>
      <c r="I78" s="322"/>
      <c r="J78" s="342"/>
      <c r="K78" s="310" t="s">
        <v>1054</v>
      </c>
      <c r="L78" s="869" t="s">
        <v>1055</v>
      </c>
      <c r="M78" s="870"/>
      <c r="N78" s="311"/>
    </row>
    <row r="79" spans="1:15">
      <c r="B79" s="855" t="s">
        <v>1056</v>
      </c>
      <c r="C79" s="856"/>
      <c r="D79" s="856"/>
      <c r="E79" s="856"/>
      <c r="F79" s="856"/>
      <c r="G79" s="856"/>
      <c r="H79" s="856"/>
      <c r="I79" s="93"/>
      <c r="J79" s="94"/>
      <c r="K79" s="312">
        <v>0.2</v>
      </c>
      <c r="L79" s="857">
        <f>N74*K79</f>
        <v>10739.406531305638</v>
      </c>
      <c r="M79" s="858"/>
      <c r="N79" s="57"/>
    </row>
    <row r="80" spans="1:15">
      <c r="B80" s="95" t="s">
        <v>1057</v>
      </c>
      <c r="C80" s="96"/>
      <c r="D80" s="96"/>
      <c r="E80" s="96"/>
      <c r="F80" s="96"/>
      <c r="G80" s="96"/>
      <c r="H80" s="96"/>
      <c r="I80" s="93"/>
      <c r="J80" s="94"/>
      <c r="K80" s="312">
        <v>0.05</v>
      </c>
      <c r="L80" s="857">
        <f>N74*K80</f>
        <v>2684.8516328264095</v>
      </c>
      <c r="M80" s="858"/>
      <c r="N80" s="57"/>
    </row>
    <row r="81" spans="1:14" ht="15.75" thickBot="1">
      <c r="B81" s="97" t="s">
        <v>1058</v>
      </c>
      <c r="C81" s="98"/>
      <c r="D81" s="98"/>
      <c r="E81" s="98"/>
      <c r="F81" s="98"/>
      <c r="G81" s="98"/>
      <c r="H81" s="98"/>
      <c r="I81" s="99"/>
      <c r="J81" s="100"/>
      <c r="K81" s="313">
        <v>0.05</v>
      </c>
      <c r="L81" s="859">
        <f>N74*K81</f>
        <v>2684.8516328264095</v>
      </c>
      <c r="M81" s="860"/>
      <c r="N81" s="57"/>
    </row>
    <row r="82" spans="1:14" ht="15.75" thickBot="1">
      <c r="B82" s="822" t="s">
        <v>1037</v>
      </c>
      <c r="C82" s="823"/>
      <c r="D82" s="823"/>
      <c r="E82" s="823"/>
      <c r="F82" s="823"/>
      <c r="G82" s="823"/>
      <c r="H82" s="823"/>
      <c r="I82" s="823"/>
      <c r="J82" s="823"/>
      <c r="K82" s="823"/>
      <c r="L82" s="823"/>
      <c r="M82" s="824"/>
      <c r="N82" s="58">
        <f>L79+L80+L81</f>
        <v>16109.109796958455</v>
      </c>
    </row>
    <row r="83" spans="1:14" ht="15.75" thickBot="1">
      <c r="B83" s="39"/>
      <c r="C83" s="40"/>
      <c r="D83" s="40"/>
      <c r="E83" s="40"/>
      <c r="F83" s="40"/>
      <c r="G83" s="40"/>
      <c r="H83" s="40"/>
      <c r="I83" s="40"/>
      <c r="J83" s="40"/>
      <c r="K83" s="40"/>
      <c r="L83" s="40"/>
      <c r="M83" s="40"/>
      <c r="N83" s="41"/>
    </row>
    <row r="84" spans="1:14" ht="15.75" thickBot="1">
      <c r="A84" t="s">
        <v>2122</v>
      </c>
      <c r="B84" s="822" t="s">
        <v>1059</v>
      </c>
      <c r="C84" s="823"/>
      <c r="D84" s="823"/>
      <c r="E84" s="823"/>
      <c r="F84" s="823"/>
      <c r="G84" s="823"/>
      <c r="H84" s="823"/>
      <c r="I84" s="823"/>
      <c r="J84" s="823"/>
      <c r="K84" s="823"/>
      <c r="L84" s="823"/>
      <c r="M84" s="824"/>
      <c r="N84" s="196">
        <f>N74+N82</f>
        <v>69806.142453486638</v>
      </c>
    </row>
    <row r="85" spans="1:14">
      <c r="B85" s="247"/>
      <c r="C85" s="248"/>
      <c r="D85" s="248"/>
      <c r="E85" s="248"/>
      <c r="F85" s="248"/>
      <c r="G85" s="248"/>
      <c r="H85" s="248"/>
      <c r="I85" s="248"/>
      <c r="J85" s="248"/>
      <c r="K85" s="248"/>
      <c r="L85" s="248"/>
      <c r="M85" s="248"/>
      <c r="N85" s="249"/>
    </row>
    <row r="86" spans="1:14">
      <c r="B86" s="250"/>
      <c r="C86" s="251"/>
      <c r="D86" s="251"/>
      <c r="E86" s="251"/>
      <c r="F86" s="251"/>
      <c r="G86" s="251"/>
      <c r="H86" s="251"/>
      <c r="I86" s="251"/>
      <c r="J86" s="251"/>
      <c r="K86" s="251"/>
      <c r="L86" s="251"/>
      <c r="M86" s="251"/>
      <c r="N86" s="252"/>
    </row>
    <row r="87" spans="1:14">
      <c r="B87" s="250"/>
      <c r="C87" s="251"/>
      <c r="D87" s="251"/>
      <c r="E87" s="251"/>
      <c r="F87" s="251"/>
      <c r="G87" s="251"/>
      <c r="H87" s="251"/>
      <c r="I87" s="251"/>
      <c r="J87" s="251"/>
      <c r="K87" s="251"/>
      <c r="L87" s="251"/>
      <c r="M87" s="251"/>
      <c r="N87" s="252"/>
    </row>
    <row r="88" spans="1:14">
      <c r="B88" s="250"/>
      <c r="C88" s="251"/>
      <c r="D88" s="251"/>
      <c r="E88" s="251"/>
      <c r="F88" s="251"/>
      <c r="G88" s="251"/>
      <c r="H88" s="251"/>
      <c r="I88" s="251"/>
      <c r="J88" s="251"/>
      <c r="K88" s="251"/>
      <c r="L88" s="251"/>
      <c r="M88" s="251"/>
      <c r="N88" s="252"/>
    </row>
    <row r="89" spans="1:14">
      <c r="B89" s="250"/>
      <c r="C89" s="251"/>
      <c r="D89" s="251"/>
      <c r="E89" s="425" t="s">
        <v>1060</v>
      </c>
      <c r="F89" s="425"/>
      <c r="G89" s="425"/>
      <c r="H89" s="425"/>
      <c r="I89" s="425"/>
      <c r="J89" s="425"/>
      <c r="K89" s="251"/>
      <c r="L89" s="251"/>
      <c r="M89" s="251"/>
      <c r="N89" s="252"/>
    </row>
    <row r="90" spans="1:14">
      <c r="B90" s="250"/>
      <c r="C90" s="251"/>
      <c r="D90" s="251"/>
      <c r="E90" s="251" t="s">
        <v>1061</v>
      </c>
      <c r="F90" s="251"/>
      <c r="G90" s="251"/>
      <c r="H90" s="251"/>
      <c r="I90" s="251"/>
      <c r="J90" s="251"/>
      <c r="K90" s="251"/>
      <c r="L90" s="251"/>
      <c r="M90" s="251"/>
      <c r="N90" s="252"/>
    </row>
    <row r="91" spans="1:14">
      <c r="B91" s="250"/>
      <c r="C91" s="251"/>
      <c r="D91" s="251"/>
      <c r="E91" s="251" t="s">
        <v>1062</v>
      </c>
      <c r="F91" s="251"/>
      <c r="G91" s="251"/>
      <c r="H91" s="251"/>
      <c r="I91" s="251"/>
      <c r="J91" s="251"/>
      <c r="K91" s="251"/>
      <c r="L91" s="251"/>
      <c r="M91" s="251"/>
      <c r="N91" s="252"/>
    </row>
    <row r="92" spans="1:14">
      <c r="B92" s="250"/>
      <c r="C92" s="251"/>
      <c r="D92" s="251"/>
      <c r="E92" s="251" t="s">
        <v>1063</v>
      </c>
      <c r="F92" s="251"/>
      <c r="G92" s="251"/>
      <c r="H92" s="251"/>
      <c r="I92" s="251"/>
      <c r="J92" s="251"/>
      <c r="K92" s="251"/>
      <c r="L92" s="251"/>
      <c r="M92" s="251"/>
      <c r="N92" s="252"/>
    </row>
    <row r="93" spans="1:14" ht="15.75" thickBot="1">
      <c r="B93" s="250"/>
      <c r="C93" s="251"/>
      <c r="D93" s="251"/>
      <c r="E93" s="251"/>
      <c r="F93" s="251" t="s">
        <v>1064</v>
      </c>
      <c r="G93" s="251"/>
      <c r="H93" s="251"/>
      <c r="I93" s="251"/>
      <c r="J93" s="251"/>
      <c r="K93" s="251"/>
      <c r="L93" s="251"/>
      <c r="M93" s="251"/>
      <c r="N93" s="252"/>
    </row>
    <row r="94" spans="1:14">
      <c r="B94" s="235" t="s">
        <v>2322</v>
      </c>
      <c r="C94" s="236"/>
      <c r="D94" s="236"/>
      <c r="E94" s="236"/>
      <c r="F94" s="236"/>
      <c r="G94" s="236"/>
      <c r="H94" s="236"/>
      <c r="I94" s="236"/>
      <c r="J94" s="236"/>
      <c r="K94" s="236"/>
      <c r="L94" s="236"/>
      <c r="M94" s="236"/>
      <c r="N94" s="237"/>
    </row>
    <row r="95" spans="1:14">
      <c r="B95" s="253"/>
      <c r="C95" s="254"/>
      <c r="D95" s="254"/>
      <c r="E95" s="254"/>
      <c r="F95" s="254"/>
      <c r="G95" s="254"/>
      <c r="H95" s="254"/>
      <c r="I95" s="254"/>
      <c r="J95" s="254"/>
      <c r="K95" s="254"/>
      <c r="L95" s="254"/>
      <c r="M95" s="254"/>
      <c r="N95" s="255"/>
    </row>
    <row r="96" spans="1:14">
      <c r="B96" s="253"/>
      <c r="C96" s="254"/>
      <c r="D96" s="254"/>
      <c r="E96" s="254"/>
      <c r="F96" s="254"/>
      <c r="G96" s="254"/>
      <c r="H96" s="254"/>
      <c r="I96" s="254"/>
      <c r="J96" s="254"/>
      <c r="K96" s="254"/>
      <c r="L96" s="254"/>
      <c r="M96" s="254"/>
      <c r="N96" s="255"/>
    </row>
    <row r="97" spans="2:14">
      <c r="B97" s="253"/>
      <c r="C97" s="254"/>
      <c r="D97" s="254"/>
      <c r="E97" s="254"/>
      <c r="F97" s="254"/>
      <c r="G97" s="254"/>
      <c r="H97" s="254"/>
      <c r="I97" s="254"/>
      <c r="J97" s="254"/>
      <c r="K97" s="254"/>
      <c r="L97" s="254"/>
      <c r="M97" s="254"/>
      <c r="N97" s="255"/>
    </row>
    <row r="98" spans="2:14" ht="15.75" thickBot="1">
      <c r="B98" s="256"/>
      <c r="C98" s="257"/>
      <c r="D98" s="257"/>
      <c r="E98" s="257"/>
      <c r="F98" s="257"/>
      <c r="G98" s="257"/>
      <c r="H98" s="257"/>
      <c r="I98" s="257"/>
      <c r="J98" s="257"/>
      <c r="K98" s="257"/>
      <c r="L98" s="257"/>
      <c r="M98" s="257"/>
      <c r="N98" s="258"/>
    </row>
    <row r="99" spans="2:14">
      <c r="B99" s="259"/>
      <c r="C99" s="260"/>
      <c r="D99" s="260"/>
      <c r="E99" s="260"/>
      <c r="F99" s="260"/>
      <c r="G99" s="260"/>
      <c r="H99" s="260"/>
      <c r="I99" s="260"/>
      <c r="J99" s="260"/>
      <c r="K99" s="260"/>
      <c r="L99" s="260"/>
      <c r="M99" s="260"/>
      <c r="N99" s="261"/>
    </row>
    <row r="100" spans="2:14">
      <c r="B100" s="262" t="s">
        <v>2323</v>
      </c>
      <c r="C100" s="263"/>
      <c r="D100" s="263"/>
      <c r="E100" s="263"/>
      <c r="F100" s="263"/>
      <c r="G100" s="263"/>
      <c r="H100" s="263"/>
      <c r="I100" s="263"/>
      <c r="J100" s="263"/>
      <c r="K100" s="263"/>
      <c r="L100" s="263"/>
      <c r="M100" s="263"/>
      <c r="N100" s="264"/>
    </row>
    <row r="101" spans="2:14" ht="15" customHeight="1">
      <c r="B101" s="966" t="s">
        <v>2324</v>
      </c>
      <c r="C101" s="967"/>
      <c r="D101" s="967"/>
      <c r="E101" s="967"/>
      <c r="F101" s="967"/>
      <c r="G101" s="967"/>
      <c r="H101" s="967"/>
      <c r="I101" s="967"/>
      <c r="J101" s="967"/>
      <c r="K101" s="967"/>
      <c r="L101" s="967"/>
      <c r="M101" s="967"/>
      <c r="N101" s="968"/>
    </row>
    <row r="102" spans="2:14" ht="15" customHeight="1">
      <c r="B102" s="966"/>
      <c r="C102" s="967"/>
      <c r="D102" s="967"/>
      <c r="E102" s="967"/>
      <c r="F102" s="967"/>
      <c r="G102" s="967"/>
      <c r="H102" s="967"/>
      <c r="I102" s="967"/>
      <c r="J102" s="967"/>
      <c r="K102" s="967"/>
      <c r="L102" s="967"/>
      <c r="M102" s="967"/>
      <c r="N102" s="968"/>
    </row>
    <row r="103" spans="2:14" ht="30" customHeight="1">
      <c r="B103" s="969" t="s">
        <v>2325</v>
      </c>
      <c r="C103" s="970"/>
      <c r="D103" s="970"/>
      <c r="E103" s="970"/>
      <c r="F103" s="970"/>
      <c r="G103" s="970"/>
      <c r="H103" s="970"/>
      <c r="I103" s="970"/>
      <c r="J103" s="970"/>
      <c r="K103" s="970"/>
      <c r="L103" s="970"/>
      <c r="M103" s="970"/>
      <c r="N103" s="971"/>
    </row>
    <row r="104" spans="2:14">
      <c r="B104" s="969"/>
      <c r="C104" s="970"/>
      <c r="D104" s="970"/>
      <c r="E104" s="970"/>
      <c r="F104" s="970"/>
      <c r="G104" s="970"/>
      <c r="H104" s="970"/>
      <c r="I104" s="970"/>
      <c r="J104" s="970"/>
      <c r="K104" s="970"/>
      <c r="L104" s="970"/>
      <c r="M104" s="970"/>
      <c r="N104" s="971"/>
    </row>
    <row r="105" spans="2:14">
      <c r="B105" s="347"/>
      <c r="C105" s="348"/>
      <c r="D105" s="348"/>
      <c r="E105" s="348"/>
      <c r="F105" s="348"/>
      <c r="G105" s="348"/>
      <c r="H105" s="348"/>
      <c r="I105" s="348"/>
      <c r="J105" s="348"/>
      <c r="K105" s="348"/>
      <c r="L105" s="348"/>
      <c r="M105" s="348"/>
      <c r="N105" s="349"/>
    </row>
    <row r="106" spans="2:14">
      <c r="B106" s="347"/>
      <c r="C106" s="348"/>
      <c r="D106" s="348"/>
      <c r="E106" s="348"/>
      <c r="F106" s="348"/>
      <c r="G106" s="348"/>
      <c r="H106" s="348"/>
      <c r="I106" s="348"/>
      <c r="J106" s="348"/>
      <c r="K106" s="348"/>
      <c r="L106" s="348"/>
      <c r="M106" s="348"/>
      <c r="N106" s="349"/>
    </row>
    <row r="107" spans="2:14">
      <c r="B107" s="347"/>
      <c r="C107" s="348"/>
      <c r="D107" s="348"/>
      <c r="E107" s="348"/>
      <c r="F107" s="348"/>
      <c r="G107" s="348"/>
      <c r="H107" s="348"/>
      <c r="I107" s="348"/>
      <c r="J107" s="348"/>
      <c r="K107" s="348"/>
      <c r="L107" s="348"/>
      <c r="M107" s="348"/>
      <c r="N107" s="349"/>
    </row>
    <row r="108" spans="2:14">
      <c r="B108" s="262"/>
      <c r="C108" s="263"/>
      <c r="D108" s="263"/>
      <c r="E108" s="263"/>
      <c r="F108" s="263"/>
      <c r="G108" s="263"/>
      <c r="H108" s="263"/>
      <c r="I108" s="263"/>
      <c r="J108" s="263"/>
      <c r="K108" s="263"/>
      <c r="L108" s="263"/>
      <c r="M108" s="263"/>
      <c r="N108" s="264"/>
    </row>
    <row r="109" spans="2:14">
      <c r="B109" s="250"/>
      <c r="C109" s="251"/>
      <c r="D109" s="251"/>
      <c r="E109" s="251" t="s">
        <v>1060</v>
      </c>
      <c r="F109" s="425"/>
      <c r="G109" s="425"/>
      <c r="H109" s="251"/>
      <c r="I109" s="251"/>
      <c r="J109" s="251"/>
      <c r="K109" s="251"/>
      <c r="L109" s="251"/>
      <c r="M109" s="251"/>
      <c r="N109" s="252"/>
    </row>
    <row r="110" spans="2:14">
      <c r="B110" s="250"/>
      <c r="C110" s="251"/>
      <c r="D110" s="251"/>
      <c r="E110" s="426" t="s">
        <v>1061</v>
      </c>
      <c r="F110" s="251"/>
      <c r="G110" s="251"/>
      <c r="H110" s="426"/>
      <c r="I110" s="426"/>
      <c r="J110" s="426"/>
      <c r="K110" s="251"/>
      <c r="L110" s="251"/>
      <c r="M110" s="251"/>
      <c r="N110" s="252"/>
    </row>
    <row r="111" spans="2:14">
      <c r="B111" s="250"/>
      <c r="C111" s="251"/>
      <c r="D111" s="251"/>
      <c r="E111" s="265" t="s">
        <v>1065</v>
      </c>
      <c r="F111" s="251"/>
      <c r="G111" s="251"/>
      <c r="H111" s="265"/>
      <c r="I111" s="265"/>
      <c r="J111" s="265"/>
      <c r="K111" s="251"/>
      <c r="L111" s="251"/>
      <c r="M111" s="251"/>
      <c r="N111" s="252"/>
    </row>
    <row r="112" spans="2:14">
      <c r="B112" s="266"/>
      <c r="C112" s="263"/>
      <c r="D112" s="263"/>
      <c r="E112" s="251" t="s">
        <v>1063</v>
      </c>
      <c r="F112" s="251"/>
      <c r="G112" s="251"/>
      <c r="H112" s="251"/>
      <c r="I112" s="251"/>
      <c r="J112" s="251"/>
      <c r="K112" s="263"/>
      <c r="L112" s="263"/>
      <c r="M112" s="263"/>
      <c r="N112" s="264"/>
    </row>
    <row r="113" spans="2:14">
      <c r="B113" s="266"/>
      <c r="C113" s="263"/>
      <c r="D113" s="263"/>
      <c r="E113" s="263"/>
      <c r="F113" s="251"/>
      <c r="G113" s="251"/>
      <c r="H113" s="251"/>
      <c r="I113" s="251"/>
      <c r="J113" s="251"/>
      <c r="K113" s="263"/>
      <c r="L113" s="263"/>
      <c r="M113" s="263"/>
      <c r="N113" s="264"/>
    </row>
    <row r="114" spans="2:14">
      <c r="B114" s="266" t="s">
        <v>2326</v>
      </c>
      <c r="C114" s="265"/>
      <c r="D114" s="265"/>
      <c r="E114" s="251"/>
      <c r="F114" s="251"/>
      <c r="G114" s="251"/>
      <c r="H114" s="251"/>
      <c r="I114" s="251"/>
      <c r="J114" s="972"/>
      <c r="K114" s="972"/>
      <c r="L114" s="972"/>
      <c r="M114" s="972"/>
      <c r="N114" s="973"/>
    </row>
    <row r="115" spans="2:14" ht="15.75" thickBot="1">
      <c r="B115" s="427" t="s">
        <v>2327</v>
      </c>
      <c r="C115" s="428"/>
      <c r="D115" s="428"/>
      <c r="E115" s="267"/>
      <c r="F115" s="267"/>
      <c r="G115" s="267"/>
      <c r="H115" s="267"/>
      <c r="I115" s="267"/>
      <c r="J115" s="974"/>
      <c r="K115" s="974"/>
      <c r="L115" s="974"/>
      <c r="M115" s="974"/>
      <c r="N115" s="975"/>
    </row>
  </sheetData>
  <mergeCells count="62">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7.25" hidden="1" customHeight="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1716</v>
      </c>
      <c r="C31" s="87" t="s">
        <v>2194</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180</v>
      </c>
      <c r="B36" s="871" t="str">
        <f>VLOOKUP(A36,EQUIPOS!A6:D154,3,FALSE)</f>
        <v>Compresor 120 HP, con martillo.</v>
      </c>
      <c r="C36" s="872"/>
      <c r="D36" s="872"/>
      <c r="E36" s="872"/>
      <c r="F36" s="872"/>
      <c r="G36" s="872"/>
      <c r="H36" s="873"/>
      <c r="I36" s="275"/>
      <c r="J36" s="276"/>
      <c r="K36" s="277">
        <f>VLOOKUP(A36,EQUIPOS!A6:D163,4,FALSE)</f>
        <v>89833.333333333328</v>
      </c>
      <c r="L36" s="278"/>
      <c r="M36" s="279">
        <v>35</v>
      </c>
      <c r="N36" s="280">
        <f>K36/M36</f>
        <v>2566.6666666666665</v>
      </c>
    </row>
    <row r="37" spans="1:14">
      <c r="A37" s="119" t="s">
        <v>312</v>
      </c>
      <c r="B37" s="871" t="str">
        <f>VLOOKUP(A37,EQUIPOS!A7:D154,3,FALSE)</f>
        <v>Retroexcavadora sobre oruga, potencia 138 HP, balde de 1,5 m3.</v>
      </c>
      <c r="C37" s="872"/>
      <c r="D37" s="872"/>
      <c r="E37" s="872"/>
      <c r="F37" s="872"/>
      <c r="G37" s="872"/>
      <c r="H37" s="873"/>
      <c r="I37" s="429"/>
      <c r="J37" s="430"/>
      <c r="K37" s="277">
        <f>VLOOKUP(A37,EQUIPOS!A7:D164,4,FALSE)</f>
        <v>216793.33333333334</v>
      </c>
      <c r="L37" s="343"/>
      <c r="M37" s="344">
        <v>35</v>
      </c>
      <c r="N37" s="280">
        <f>K37/M37</f>
        <v>6194.0952380952385</v>
      </c>
    </row>
    <row r="38" spans="1:14">
      <c r="A38" s="119"/>
      <c r="B38" s="328"/>
      <c r="C38" s="329"/>
      <c r="D38" s="329"/>
      <c r="E38" s="331"/>
      <c r="F38" s="329"/>
      <c r="G38" s="329"/>
      <c r="H38" s="330"/>
      <c r="I38" s="336"/>
      <c r="J38" s="338"/>
      <c r="K38" s="277"/>
      <c r="L38" s="431"/>
      <c r="M38" s="432"/>
      <c r="N38" s="280"/>
    </row>
    <row r="39" spans="1:14">
      <c r="B39" s="871"/>
      <c r="C39" s="872"/>
      <c r="D39" s="872"/>
      <c r="E39" s="878"/>
      <c r="F39" s="872"/>
      <c r="G39" s="872"/>
      <c r="H39" s="873"/>
      <c r="I39" s="42"/>
      <c r="J39" s="43"/>
      <c r="K39" s="282"/>
      <c r="L39" s="284"/>
      <c r="M39" s="285"/>
      <c r="N39" s="286"/>
    </row>
    <row r="40" spans="1:14">
      <c r="B40" s="879" t="s">
        <v>1036</v>
      </c>
      <c r="C40" s="880"/>
      <c r="D40" s="880"/>
      <c r="E40" s="44"/>
      <c r="F40" s="45"/>
      <c r="G40" s="45"/>
      <c r="H40" s="46"/>
      <c r="I40" s="42"/>
      <c r="J40" s="43"/>
      <c r="K40" s="287"/>
      <c r="L40" s="284"/>
      <c r="M40" s="409">
        <v>0.01</v>
      </c>
      <c r="N40" s="352">
        <f>N73*M40</f>
        <v>7.2953150294428575</v>
      </c>
    </row>
    <row r="41" spans="1:14" ht="15.75" thickBot="1">
      <c r="B41" s="871"/>
      <c r="C41" s="872"/>
      <c r="D41" s="872"/>
      <c r="E41" s="872"/>
      <c r="F41" s="872"/>
      <c r="G41" s="872"/>
      <c r="H41" s="873"/>
      <c r="I41" s="881"/>
      <c r="J41" s="882"/>
      <c r="K41" s="47"/>
      <c r="L41" s="883"/>
      <c r="M41" s="884"/>
      <c r="N41" s="111"/>
    </row>
    <row r="42" spans="1:14" ht="15.75" thickBot="1">
      <c r="B42" s="822" t="s">
        <v>1037</v>
      </c>
      <c r="C42" s="823"/>
      <c r="D42" s="823"/>
      <c r="E42" s="823"/>
      <c r="F42" s="823"/>
      <c r="G42" s="823"/>
      <c r="H42" s="823"/>
      <c r="I42" s="823"/>
      <c r="J42" s="823"/>
      <c r="K42" s="823"/>
      <c r="L42" s="823"/>
      <c r="M42" s="824"/>
      <c r="N42" s="402">
        <f>SUM(N36:N41)</f>
        <v>8768.057219791348</v>
      </c>
    </row>
    <row r="43" spans="1:14">
      <c r="B43" s="288"/>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67" t="s">
        <v>1028</v>
      </c>
      <c r="C46" s="868"/>
      <c r="D46" s="868"/>
      <c r="E46" s="868"/>
      <c r="F46" s="868"/>
      <c r="G46" s="868"/>
      <c r="H46" s="868"/>
      <c r="I46" s="902"/>
      <c r="J46" s="323" t="s">
        <v>1029</v>
      </c>
      <c r="K46" s="91" t="s">
        <v>1030</v>
      </c>
      <c r="L46" s="903" t="s">
        <v>1039</v>
      </c>
      <c r="M46" s="902"/>
      <c r="N46" s="92" t="s">
        <v>1035</v>
      </c>
    </row>
    <row r="47" spans="1:14">
      <c r="A47" s="150" t="s">
        <v>448</v>
      </c>
      <c r="B47" s="49" t="str">
        <f>VLOOKUP(A47,MATERIALES!A5:D373,3,FALSE)</f>
        <v xml:space="preserve">Derechos de explotación y/o disposición de materiales
</v>
      </c>
      <c r="C47" s="289"/>
      <c r="D47" s="289"/>
      <c r="E47" s="289"/>
      <c r="F47" s="289"/>
      <c r="G47" s="289"/>
      <c r="H47" s="289"/>
      <c r="I47" s="276"/>
      <c r="J47" s="232" t="str">
        <f>VLOOKUP(A47,MATERIALES!A3:D639,2,FALSE)</f>
        <v>m3</v>
      </c>
      <c r="K47" s="290">
        <v>1.3</v>
      </c>
      <c r="L47" s="275"/>
      <c r="M47" s="410">
        <f>VLOOKUP(A47,MATERIALES!A5:D396,4,FALSE)</f>
        <v>7160.0141618752132</v>
      </c>
      <c r="N47" s="280">
        <f>K47*M47</f>
        <v>9308.0184104377768</v>
      </c>
    </row>
    <row r="48" spans="1:14">
      <c r="A48" s="213"/>
      <c r="B48" s="328"/>
      <c r="C48" s="433"/>
      <c r="D48" s="433"/>
      <c r="E48" s="433"/>
      <c r="F48" s="433"/>
      <c r="G48" s="433"/>
      <c r="H48" s="433"/>
      <c r="I48" s="430"/>
      <c r="J48" s="319"/>
      <c r="K48" s="405"/>
      <c r="L48" s="429"/>
      <c r="M48" s="434"/>
      <c r="N48" s="281"/>
    </row>
    <row r="49" spans="1:14">
      <c r="A49" s="213"/>
      <c r="B49" s="174"/>
      <c r="C49" s="337"/>
      <c r="D49" s="337"/>
      <c r="E49" s="337"/>
      <c r="F49" s="337"/>
      <c r="G49" s="337"/>
      <c r="H49" s="337"/>
      <c r="I49" s="430"/>
      <c r="J49" s="435"/>
      <c r="K49" s="436"/>
      <c r="L49" s="336"/>
      <c r="M49" s="437"/>
      <c r="N49" s="438"/>
    </row>
    <row r="50" spans="1:14" ht="15.75" thickBot="1">
      <c r="B50" s="317"/>
      <c r="C50" s="318"/>
      <c r="D50" s="318"/>
      <c r="E50" s="318"/>
      <c r="F50" s="318"/>
      <c r="G50" s="318"/>
      <c r="H50" s="318"/>
      <c r="I50" s="318"/>
      <c r="J50" s="132"/>
      <c r="K50" s="132"/>
      <c r="L50" s="333"/>
      <c r="M50" s="332"/>
      <c r="N50" s="133"/>
    </row>
    <row r="51" spans="1:14" ht="15.75" thickBot="1">
      <c r="B51" s="822" t="s">
        <v>1037</v>
      </c>
      <c r="C51" s="823"/>
      <c r="D51" s="823"/>
      <c r="E51" s="823"/>
      <c r="F51" s="823"/>
      <c r="G51" s="823"/>
      <c r="H51" s="823"/>
      <c r="I51" s="823"/>
      <c r="J51" s="823"/>
      <c r="K51" s="823"/>
      <c r="L51" s="823"/>
      <c r="M51" s="824"/>
      <c r="N51" s="402">
        <f>SUM(N47:N50)</f>
        <v>9308.0184104377768</v>
      </c>
    </row>
    <row r="52" spans="1:14">
      <c r="B52" s="39"/>
      <c r="C52" s="40"/>
      <c r="D52" s="40"/>
      <c r="E52" s="40"/>
      <c r="F52" s="40"/>
      <c r="G52" s="40"/>
      <c r="H52" s="40"/>
      <c r="I52" s="40"/>
      <c r="J52" s="40"/>
      <c r="K52" s="40"/>
      <c r="L52" s="40"/>
      <c r="M52" s="40"/>
      <c r="N52" s="41"/>
    </row>
    <row r="53" spans="1:14">
      <c r="B53" s="70" t="s">
        <v>1040</v>
      </c>
      <c r="C53" s="71"/>
      <c r="D53" s="71"/>
      <c r="E53" s="71"/>
      <c r="F53" s="71"/>
      <c r="G53" s="71"/>
      <c r="H53" s="71"/>
      <c r="I53" s="71"/>
      <c r="J53" s="71"/>
      <c r="K53" s="71"/>
      <c r="L53" s="71"/>
      <c r="M53" s="71"/>
      <c r="N53" s="72"/>
    </row>
    <row r="54" spans="1:14" ht="15.75" thickBot="1">
      <c r="B54" s="74"/>
      <c r="C54" s="67"/>
      <c r="D54" s="67"/>
      <c r="E54" s="67"/>
      <c r="F54" s="67"/>
      <c r="G54" s="67"/>
      <c r="H54" s="67"/>
      <c r="I54" s="67"/>
      <c r="J54" s="67"/>
      <c r="K54" s="67"/>
      <c r="L54" s="67"/>
      <c r="M54" s="67"/>
      <c r="N54" s="69"/>
    </row>
    <row r="55" spans="1:14" ht="25.5">
      <c r="B55" s="321" t="s">
        <v>1041</v>
      </c>
      <c r="C55" s="322"/>
      <c r="D55" s="322"/>
      <c r="E55" s="322"/>
      <c r="F55" s="322"/>
      <c r="G55" s="322"/>
      <c r="H55" s="79" t="s">
        <v>1029</v>
      </c>
      <c r="I55" s="80" t="s">
        <v>1042</v>
      </c>
      <c r="J55" s="81" t="s">
        <v>1043</v>
      </c>
      <c r="K55" s="79" t="s">
        <v>1044</v>
      </c>
      <c r="L55" s="908" t="s">
        <v>1045</v>
      </c>
      <c r="M55" s="887"/>
      <c r="N55" s="82" t="s">
        <v>1035</v>
      </c>
    </row>
    <row r="56" spans="1:14">
      <c r="A56" t="s">
        <v>1340</v>
      </c>
      <c r="B56" s="52" t="str">
        <f>VLOOKUP(A56,TRANSPORTE!A5:D117,3,FALSE)</f>
        <v>Transporte de material de excavación</v>
      </c>
      <c r="C56" s="325"/>
      <c r="D56" s="325"/>
      <c r="E56" s="325"/>
      <c r="F56" s="325"/>
      <c r="G56" s="325"/>
      <c r="H56" s="319" t="s">
        <v>1552</v>
      </c>
      <c r="I56" s="287">
        <v>1.3</v>
      </c>
      <c r="J56" s="294">
        <v>1</v>
      </c>
      <c r="K56" s="287">
        <f>I56*J56</f>
        <v>1.3</v>
      </c>
      <c r="L56" s="909">
        <f>VLOOKUP(A56,TRANSPORTE!A5:D117,4,FALSE)</f>
        <v>1226.6666666666667</v>
      </c>
      <c r="M56" s="910"/>
      <c r="N56" s="295">
        <f>K56*L56</f>
        <v>1594.6666666666667</v>
      </c>
    </row>
    <row r="57" spans="1:14">
      <c r="B57" s="52"/>
      <c r="C57" s="53"/>
      <c r="D57" s="53"/>
      <c r="E57" s="53"/>
      <c r="F57" s="53"/>
      <c r="G57" s="53"/>
      <c r="H57" s="319"/>
      <c r="I57" s="287"/>
      <c r="J57" s="294"/>
      <c r="K57" s="287"/>
      <c r="L57" s="909"/>
      <c r="M57" s="910"/>
      <c r="N57" s="295"/>
    </row>
    <row r="58" spans="1:14">
      <c r="B58" s="52"/>
      <c r="C58" s="53"/>
      <c r="D58" s="53"/>
      <c r="E58" s="53"/>
      <c r="F58" s="53"/>
      <c r="G58" s="53"/>
      <c r="H58" s="319"/>
      <c r="I58" s="287"/>
      <c r="J58" s="294"/>
      <c r="K58" s="287"/>
      <c r="L58" s="909"/>
      <c r="M58" s="910"/>
      <c r="N58" s="295"/>
    </row>
    <row r="59" spans="1:14">
      <c r="B59" s="52"/>
      <c r="C59" s="53"/>
      <c r="D59" s="53"/>
      <c r="E59" s="53"/>
      <c r="F59" s="53"/>
      <c r="G59" s="53"/>
      <c r="H59" s="319"/>
      <c r="I59" s="287"/>
      <c r="J59" s="294"/>
      <c r="K59" s="287"/>
      <c r="L59" s="909"/>
      <c r="M59" s="910"/>
      <c r="N59" s="295"/>
    </row>
    <row r="60" spans="1:14">
      <c r="B60" s="52"/>
      <c r="C60" s="53"/>
      <c r="D60" s="53"/>
      <c r="E60" s="53"/>
      <c r="F60" s="53"/>
      <c r="G60" s="53"/>
      <c r="H60" s="296"/>
      <c r="I60" s="287"/>
      <c r="J60" s="287"/>
      <c r="K60" s="287"/>
      <c r="L60" s="297"/>
      <c r="M60" s="298"/>
      <c r="N60" s="299"/>
    </row>
    <row r="61" spans="1:14" ht="15.75" thickBot="1">
      <c r="B61" s="455"/>
      <c r="C61" s="456"/>
      <c r="D61" s="456"/>
      <c r="E61" s="456"/>
      <c r="F61" s="456"/>
      <c r="G61" s="456"/>
      <c r="H61" s="54"/>
      <c r="I61" s="132"/>
      <c r="J61" s="132"/>
      <c r="K61" s="132"/>
      <c r="L61" s="900"/>
      <c r="M61" s="901"/>
      <c r="N61" s="133"/>
    </row>
    <row r="62" spans="1:14" ht="15.75" thickBot="1">
      <c r="B62" s="911" t="s">
        <v>1037</v>
      </c>
      <c r="C62" s="865"/>
      <c r="D62" s="865"/>
      <c r="E62" s="865"/>
      <c r="F62" s="865"/>
      <c r="G62" s="865"/>
      <c r="H62" s="865"/>
      <c r="I62" s="865"/>
      <c r="J62" s="865"/>
      <c r="K62" s="865"/>
      <c r="L62" s="865"/>
      <c r="M62" s="866"/>
      <c r="N62" s="110">
        <f>N56+N57+N58+N59+N60</f>
        <v>1594.6666666666667</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861" t="s">
        <v>1047</v>
      </c>
      <c r="C66" s="862"/>
      <c r="D66" s="862"/>
      <c r="E66" s="862"/>
      <c r="F66" s="862"/>
      <c r="G66" s="862"/>
      <c r="H66" s="862"/>
      <c r="I66" s="79" t="s">
        <v>1048</v>
      </c>
      <c r="J66" s="81" t="s">
        <v>1494</v>
      </c>
      <c r="K66" s="80" t="s">
        <v>1050</v>
      </c>
      <c r="L66" s="863" t="s">
        <v>1034</v>
      </c>
      <c r="M66" s="864"/>
      <c r="N66" s="104" t="s">
        <v>1035</v>
      </c>
    </row>
    <row r="67" spans="1:15">
      <c r="A67" s="151" t="s">
        <v>7</v>
      </c>
      <c r="B67" s="55" t="str">
        <f>VLOOKUP(A67,'MANO DE OBRA'!A8:D68,3,FALSE)</f>
        <v>Obrero (2)</v>
      </c>
      <c r="C67" s="53"/>
      <c r="D67" s="53"/>
      <c r="E67" s="53"/>
      <c r="F67" s="53"/>
      <c r="G67" s="53"/>
      <c r="H67" s="53"/>
      <c r="I67" s="300">
        <f>K67/J67*100</f>
        <v>55207.789411999998</v>
      </c>
      <c r="J67" s="301">
        <v>185</v>
      </c>
      <c r="K67" s="302">
        <f>VLOOKUP(A67,'MANO DE OBRA'!A8:D99,4,FALSE)</f>
        <v>102134.4104122</v>
      </c>
      <c r="L67" s="56"/>
      <c r="M67" s="439">
        <v>280</v>
      </c>
      <c r="N67" s="403">
        <f>K67/M67</f>
        <v>364.76575147214288</v>
      </c>
      <c r="O67" s="112"/>
    </row>
    <row r="68" spans="1:15">
      <c r="A68" s="151" t="s">
        <v>30</v>
      </c>
      <c r="B68" s="55" t="str">
        <f>VLOOKUP(A68,'MANO DE OBRA'!A8:D69,3,FALSE)</f>
        <v>Oficial</v>
      </c>
      <c r="C68" s="53"/>
      <c r="D68" s="53"/>
      <c r="E68" s="53"/>
      <c r="F68" s="53"/>
      <c r="G68" s="53"/>
      <c r="H68" s="53"/>
      <c r="I68" s="300">
        <f>K68/J68*100</f>
        <v>55207.789411999998</v>
      </c>
      <c r="J68" s="301">
        <v>185</v>
      </c>
      <c r="K68" s="302">
        <f>VLOOKUP(A68,'MANO DE OBRA'!A8:D100,4,FALSE)</f>
        <v>102134.4104122</v>
      </c>
      <c r="L68" s="56"/>
      <c r="M68" s="440">
        <v>280</v>
      </c>
      <c r="N68" s="403">
        <f>K68/M68</f>
        <v>364.76575147214288</v>
      </c>
    </row>
    <row r="69" spans="1:15">
      <c r="B69" s="55"/>
      <c r="C69" s="53"/>
      <c r="D69" s="53"/>
      <c r="E69" s="53"/>
      <c r="F69" s="53"/>
      <c r="G69" s="53"/>
      <c r="H69" s="53"/>
      <c r="I69" s="287"/>
      <c r="J69" s="305"/>
      <c r="K69" s="306"/>
      <c r="L69" s="56"/>
      <c r="M69" s="308"/>
      <c r="N69" s="304"/>
    </row>
    <row r="70" spans="1:15">
      <c r="B70" s="55"/>
      <c r="C70" s="53"/>
      <c r="D70" s="53"/>
      <c r="E70" s="53"/>
      <c r="F70" s="53"/>
      <c r="G70" s="53"/>
      <c r="H70" s="53"/>
      <c r="I70" s="287"/>
      <c r="J70" s="305"/>
      <c r="K70" s="306"/>
      <c r="L70" s="326"/>
      <c r="M70" s="308"/>
      <c r="N70" s="304"/>
    </row>
    <row r="71" spans="1:15">
      <c r="B71" s="55"/>
      <c r="C71" s="53"/>
      <c r="D71" s="53"/>
      <c r="E71" s="53"/>
      <c r="F71" s="53"/>
      <c r="G71" s="53"/>
      <c r="H71" s="53"/>
      <c r="I71" s="287"/>
      <c r="J71" s="305"/>
      <c r="K71" s="306"/>
      <c r="L71" s="326"/>
      <c r="M71" s="308"/>
      <c r="N71" s="304"/>
    </row>
    <row r="72" spans="1:15" ht="15.75" thickBot="1">
      <c r="B72" s="898"/>
      <c r="C72" s="899"/>
      <c r="D72" s="899"/>
      <c r="E72" s="899"/>
      <c r="F72" s="899"/>
      <c r="G72" s="899"/>
      <c r="H72" s="899"/>
      <c r="I72" s="132"/>
      <c r="J72" s="132"/>
      <c r="K72" s="132"/>
      <c r="L72" s="912"/>
      <c r="M72" s="912"/>
      <c r="N72" s="51"/>
    </row>
    <row r="73" spans="1:15" ht="15.75" thickBot="1">
      <c r="B73" s="911" t="s">
        <v>1037</v>
      </c>
      <c r="C73" s="865"/>
      <c r="D73" s="865"/>
      <c r="E73" s="865"/>
      <c r="F73" s="865"/>
      <c r="G73" s="865"/>
      <c r="H73" s="865"/>
      <c r="I73" s="865"/>
      <c r="J73" s="865"/>
      <c r="K73" s="865"/>
      <c r="L73" s="865"/>
      <c r="M73" s="866"/>
      <c r="N73" s="309">
        <f>SUM(N67:N72)</f>
        <v>729.53150294428576</v>
      </c>
    </row>
    <row r="74" spans="1:15" ht="15.75" thickBot="1">
      <c r="B74" s="39"/>
      <c r="C74" s="40"/>
      <c r="D74" s="40"/>
      <c r="E74" s="40"/>
      <c r="F74" s="40"/>
      <c r="G74" s="40"/>
      <c r="H74" s="40"/>
      <c r="I74" s="40"/>
      <c r="J74" s="40"/>
      <c r="K74" s="40"/>
      <c r="L74" s="40"/>
      <c r="M74" s="40"/>
      <c r="N74" s="41"/>
    </row>
    <row r="75" spans="1:15" ht="15.75" thickBot="1">
      <c r="B75" s="822" t="s">
        <v>1051</v>
      </c>
      <c r="C75" s="823"/>
      <c r="D75" s="823"/>
      <c r="E75" s="823"/>
      <c r="F75" s="823"/>
      <c r="G75" s="823"/>
      <c r="H75" s="823"/>
      <c r="I75" s="823"/>
      <c r="J75" s="823"/>
      <c r="K75" s="823"/>
      <c r="L75" s="823"/>
      <c r="M75" s="824"/>
      <c r="N75" s="105">
        <f>N42+N51+N62+N73</f>
        <v>20400.273799840081</v>
      </c>
    </row>
    <row r="76" spans="1:15">
      <c r="B76" s="39"/>
      <c r="C76" s="40"/>
      <c r="D76" s="40"/>
      <c r="E76" s="40"/>
      <c r="F76" s="40"/>
      <c r="G76" s="40"/>
      <c r="H76" s="40"/>
      <c r="I76" s="40"/>
      <c r="J76" s="40"/>
      <c r="K76" s="40"/>
      <c r="L76" s="40"/>
      <c r="M76" s="40"/>
      <c r="N76" s="41"/>
    </row>
    <row r="77" spans="1:15">
      <c r="B77" s="70" t="s">
        <v>1052</v>
      </c>
      <c r="C77" s="71"/>
      <c r="D77" s="71"/>
      <c r="E77" s="71"/>
      <c r="F77" s="71"/>
      <c r="G77" s="71"/>
      <c r="H77" s="71"/>
      <c r="I77" s="71"/>
      <c r="J77" s="71"/>
      <c r="K77" s="71"/>
      <c r="L77" s="71"/>
      <c r="M77" s="71"/>
      <c r="N77" s="72"/>
    </row>
    <row r="78" spans="1:15" ht="15.75" thickBot="1">
      <c r="B78" s="74"/>
      <c r="C78" s="67"/>
      <c r="D78" s="67"/>
      <c r="E78" s="67"/>
      <c r="F78" s="67"/>
      <c r="G78" s="67"/>
      <c r="H78" s="67"/>
      <c r="I78" s="67"/>
      <c r="J78" s="67"/>
      <c r="K78" s="67"/>
      <c r="L78" s="67"/>
      <c r="M78" s="67"/>
      <c r="N78" s="69"/>
    </row>
    <row r="79" spans="1:15">
      <c r="B79" s="867" t="s">
        <v>1053</v>
      </c>
      <c r="C79" s="868"/>
      <c r="D79" s="868"/>
      <c r="E79" s="868"/>
      <c r="F79" s="868"/>
      <c r="G79" s="868"/>
      <c r="H79" s="868"/>
      <c r="I79" s="322"/>
      <c r="J79" s="342"/>
      <c r="K79" s="310" t="s">
        <v>1054</v>
      </c>
      <c r="L79" s="869" t="s">
        <v>1055</v>
      </c>
      <c r="M79" s="870"/>
      <c r="N79" s="311"/>
    </row>
    <row r="80" spans="1:15">
      <c r="B80" s="855" t="s">
        <v>1056</v>
      </c>
      <c r="C80" s="856"/>
      <c r="D80" s="856"/>
      <c r="E80" s="856"/>
      <c r="F80" s="856"/>
      <c r="G80" s="856"/>
      <c r="H80" s="856"/>
      <c r="I80" s="93"/>
      <c r="J80" s="94"/>
      <c r="K80" s="312">
        <v>0.2</v>
      </c>
      <c r="L80" s="857">
        <f>N75*K80</f>
        <v>4080.0547599680162</v>
      </c>
      <c r="M80" s="858"/>
      <c r="N80" s="57"/>
    </row>
    <row r="81" spans="1:14">
      <c r="B81" s="95" t="s">
        <v>1057</v>
      </c>
      <c r="C81" s="96"/>
      <c r="D81" s="96"/>
      <c r="E81" s="96"/>
      <c r="F81" s="96"/>
      <c r="G81" s="96"/>
      <c r="H81" s="96"/>
      <c r="I81" s="93"/>
      <c r="J81" s="94"/>
      <c r="K81" s="312">
        <v>0.05</v>
      </c>
      <c r="L81" s="857">
        <f>N75*K81</f>
        <v>1020.0136899920041</v>
      </c>
      <c r="M81" s="858"/>
      <c r="N81" s="57"/>
    </row>
    <row r="82" spans="1:14" ht="15.75" thickBot="1">
      <c r="B82" s="97" t="s">
        <v>1058</v>
      </c>
      <c r="C82" s="98"/>
      <c r="D82" s="98"/>
      <c r="E82" s="98"/>
      <c r="F82" s="98"/>
      <c r="G82" s="98"/>
      <c r="H82" s="98"/>
      <c r="I82" s="99"/>
      <c r="J82" s="100"/>
      <c r="K82" s="313">
        <v>0.05</v>
      </c>
      <c r="L82" s="859">
        <f>N75*K82</f>
        <v>1020.0136899920041</v>
      </c>
      <c r="M82" s="860"/>
      <c r="N82" s="57"/>
    </row>
    <row r="83" spans="1:14" ht="15.75" thickBot="1">
      <c r="B83" s="822" t="s">
        <v>1037</v>
      </c>
      <c r="C83" s="823"/>
      <c r="D83" s="823"/>
      <c r="E83" s="823"/>
      <c r="F83" s="823"/>
      <c r="G83" s="823"/>
      <c r="H83" s="823"/>
      <c r="I83" s="823"/>
      <c r="J83" s="823"/>
      <c r="K83" s="823"/>
      <c r="L83" s="823"/>
      <c r="M83" s="824"/>
      <c r="N83" s="58">
        <f>L80+L81+L82</f>
        <v>6120.0821399520246</v>
      </c>
    </row>
    <row r="84" spans="1:14" ht="15.75" thickBot="1">
      <c r="B84" s="39"/>
      <c r="C84" s="40"/>
      <c r="D84" s="40"/>
      <c r="E84" s="40"/>
      <c r="F84" s="40"/>
      <c r="G84" s="40"/>
      <c r="H84" s="40"/>
      <c r="I84" s="40"/>
      <c r="J84" s="40"/>
      <c r="K84" s="40"/>
      <c r="L84" s="40"/>
      <c r="M84" s="40"/>
      <c r="N84" s="41"/>
    </row>
    <row r="85" spans="1:14" ht="15.75" thickBot="1">
      <c r="A85" t="s">
        <v>2122</v>
      </c>
      <c r="B85" s="822" t="s">
        <v>1059</v>
      </c>
      <c r="C85" s="823"/>
      <c r="D85" s="823"/>
      <c r="E85" s="823"/>
      <c r="F85" s="823"/>
      <c r="G85" s="823"/>
      <c r="H85" s="823"/>
      <c r="I85" s="823"/>
      <c r="J85" s="823"/>
      <c r="K85" s="823"/>
      <c r="L85" s="823"/>
      <c r="M85" s="824"/>
      <c r="N85" s="196">
        <f>N75+N83</f>
        <v>26520.355939792105</v>
      </c>
    </row>
    <row r="86" spans="1:14">
      <c r="B86" s="247"/>
      <c r="C86" s="248"/>
      <c r="D86" s="248"/>
      <c r="E86" s="248"/>
      <c r="F86" s="248"/>
      <c r="G86" s="248"/>
      <c r="H86" s="248"/>
      <c r="I86" s="248"/>
      <c r="J86" s="248"/>
      <c r="K86" s="248"/>
      <c r="L86" s="248"/>
      <c r="M86" s="248"/>
      <c r="N86" s="249"/>
    </row>
    <row r="87" spans="1:14">
      <c r="B87" s="250"/>
      <c r="C87" s="251"/>
      <c r="D87" s="251"/>
      <c r="E87" s="251"/>
      <c r="F87" s="251"/>
      <c r="G87" s="251"/>
      <c r="H87" s="251"/>
      <c r="I87" s="251"/>
      <c r="J87" s="251"/>
      <c r="K87" s="251"/>
      <c r="L87" s="251"/>
      <c r="M87" s="251"/>
      <c r="N87" s="252"/>
    </row>
    <row r="88" spans="1:14">
      <c r="B88" s="250"/>
      <c r="C88" s="251"/>
      <c r="D88" s="251"/>
      <c r="E88" s="251"/>
      <c r="F88" s="251"/>
      <c r="G88" s="251"/>
      <c r="H88" s="251"/>
      <c r="I88" s="251"/>
      <c r="J88" s="251"/>
      <c r="K88" s="251"/>
      <c r="L88" s="251"/>
      <c r="M88" s="251"/>
      <c r="N88" s="252"/>
    </row>
    <row r="89" spans="1:14">
      <c r="B89" s="250"/>
      <c r="C89" s="251"/>
      <c r="D89" s="251"/>
      <c r="E89" s="251"/>
      <c r="F89" s="251"/>
      <c r="G89" s="251"/>
      <c r="H89" s="251"/>
      <c r="I89" s="251"/>
      <c r="J89" s="251"/>
      <c r="K89" s="251"/>
      <c r="L89" s="251"/>
      <c r="M89" s="251"/>
      <c r="N89" s="252"/>
    </row>
    <row r="90" spans="1:14">
      <c r="B90" s="250"/>
      <c r="C90" s="251"/>
      <c r="D90" s="251"/>
      <c r="E90" s="425" t="s">
        <v>1060</v>
      </c>
      <c r="F90" s="425"/>
      <c r="G90" s="425"/>
      <c r="H90" s="425"/>
      <c r="I90" s="425"/>
      <c r="J90" s="425"/>
      <c r="K90" s="251"/>
      <c r="L90" s="251"/>
      <c r="M90" s="251"/>
      <c r="N90" s="252"/>
    </row>
    <row r="91" spans="1:14">
      <c r="B91" s="250"/>
      <c r="C91" s="251"/>
      <c r="D91" s="251"/>
      <c r="E91" s="251" t="s">
        <v>1061</v>
      </c>
      <c r="F91" s="251"/>
      <c r="G91" s="251"/>
      <c r="H91" s="251"/>
      <c r="I91" s="251"/>
      <c r="J91" s="251"/>
      <c r="K91" s="251"/>
      <c r="L91" s="251"/>
      <c r="M91" s="251"/>
      <c r="N91" s="252"/>
    </row>
    <row r="92" spans="1:14">
      <c r="B92" s="250"/>
      <c r="C92" s="251"/>
      <c r="D92" s="251"/>
      <c r="E92" s="251" t="s">
        <v>1062</v>
      </c>
      <c r="F92" s="251"/>
      <c r="G92" s="251"/>
      <c r="H92" s="251"/>
      <c r="I92" s="251"/>
      <c r="J92" s="251"/>
      <c r="K92" s="251"/>
      <c r="L92" s="251"/>
      <c r="M92" s="251"/>
      <c r="N92" s="252"/>
    </row>
    <row r="93" spans="1:14">
      <c r="B93" s="250"/>
      <c r="C93" s="251"/>
      <c r="D93" s="251"/>
      <c r="E93" s="251" t="s">
        <v>1063</v>
      </c>
      <c r="F93" s="251"/>
      <c r="G93" s="251"/>
      <c r="H93" s="251"/>
      <c r="I93" s="251"/>
      <c r="J93" s="251"/>
      <c r="K93" s="251"/>
      <c r="L93" s="251"/>
      <c r="M93" s="251"/>
      <c r="N93" s="252"/>
    </row>
    <row r="94" spans="1:14" ht="15.75" thickBot="1">
      <c r="B94" s="250"/>
      <c r="C94" s="251"/>
      <c r="D94" s="251"/>
      <c r="E94" s="251"/>
      <c r="F94" s="251" t="s">
        <v>1064</v>
      </c>
      <c r="G94" s="251"/>
      <c r="H94" s="251"/>
      <c r="I94" s="251"/>
      <c r="J94" s="251"/>
      <c r="K94" s="251"/>
      <c r="L94" s="251"/>
      <c r="M94" s="251"/>
      <c r="N94" s="252"/>
    </row>
    <row r="95" spans="1:14">
      <c r="B95" s="235" t="s">
        <v>2322</v>
      </c>
      <c r="C95" s="236"/>
      <c r="D95" s="236"/>
      <c r="E95" s="236"/>
      <c r="F95" s="236"/>
      <c r="G95" s="236"/>
      <c r="H95" s="236"/>
      <c r="I95" s="236"/>
      <c r="J95" s="236"/>
      <c r="K95" s="236"/>
      <c r="L95" s="236"/>
      <c r="M95" s="236"/>
      <c r="N95" s="237"/>
    </row>
    <row r="96" spans="1:14">
      <c r="B96" s="253"/>
      <c r="C96" s="254"/>
      <c r="D96" s="254"/>
      <c r="E96" s="254"/>
      <c r="F96" s="254"/>
      <c r="G96" s="254"/>
      <c r="H96" s="254"/>
      <c r="I96" s="254"/>
      <c r="J96" s="254"/>
      <c r="K96" s="254"/>
      <c r="L96" s="254"/>
      <c r="M96" s="254"/>
      <c r="N96" s="255"/>
    </row>
    <row r="97" spans="2:14">
      <c r="B97" s="253"/>
      <c r="C97" s="254"/>
      <c r="D97" s="254"/>
      <c r="E97" s="254"/>
      <c r="F97" s="254"/>
      <c r="G97" s="254"/>
      <c r="H97" s="254"/>
      <c r="I97" s="254"/>
      <c r="J97" s="254"/>
      <c r="K97" s="254"/>
      <c r="L97" s="254"/>
      <c r="M97" s="254"/>
      <c r="N97" s="255"/>
    </row>
    <row r="98" spans="2:14">
      <c r="B98" s="253"/>
      <c r="C98" s="254"/>
      <c r="D98" s="254"/>
      <c r="E98" s="254"/>
      <c r="F98" s="254"/>
      <c r="G98" s="254"/>
      <c r="H98" s="254"/>
      <c r="I98" s="254"/>
      <c r="J98" s="254"/>
      <c r="K98" s="254"/>
      <c r="L98" s="254"/>
      <c r="M98" s="254"/>
      <c r="N98" s="255"/>
    </row>
    <row r="99" spans="2:14" ht="15.75" thickBot="1">
      <c r="B99" s="256"/>
      <c r="C99" s="257"/>
      <c r="D99" s="257"/>
      <c r="E99" s="257"/>
      <c r="F99" s="257"/>
      <c r="G99" s="257"/>
      <c r="H99" s="257"/>
      <c r="I99" s="257"/>
      <c r="J99" s="257"/>
      <c r="K99" s="257"/>
      <c r="L99" s="257"/>
      <c r="M99" s="257"/>
      <c r="N99" s="258"/>
    </row>
    <row r="100" spans="2:14">
      <c r="B100" s="259"/>
      <c r="C100" s="260"/>
      <c r="D100" s="260"/>
      <c r="E100" s="260"/>
      <c r="F100" s="260"/>
      <c r="G100" s="260"/>
      <c r="H100" s="260"/>
      <c r="I100" s="260"/>
      <c r="J100" s="260"/>
      <c r="K100" s="260"/>
      <c r="L100" s="260"/>
      <c r="M100" s="260"/>
      <c r="N100" s="261"/>
    </row>
    <row r="101" spans="2:14">
      <c r="B101" s="262" t="s">
        <v>2323</v>
      </c>
      <c r="C101" s="263"/>
      <c r="D101" s="263"/>
      <c r="E101" s="263"/>
      <c r="F101" s="263"/>
      <c r="G101" s="263"/>
      <c r="H101" s="263"/>
      <c r="I101" s="263"/>
      <c r="J101" s="263"/>
      <c r="K101" s="263"/>
      <c r="L101" s="263"/>
      <c r="M101" s="263"/>
      <c r="N101" s="264"/>
    </row>
    <row r="102" spans="2:14" ht="15" customHeight="1">
      <c r="B102" s="966" t="s">
        <v>2324</v>
      </c>
      <c r="C102" s="967"/>
      <c r="D102" s="967"/>
      <c r="E102" s="967"/>
      <c r="F102" s="967"/>
      <c r="G102" s="967"/>
      <c r="H102" s="967"/>
      <c r="I102" s="967"/>
      <c r="J102" s="967"/>
      <c r="K102" s="967"/>
      <c r="L102" s="967"/>
      <c r="M102" s="967"/>
      <c r="N102" s="968"/>
    </row>
    <row r="103" spans="2:14" ht="15" customHeight="1">
      <c r="B103" s="966"/>
      <c r="C103" s="967"/>
      <c r="D103" s="967"/>
      <c r="E103" s="967"/>
      <c r="F103" s="967"/>
      <c r="G103" s="967"/>
      <c r="H103" s="967"/>
      <c r="I103" s="967"/>
      <c r="J103" s="967"/>
      <c r="K103" s="967"/>
      <c r="L103" s="967"/>
      <c r="M103" s="967"/>
      <c r="N103" s="968"/>
    </row>
    <row r="104" spans="2:14" ht="30" customHeight="1">
      <c r="B104" s="969" t="s">
        <v>2325</v>
      </c>
      <c r="C104" s="970"/>
      <c r="D104" s="970"/>
      <c r="E104" s="970"/>
      <c r="F104" s="970"/>
      <c r="G104" s="970"/>
      <c r="H104" s="970"/>
      <c r="I104" s="970"/>
      <c r="J104" s="970"/>
      <c r="K104" s="970"/>
      <c r="L104" s="970"/>
      <c r="M104" s="970"/>
      <c r="N104" s="971"/>
    </row>
    <row r="105" spans="2:14">
      <c r="B105" s="969"/>
      <c r="C105" s="970"/>
      <c r="D105" s="970"/>
      <c r="E105" s="970"/>
      <c r="F105" s="970"/>
      <c r="G105" s="970"/>
      <c r="H105" s="970"/>
      <c r="I105" s="970"/>
      <c r="J105" s="970"/>
      <c r="K105" s="970"/>
      <c r="L105" s="970"/>
      <c r="M105" s="970"/>
      <c r="N105" s="971"/>
    </row>
    <row r="106" spans="2:14">
      <c r="B106" s="347"/>
      <c r="C106" s="348"/>
      <c r="D106" s="348"/>
      <c r="E106" s="348"/>
      <c r="F106" s="348"/>
      <c r="G106" s="348"/>
      <c r="H106" s="348"/>
      <c r="I106" s="348"/>
      <c r="J106" s="348"/>
      <c r="K106" s="348"/>
      <c r="L106" s="348"/>
      <c r="M106" s="348"/>
      <c r="N106" s="349"/>
    </row>
    <row r="107" spans="2:14">
      <c r="B107" s="347"/>
      <c r="C107" s="348"/>
      <c r="D107" s="348"/>
      <c r="E107" s="348"/>
      <c r="F107" s="348"/>
      <c r="G107" s="348"/>
      <c r="H107" s="348"/>
      <c r="I107" s="348"/>
      <c r="J107" s="348"/>
      <c r="K107" s="348"/>
      <c r="L107" s="348"/>
      <c r="M107" s="348"/>
      <c r="N107" s="349"/>
    </row>
    <row r="108" spans="2:14">
      <c r="B108" s="347"/>
      <c r="C108" s="348"/>
      <c r="D108" s="348"/>
      <c r="E108" s="348"/>
      <c r="F108" s="348"/>
      <c r="G108" s="348"/>
      <c r="H108" s="348"/>
      <c r="I108" s="348"/>
      <c r="J108" s="348"/>
      <c r="K108" s="348"/>
      <c r="L108" s="348"/>
      <c r="M108" s="348"/>
      <c r="N108" s="349"/>
    </row>
    <row r="109" spans="2:14">
      <c r="B109" s="262"/>
      <c r="C109" s="263"/>
      <c r="D109" s="263"/>
      <c r="E109" s="263"/>
      <c r="F109" s="263"/>
      <c r="G109" s="263"/>
      <c r="H109" s="263"/>
      <c r="I109" s="263"/>
      <c r="J109" s="263"/>
      <c r="K109" s="263"/>
      <c r="L109" s="263"/>
      <c r="M109" s="263"/>
      <c r="N109" s="264"/>
    </row>
    <row r="110" spans="2:14">
      <c r="B110" s="250"/>
      <c r="C110" s="251"/>
      <c r="D110" s="251"/>
      <c r="E110" s="251" t="s">
        <v>1060</v>
      </c>
      <c r="F110" s="425"/>
      <c r="G110" s="425"/>
      <c r="H110" s="251"/>
      <c r="I110" s="251"/>
      <c r="J110" s="251"/>
      <c r="K110" s="251"/>
      <c r="L110" s="251"/>
      <c r="M110" s="251"/>
      <c r="N110" s="252"/>
    </row>
    <row r="111" spans="2:14">
      <c r="B111" s="250"/>
      <c r="C111" s="251"/>
      <c r="D111" s="251"/>
      <c r="E111" s="426" t="s">
        <v>1061</v>
      </c>
      <c r="F111" s="251"/>
      <c r="G111" s="251"/>
      <c r="H111" s="426"/>
      <c r="I111" s="426"/>
      <c r="J111" s="426"/>
      <c r="K111" s="251"/>
      <c r="L111" s="251"/>
      <c r="M111" s="251"/>
      <c r="N111" s="252"/>
    </row>
    <row r="112" spans="2:14">
      <c r="B112" s="250"/>
      <c r="C112" s="251"/>
      <c r="D112" s="251"/>
      <c r="E112" s="265" t="s">
        <v>1065</v>
      </c>
      <c r="F112" s="251"/>
      <c r="G112" s="251"/>
      <c r="H112" s="265"/>
      <c r="I112" s="265"/>
      <c r="J112" s="265"/>
      <c r="K112" s="251"/>
      <c r="L112" s="251"/>
      <c r="M112" s="251"/>
      <c r="N112" s="252"/>
    </row>
    <row r="113" spans="2:14">
      <c r="B113" s="266"/>
      <c r="C113" s="263"/>
      <c r="D113" s="263"/>
      <c r="E113" s="251" t="s">
        <v>1063</v>
      </c>
      <c r="F113" s="251"/>
      <c r="G113" s="251"/>
      <c r="H113" s="251"/>
      <c r="I113" s="251"/>
      <c r="J113" s="251"/>
      <c r="K113" s="263"/>
      <c r="L113" s="263"/>
      <c r="M113" s="263"/>
      <c r="N113" s="264"/>
    </row>
    <row r="114" spans="2:14">
      <c r="B114" s="266"/>
      <c r="C114" s="263"/>
      <c r="D114" s="263"/>
      <c r="E114" s="263"/>
      <c r="F114" s="251"/>
      <c r="G114" s="251"/>
      <c r="H114" s="251"/>
      <c r="I114" s="251"/>
      <c r="J114" s="251"/>
      <c r="K114" s="263"/>
      <c r="L114" s="263"/>
      <c r="M114" s="263"/>
      <c r="N114" s="264"/>
    </row>
    <row r="115" spans="2:14">
      <c r="B115" s="266" t="s">
        <v>2326</v>
      </c>
      <c r="C115" s="265"/>
      <c r="D115" s="265"/>
      <c r="E115" s="251"/>
      <c r="F115" s="251"/>
      <c r="G115" s="251"/>
      <c r="H115" s="251"/>
      <c r="I115" s="251"/>
      <c r="J115" s="972"/>
      <c r="K115" s="972"/>
      <c r="L115" s="972"/>
      <c r="M115" s="972"/>
      <c r="N115" s="973"/>
    </row>
    <row r="116" spans="2:14" ht="15.75" thickBot="1">
      <c r="B116" s="427" t="s">
        <v>2327</v>
      </c>
      <c r="C116" s="428"/>
      <c r="D116" s="428"/>
      <c r="E116" s="267"/>
      <c r="F116" s="267"/>
      <c r="G116" s="267"/>
      <c r="H116" s="267"/>
      <c r="I116" s="267"/>
      <c r="J116" s="974"/>
      <c r="K116" s="974"/>
      <c r="L116" s="974"/>
      <c r="M116" s="974"/>
      <c r="N116" s="975"/>
    </row>
  </sheetData>
  <mergeCells count="63">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 ref="B66:H66"/>
    <mergeCell ref="L66:M66"/>
    <mergeCell ref="B72:H72"/>
    <mergeCell ref="L72:M72"/>
    <mergeCell ref="L59:M59"/>
    <mergeCell ref="F25:H25"/>
    <mergeCell ref="B27:N27"/>
    <mergeCell ref="L56:M56"/>
    <mergeCell ref="L57:M57"/>
    <mergeCell ref="L58:M58"/>
    <mergeCell ref="B41:H41"/>
    <mergeCell ref="I41:J41"/>
    <mergeCell ref="L41:M41"/>
    <mergeCell ref="B42:M42"/>
    <mergeCell ref="B46:I46"/>
    <mergeCell ref="L46:M46"/>
    <mergeCell ref="L55:M55"/>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customHeight="1" thickBot="1">
      <c r="A31" t="s">
        <v>1929</v>
      </c>
      <c r="B31" s="86" t="s">
        <v>1717</v>
      </c>
      <c r="C31" s="87" t="s">
        <v>2195</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180</v>
      </c>
      <c r="B36" s="871" t="str">
        <f>VLOOKUP(A36,EQUIPOS!A6:D154,3,FALSE)</f>
        <v>Compresor 120 HP, con martillo.</v>
      </c>
      <c r="C36" s="872"/>
      <c r="D36" s="872"/>
      <c r="E36" s="872"/>
      <c r="F36" s="872"/>
      <c r="G36" s="872"/>
      <c r="H36" s="873"/>
      <c r="I36" s="275"/>
      <c r="J36" s="276"/>
      <c r="K36" s="277">
        <f>VLOOKUP(A36,EQUIPOS!A6:D163,4,FALSE)</f>
        <v>89833.333333333328</v>
      </c>
      <c r="L36" s="278"/>
      <c r="M36" s="279">
        <v>2.5</v>
      </c>
      <c r="N36" s="280">
        <f>K36/M36</f>
        <v>35933.333333333328</v>
      </c>
    </row>
    <row r="37" spans="1:14">
      <c r="A37" s="119" t="s">
        <v>129</v>
      </c>
      <c r="B37" s="871" t="str">
        <f>VLOOKUP(A37,EQUIPOS!A7:D154,3,FALSE)</f>
        <v xml:space="preserve">Buldozer, Potencia al volante de 140 HP, motor de 2200 RPM, longitud de hoja 4,80m. </v>
      </c>
      <c r="C37" s="872"/>
      <c r="D37" s="872"/>
      <c r="E37" s="872"/>
      <c r="F37" s="872"/>
      <c r="G37" s="872"/>
      <c r="H37" s="873"/>
      <c r="I37" s="429"/>
      <c r="J37" s="430"/>
      <c r="K37" s="277">
        <f>VLOOKUP(A37,EQUIPOS!A7:D164,4,FALSE)</f>
        <v>224583.33333333334</v>
      </c>
      <c r="L37" s="343"/>
      <c r="M37" s="344">
        <v>100</v>
      </c>
      <c r="N37" s="280">
        <f>K37/M37</f>
        <v>2245.8333333333335</v>
      </c>
    </row>
    <row r="38" spans="1:14">
      <c r="A38" s="119" t="s">
        <v>312</v>
      </c>
      <c r="B38" s="871" t="str">
        <f>VLOOKUP(A38,EQUIPOS!A8:D154,3,FALSE)</f>
        <v>Retroexcavadora sobre oruga, potencia 138 HP, balde de 1,5 m3.</v>
      </c>
      <c r="C38" s="872"/>
      <c r="D38" s="872"/>
      <c r="E38" s="872"/>
      <c r="F38" s="872"/>
      <c r="G38" s="872"/>
      <c r="H38" s="873"/>
      <c r="I38" s="336"/>
      <c r="J38" s="338"/>
      <c r="K38" s="277">
        <f>VLOOKUP(A38,EQUIPOS!A8:D165,4,FALSE)</f>
        <v>216793.33333333334</v>
      </c>
      <c r="L38" s="431"/>
      <c r="M38" s="432">
        <v>16</v>
      </c>
      <c r="N38" s="280">
        <f>K38/M38</f>
        <v>13549.583333333334</v>
      </c>
    </row>
    <row r="39" spans="1:14">
      <c r="B39" s="871"/>
      <c r="C39" s="872"/>
      <c r="D39" s="872"/>
      <c r="E39" s="878"/>
      <c r="F39" s="872"/>
      <c r="G39" s="872"/>
      <c r="H39" s="873"/>
      <c r="I39" s="42"/>
      <c r="J39" s="43"/>
      <c r="K39" s="282"/>
      <c r="L39" s="284"/>
      <c r="M39" s="285"/>
      <c r="N39" s="286"/>
    </row>
    <row r="40" spans="1:14">
      <c r="B40" s="879" t="s">
        <v>1036</v>
      </c>
      <c r="C40" s="880"/>
      <c r="D40" s="880"/>
      <c r="E40" s="44"/>
      <c r="F40" s="45"/>
      <c r="G40" s="45"/>
      <c r="H40" s="46"/>
      <c r="I40" s="42"/>
      <c r="J40" s="43"/>
      <c r="K40" s="287"/>
      <c r="L40" s="284"/>
      <c r="M40" s="409">
        <v>0.01</v>
      </c>
      <c r="N40" s="352">
        <f>N76*M40</f>
        <v>23.937752440359372</v>
      </c>
    </row>
    <row r="41" spans="1:14" ht="15.75" thickBot="1">
      <c r="B41" s="871"/>
      <c r="C41" s="872"/>
      <c r="D41" s="872"/>
      <c r="E41" s="872"/>
      <c r="F41" s="872"/>
      <c r="G41" s="872"/>
      <c r="H41" s="873"/>
      <c r="I41" s="881"/>
      <c r="J41" s="882"/>
      <c r="K41" s="47"/>
      <c r="L41" s="883"/>
      <c r="M41" s="884"/>
      <c r="N41" s="111"/>
    </row>
    <row r="42" spans="1:14" ht="15.75" thickBot="1">
      <c r="B42" s="822" t="s">
        <v>1037</v>
      </c>
      <c r="C42" s="823"/>
      <c r="D42" s="823"/>
      <c r="E42" s="823"/>
      <c r="F42" s="823"/>
      <c r="G42" s="823"/>
      <c r="H42" s="823"/>
      <c r="I42" s="823"/>
      <c r="J42" s="823"/>
      <c r="K42" s="823"/>
      <c r="L42" s="823"/>
      <c r="M42" s="824"/>
      <c r="N42" s="402">
        <f>SUM(N36:N41)</f>
        <v>51752.687752440361</v>
      </c>
    </row>
    <row r="43" spans="1:14">
      <c r="B43" s="288"/>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67" t="s">
        <v>1028</v>
      </c>
      <c r="C46" s="868"/>
      <c r="D46" s="868"/>
      <c r="E46" s="868"/>
      <c r="F46" s="868"/>
      <c r="G46" s="868"/>
      <c r="H46" s="868"/>
      <c r="I46" s="902"/>
      <c r="J46" s="323" t="s">
        <v>1029</v>
      </c>
      <c r="K46" s="91" t="s">
        <v>1030</v>
      </c>
      <c r="L46" s="903" t="s">
        <v>1039</v>
      </c>
      <c r="M46" s="902"/>
      <c r="N46" s="92" t="s">
        <v>1035</v>
      </c>
    </row>
    <row r="47" spans="1:14">
      <c r="A47" s="152" t="s">
        <v>376</v>
      </c>
      <c r="B47" s="49" t="str">
        <f>VLOOKUP(A47,MATERIALES!A5:D373,3,FALSE)</f>
        <v>Anfo</v>
      </c>
      <c r="C47" s="289"/>
      <c r="D47" s="289"/>
      <c r="E47" s="289"/>
      <c r="F47" s="289"/>
      <c r="G47" s="289"/>
      <c r="H47" s="289"/>
      <c r="I47" s="276"/>
      <c r="J47" s="232" t="str">
        <f>VLOOKUP(A47,MATERIALES!A3:D639,2,FALSE)</f>
        <v>kg</v>
      </c>
      <c r="K47" s="290">
        <v>0.3</v>
      </c>
      <c r="L47" s="275"/>
      <c r="M47" s="410">
        <f>VLOOKUP(A47,MATERIALES!A5:D396,4,FALSE)</f>
        <v>5777.1596938468028</v>
      </c>
      <c r="N47" s="280">
        <f>K47*M47</f>
        <v>1733.1479081540408</v>
      </c>
    </row>
    <row r="48" spans="1:14">
      <c r="A48" s="152" t="s">
        <v>427</v>
      </c>
      <c r="B48" s="49" t="str">
        <f>VLOOKUP(A48,MATERIALES!A6:D373,3,FALSE)</f>
        <v>Cordón detonante</v>
      </c>
      <c r="C48" s="433"/>
      <c r="D48" s="433"/>
      <c r="E48" s="433"/>
      <c r="F48" s="433"/>
      <c r="G48" s="433"/>
      <c r="H48" s="433"/>
      <c r="I48" s="433"/>
      <c r="J48" s="319" t="str">
        <f>VLOOKUP(A48,MATERIALES!A4:D640,2,FALSE)</f>
        <v>m</v>
      </c>
      <c r="K48" s="405">
        <v>3</v>
      </c>
      <c r="L48" s="429"/>
      <c r="M48" s="410">
        <f>VLOOKUP(A48,MATERIALES!A6:D397,4,FALSE)</f>
        <v>2198.0559061786535</v>
      </c>
      <c r="N48" s="280">
        <f t="shared" ref="N48:N53" si="0">K48*M48</f>
        <v>6594.1677185359604</v>
      </c>
    </row>
    <row r="49" spans="1:14">
      <c r="A49" s="152" t="s">
        <v>462</v>
      </c>
      <c r="B49" s="49" t="str">
        <f>VLOOKUP(A49,MATERIALES!A6:D373,3,FALSE)</f>
        <v>Explosivos  75% (INDUGEL)</v>
      </c>
      <c r="C49" s="433"/>
      <c r="D49" s="433"/>
      <c r="E49" s="433"/>
      <c r="F49" s="433"/>
      <c r="G49" s="433"/>
      <c r="H49" s="433"/>
      <c r="I49" s="433"/>
      <c r="J49" s="320" t="str">
        <f>VLOOKUP(A49,MATERIALES!A5:D641,2,FALSE)</f>
        <v>lb</v>
      </c>
      <c r="K49" s="405">
        <v>0.25</v>
      </c>
      <c r="L49" s="429"/>
      <c r="M49" s="410">
        <f>VLOOKUP(A49,MATERIALES!A6:D398,4,FALSE)</f>
        <v>9978.7303802808401</v>
      </c>
      <c r="N49" s="280">
        <f t="shared" si="0"/>
        <v>2494.68259507021</v>
      </c>
    </row>
    <row r="50" spans="1:14">
      <c r="A50" s="152" t="s">
        <v>467</v>
      </c>
      <c r="B50" s="49" t="str">
        <f>VLOOKUP(A50,MATERIALES!A6:D373,3,FALSE)</f>
        <v>Fulminantes</v>
      </c>
      <c r="C50" s="433"/>
      <c r="D50" s="433"/>
      <c r="E50" s="433"/>
      <c r="F50" s="433"/>
      <c r="G50" s="433"/>
      <c r="H50" s="433"/>
      <c r="I50" s="433"/>
      <c r="J50" s="320" t="str">
        <f>VLOOKUP(A50,MATERIALES!A6:D642,2,FALSE)</f>
        <v>u</v>
      </c>
      <c r="K50" s="405">
        <v>1</v>
      </c>
      <c r="L50" s="429"/>
      <c r="M50" s="410">
        <f>VLOOKUP(A50,MATERIALES!A6:D399,4,FALSE)</f>
        <v>1155.4319387693604</v>
      </c>
      <c r="N50" s="280">
        <f t="shared" si="0"/>
        <v>1155.4319387693604</v>
      </c>
    </row>
    <row r="51" spans="1:14">
      <c r="A51" s="152" t="s">
        <v>567</v>
      </c>
      <c r="B51" s="49" t="str">
        <f>VLOOKUP(A51,MATERIALES!A7:D373,3,FALSE)</f>
        <v>Mecha Lenta</v>
      </c>
      <c r="C51" s="433"/>
      <c r="D51" s="433"/>
      <c r="E51" s="433"/>
      <c r="F51" s="433"/>
      <c r="G51" s="433"/>
      <c r="H51" s="433"/>
      <c r="I51" s="433"/>
      <c r="J51" s="320" t="str">
        <f>VLOOKUP(A51,MATERIALES!A6:D643,2,FALSE)</f>
        <v>m</v>
      </c>
      <c r="K51" s="405">
        <v>1</v>
      </c>
      <c r="L51" s="429"/>
      <c r="M51" s="410">
        <f>VLOOKUP(A51,MATERIALES!A7:D400,4,FALSE)</f>
        <v>1178.4412819829085</v>
      </c>
      <c r="N51" s="280">
        <f t="shared" si="0"/>
        <v>1178.4412819829085</v>
      </c>
    </row>
    <row r="52" spans="1:14">
      <c r="A52" s="152" t="s">
        <v>918</v>
      </c>
      <c r="B52" s="49" t="str">
        <f>VLOOKUP(A52,MATERIALES!A8:D373,3,FALSE)</f>
        <v xml:space="preserve">Escolta y transporte (una tarifa por cada m3 escoltado y transportado)
</v>
      </c>
      <c r="C52" s="433"/>
      <c r="D52" s="433"/>
      <c r="E52" s="433"/>
      <c r="F52" s="433"/>
      <c r="G52" s="433"/>
      <c r="H52" s="433"/>
      <c r="I52" s="433"/>
      <c r="J52" s="320" t="str">
        <f>VLOOKUP(A52,MATERIALES!A6:D644,2,FALSE)</f>
        <v>kg</v>
      </c>
      <c r="K52" s="405">
        <v>0.45800000000000002</v>
      </c>
      <c r="L52" s="429"/>
      <c r="M52" s="410">
        <f>VLOOKUP(A52,MATERIALES!A8:D401,4,FALSE)</f>
        <v>8928.3377086723322</v>
      </c>
      <c r="N52" s="280">
        <f t="shared" si="0"/>
        <v>4089.1786705719283</v>
      </c>
    </row>
    <row r="53" spans="1:14" ht="15.75" thickBot="1">
      <c r="A53" t="s">
        <v>448</v>
      </c>
      <c r="B53" s="49" t="str">
        <f>VLOOKUP(A53,MATERIALES!A9:D373,3,FALSE)</f>
        <v xml:space="preserve">Derechos de explotación y/o disposición de materiales
</v>
      </c>
      <c r="C53" s="318"/>
      <c r="D53" s="318"/>
      <c r="E53" s="318"/>
      <c r="F53" s="318"/>
      <c r="G53" s="318"/>
      <c r="H53" s="318"/>
      <c r="I53" s="318"/>
      <c r="J53" s="441" t="str">
        <f>VLOOKUP(A53,MATERIALES!A7:D645,2,FALSE)</f>
        <v>m3</v>
      </c>
      <c r="K53" s="132">
        <v>1.3</v>
      </c>
      <c r="L53" s="333"/>
      <c r="M53" s="410">
        <f>VLOOKUP(A53,MATERIALES!A9:D402,4,FALSE)</f>
        <v>7160.0141618752132</v>
      </c>
      <c r="N53" s="280">
        <f t="shared" si="0"/>
        <v>9308.0184104377768</v>
      </c>
    </row>
    <row r="54" spans="1:14" ht="15.75" thickBot="1">
      <c r="B54" s="822" t="s">
        <v>1037</v>
      </c>
      <c r="C54" s="823"/>
      <c r="D54" s="823"/>
      <c r="E54" s="823"/>
      <c r="F54" s="823"/>
      <c r="G54" s="823"/>
      <c r="H54" s="823"/>
      <c r="I54" s="823"/>
      <c r="J54" s="823"/>
      <c r="K54" s="823"/>
      <c r="L54" s="823"/>
      <c r="M54" s="824"/>
      <c r="N54" s="402">
        <f>SUM(N47:N53)</f>
        <v>26553.068523522183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A59" t="s">
        <v>1340</v>
      </c>
      <c r="B59" s="52" t="str">
        <f>VLOOKUP(A59,TRANSPORTE!A5:D117,3,FALSE)</f>
        <v>Transporte de material de excavación</v>
      </c>
      <c r="C59" s="325"/>
      <c r="D59" s="325"/>
      <c r="E59" s="325"/>
      <c r="F59" s="325"/>
      <c r="G59" s="325"/>
      <c r="H59" s="319" t="s">
        <v>1552</v>
      </c>
      <c r="I59" s="287">
        <v>1.3</v>
      </c>
      <c r="J59" s="294">
        <v>1</v>
      </c>
      <c r="K59" s="287">
        <f>I59*J59</f>
        <v>1.3</v>
      </c>
      <c r="L59" s="909">
        <f>VLOOKUP(A59,TRANSPORTE!A5:D117,4,FALSE)</f>
        <v>1226.6666666666667</v>
      </c>
      <c r="M59" s="910"/>
      <c r="N59" s="295">
        <f>K59*L59</f>
        <v>1594.6666666666667</v>
      </c>
    </row>
    <row r="60" spans="1:14">
      <c r="B60" s="52"/>
      <c r="C60" s="53"/>
      <c r="D60" s="53"/>
      <c r="E60" s="53"/>
      <c r="F60" s="53"/>
      <c r="G60" s="53"/>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f>N59+N60+N61+N62+N63</f>
        <v>1594.6666666666667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s="153" t="s">
        <v>11</v>
      </c>
      <c r="B70" s="55" t="str">
        <f>VLOOKUP(A70,'MANO DE OBRA'!A8:D68,3,FALSE)</f>
        <v>Obrero (4)</v>
      </c>
      <c r="C70" s="53"/>
      <c r="D70" s="53"/>
      <c r="E70" s="53"/>
      <c r="F70" s="53"/>
      <c r="G70" s="53"/>
      <c r="H70" s="53"/>
      <c r="I70" s="300">
        <f>K70/J70*100</f>
        <v>110415.578824</v>
      </c>
      <c r="J70" s="301">
        <v>185</v>
      </c>
      <c r="K70" s="302">
        <f>VLOOKUP(A70,'MANO DE OBRA'!A8:D99,4,FALSE)</f>
        <v>204268.8208244</v>
      </c>
      <c r="L70" s="56"/>
      <c r="M70" s="442">
        <v>128</v>
      </c>
      <c r="N70" s="403">
        <f>K70/M70</f>
        <v>1595.850162690625</v>
      </c>
      <c r="O70" s="112"/>
    </row>
    <row r="71" spans="1:15">
      <c r="A71" s="153"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440">
        <v>128</v>
      </c>
      <c r="N71" s="403">
        <f>K71/M71</f>
        <v>797.92508134531249</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822" t="s">
        <v>1037</v>
      </c>
      <c r="C76" s="823"/>
      <c r="D76" s="823"/>
      <c r="E76" s="823"/>
      <c r="F76" s="823"/>
      <c r="G76" s="823"/>
      <c r="H76" s="823"/>
      <c r="I76" s="865"/>
      <c r="J76" s="865"/>
      <c r="K76" s="865"/>
      <c r="L76" s="865"/>
      <c r="M76" s="866"/>
      <c r="N76" s="309">
        <f>SUM(N70:N75)</f>
        <v>2393.7752440359372</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N42+N54+N65+N76</f>
        <v>82294.198186665148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16458.839637333029</v>
      </c>
      <c r="M83" s="858"/>
      <c r="N83" s="57"/>
    </row>
    <row r="84" spans="1:14">
      <c r="B84" s="95" t="s">
        <v>1057</v>
      </c>
      <c r="C84" s="96"/>
      <c r="D84" s="96"/>
      <c r="E84" s="96"/>
      <c r="F84" s="96"/>
      <c r="G84" s="96"/>
      <c r="H84" s="96"/>
      <c r="I84" s="93"/>
      <c r="J84" s="94"/>
      <c r="K84" s="312">
        <v>0.05</v>
      </c>
      <c r="L84" s="857">
        <f>N78*K84</f>
        <v>4114.7099093332572</v>
      </c>
      <c r="M84" s="858"/>
      <c r="N84" s="57"/>
    </row>
    <row r="85" spans="1:14" ht="15.75" thickBot="1">
      <c r="B85" s="97" t="s">
        <v>1058</v>
      </c>
      <c r="C85" s="98"/>
      <c r="D85" s="98"/>
      <c r="E85" s="98"/>
      <c r="F85" s="98"/>
      <c r="G85" s="98"/>
      <c r="H85" s="98"/>
      <c r="I85" s="99"/>
      <c r="J85" s="100"/>
      <c r="K85" s="313">
        <v>0.05</v>
      </c>
      <c r="L85" s="859">
        <f>N78*K85</f>
        <v>4114.7099093332572</v>
      </c>
      <c r="M85" s="860"/>
      <c r="N85" s="57"/>
    </row>
    <row r="86" spans="1:14" ht="15.75" thickBot="1">
      <c r="B86" s="822" t="s">
        <v>1037</v>
      </c>
      <c r="C86" s="823"/>
      <c r="D86" s="823"/>
      <c r="E86" s="823"/>
      <c r="F86" s="823"/>
      <c r="G86" s="823"/>
      <c r="H86" s="823"/>
      <c r="I86" s="823"/>
      <c r="J86" s="823"/>
      <c r="K86" s="823"/>
      <c r="L86" s="823"/>
      <c r="M86" s="824"/>
      <c r="N86" s="58">
        <f>L83+L84+L85</f>
        <v>24688.259455999545</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106982.4576426647</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66" t="s">
        <v>2324</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2325</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72"/>
      <c r="K118" s="972"/>
      <c r="L118" s="972"/>
      <c r="M118" s="972"/>
      <c r="N118" s="973"/>
    </row>
    <row r="119" spans="2:14" ht="15.75" thickBot="1">
      <c r="B119" s="427" t="s">
        <v>2327</v>
      </c>
      <c r="C119" s="428"/>
      <c r="D119" s="428"/>
      <c r="E119" s="267"/>
      <c r="F119" s="267"/>
      <c r="G119" s="267"/>
      <c r="H119" s="267"/>
      <c r="I119" s="267"/>
      <c r="J119" s="974"/>
      <c r="K119" s="974"/>
      <c r="L119" s="974"/>
      <c r="M119" s="974"/>
      <c r="N119" s="975"/>
    </row>
  </sheetData>
  <mergeCells count="64">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 ref="L60:M60"/>
    <mergeCell ref="L61:M61"/>
    <mergeCell ref="B38:H38"/>
    <mergeCell ref="L12:N12"/>
    <mergeCell ref="C30:I30"/>
    <mergeCell ref="L30:M30"/>
    <mergeCell ref="B35:H35"/>
    <mergeCell ref="I35:J35"/>
    <mergeCell ref="L35:M35"/>
    <mergeCell ref="C29:I29"/>
    <mergeCell ref="B65:M65"/>
    <mergeCell ref="B69:H69"/>
    <mergeCell ref="L69:M69"/>
    <mergeCell ref="B75:H75"/>
    <mergeCell ref="L75:M75"/>
    <mergeCell ref="L84:M84"/>
    <mergeCell ref="L85:M85"/>
    <mergeCell ref="B86:M86"/>
    <mergeCell ref="B88:M88"/>
    <mergeCell ref="B76:M76"/>
    <mergeCell ref="B78:M78"/>
    <mergeCell ref="B82:H82"/>
    <mergeCell ref="L82:M82"/>
    <mergeCell ref="B83:H83"/>
    <mergeCell ref="L83:M83"/>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D11:E11"/>
    <mergeCell ref="L5:L6"/>
    <mergeCell ref="M5:M6"/>
    <mergeCell ref="N5:N6"/>
    <mergeCell ref="C6:J6"/>
    <mergeCell ref="B10:E10"/>
    <mergeCell ref="I10:J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7.25" hidden="1" customHeight="1" thickBot="1">
      <c r="B30" s="77" t="s">
        <v>1027</v>
      </c>
      <c r="C30" s="801" t="s">
        <v>1028</v>
      </c>
      <c r="D30" s="802"/>
      <c r="E30" s="802"/>
      <c r="F30" s="802"/>
      <c r="G30" s="802"/>
      <c r="H30" s="802"/>
      <c r="I30" s="802"/>
      <c r="J30" s="78"/>
      <c r="K30" s="315"/>
      <c r="L30" s="798" t="s">
        <v>1029</v>
      </c>
      <c r="M30" s="799"/>
      <c r="N30" s="77" t="s">
        <v>1030</v>
      </c>
    </row>
    <row r="31" spans="1:14" ht="15.75" customHeight="1" thickBot="1">
      <c r="A31" t="s">
        <v>1929</v>
      </c>
      <c r="B31" s="86" t="s">
        <v>1718</v>
      </c>
      <c r="C31" s="87" t="s">
        <v>2196</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180</v>
      </c>
      <c r="B36" s="871" t="str">
        <f>VLOOKUP(A36,EQUIPOS!A6:D154,3,FALSE)</f>
        <v>Compresor 120 HP, con martillo.</v>
      </c>
      <c r="C36" s="872"/>
      <c r="D36" s="872"/>
      <c r="E36" s="872"/>
      <c r="F36" s="872"/>
      <c r="G36" s="872"/>
      <c r="H36" s="873"/>
      <c r="I36" s="275"/>
      <c r="J36" s="276"/>
      <c r="K36" s="277">
        <f>VLOOKUP(A36,EQUIPOS!A6:D163,4,FALSE)</f>
        <v>89833.333333333328</v>
      </c>
      <c r="L36" s="278"/>
      <c r="M36" s="344">
        <v>2.5</v>
      </c>
      <c r="N36" s="280">
        <f>K36/M36</f>
        <v>35933.333333333328</v>
      </c>
    </row>
    <row r="37" spans="1:14">
      <c r="A37" s="119" t="s">
        <v>129</v>
      </c>
      <c r="B37" s="871" t="str">
        <f>VLOOKUP(A37,EQUIPOS!A7:D154,3,FALSE)</f>
        <v xml:space="preserve">Buldozer, Potencia al volante de 140 HP, motor de 2200 RPM, longitud de hoja 4,80m. </v>
      </c>
      <c r="C37" s="872"/>
      <c r="D37" s="872"/>
      <c r="E37" s="872"/>
      <c r="F37" s="872"/>
      <c r="G37" s="872"/>
      <c r="H37" s="873"/>
      <c r="I37" s="429"/>
      <c r="J37" s="430"/>
      <c r="K37" s="277">
        <f>VLOOKUP(A37,EQUIPOS!A7:D164,4,FALSE)</f>
        <v>224583.33333333334</v>
      </c>
      <c r="L37" s="343"/>
      <c r="M37" s="344">
        <v>100</v>
      </c>
      <c r="N37" s="280">
        <f>K37/M37</f>
        <v>2245.8333333333335</v>
      </c>
    </row>
    <row r="38" spans="1:14">
      <c r="A38" s="119" t="s">
        <v>261</v>
      </c>
      <c r="B38" s="871" t="str">
        <f>VLOOKUP(A38,EQUIPOS!A8:D154,3,FALSE)</f>
        <v xml:space="preserve">Motobomba 3 PULGADAS (incluye operario)
</v>
      </c>
      <c r="C38" s="872"/>
      <c r="D38" s="872"/>
      <c r="E38" s="872"/>
      <c r="F38" s="872"/>
      <c r="G38" s="872"/>
      <c r="H38" s="873"/>
      <c r="I38" s="336"/>
      <c r="J38" s="338"/>
      <c r="K38" s="277">
        <f>VLOOKUP(A38,EQUIPOS!A8:D165,4,FALSE)</f>
        <v>19200</v>
      </c>
      <c r="L38" s="431"/>
      <c r="M38" s="432">
        <v>8</v>
      </c>
      <c r="N38" s="280">
        <f>K38/M38</f>
        <v>2400</v>
      </c>
    </row>
    <row r="39" spans="1:14">
      <c r="A39" t="s">
        <v>312</v>
      </c>
      <c r="B39" s="871" t="str">
        <f>VLOOKUP(A39,EQUIPOS!A9:D154,3,FALSE)</f>
        <v>Retroexcavadora sobre oruga, potencia 138 HP, balde de 1,5 m3.</v>
      </c>
      <c r="C39" s="872"/>
      <c r="D39" s="872"/>
      <c r="E39" s="872"/>
      <c r="F39" s="872"/>
      <c r="G39" s="872"/>
      <c r="H39" s="873"/>
      <c r="I39" s="42"/>
      <c r="J39" s="43"/>
      <c r="K39" s="277">
        <f>VLOOKUP(A39,EQUIPOS!A9:D166,4,FALSE)</f>
        <v>216793.33333333334</v>
      </c>
      <c r="L39" s="284"/>
      <c r="M39" s="344">
        <v>8</v>
      </c>
      <c r="N39" s="280">
        <f>K39/M39</f>
        <v>27099.166666666668</v>
      </c>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0.01</v>
      </c>
      <c r="N41" s="352">
        <f>N78*M41</f>
        <v>204.2688208244</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67882.602154157736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52" t="s">
        <v>376</v>
      </c>
      <c r="B48" s="49" t="str">
        <f>VLOOKUP(A48,MATERIALES!A5:D373,3,FALSE)</f>
        <v>Anfo</v>
      </c>
      <c r="C48" s="289"/>
      <c r="D48" s="289"/>
      <c r="E48" s="289"/>
      <c r="F48" s="289"/>
      <c r="G48" s="289"/>
      <c r="H48" s="289"/>
      <c r="I48" s="276"/>
      <c r="J48" s="232" t="str">
        <f>VLOOKUP(A48,MATERIALES!A4:D640,2,FALSE)</f>
        <v>kg</v>
      </c>
      <c r="K48" s="290">
        <v>0.3</v>
      </c>
      <c r="L48" s="275"/>
      <c r="M48" s="410">
        <f>VLOOKUP(A48,MATERIALES!A5:D396,4,FALSE)</f>
        <v>5777.1596938468028</v>
      </c>
      <c r="N48" s="280">
        <f>K48*M48</f>
        <v>1733.1479081540408</v>
      </c>
    </row>
    <row r="49" spans="1:14">
      <c r="A49" s="152" t="s">
        <v>427</v>
      </c>
      <c r="B49" s="49" t="str">
        <f>VLOOKUP(A49,MATERIALES!A6:D373,3,FALSE)</f>
        <v>Cordón detonante</v>
      </c>
      <c r="C49" s="433"/>
      <c r="D49" s="433"/>
      <c r="E49" s="433"/>
      <c r="F49" s="433"/>
      <c r="G49" s="433"/>
      <c r="H49" s="433"/>
      <c r="I49" s="433"/>
      <c r="J49" s="319" t="str">
        <f>VLOOKUP(A49,MATERIALES!A5:D641,2,FALSE)</f>
        <v>m</v>
      </c>
      <c r="K49" s="405">
        <v>3</v>
      </c>
      <c r="L49" s="429"/>
      <c r="M49" s="410">
        <f>VLOOKUP(A49,MATERIALES!A6:D397,4,FALSE)</f>
        <v>2198.0559061786535</v>
      </c>
      <c r="N49" s="280">
        <f t="shared" ref="N49:N54" si="0">K49*M49</f>
        <v>6594.1677185359604</v>
      </c>
    </row>
    <row r="50" spans="1:14">
      <c r="A50" s="152" t="s">
        <v>462</v>
      </c>
      <c r="B50" s="49" t="str">
        <f>VLOOKUP(A50,MATERIALES!A6:D373,3,FALSE)</f>
        <v>Explosivos  75% (INDUGEL)</v>
      </c>
      <c r="C50" s="433"/>
      <c r="D50" s="433"/>
      <c r="E50" s="433"/>
      <c r="F50" s="433"/>
      <c r="G50" s="433"/>
      <c r="H50" s="433"/>
      <c r="I50" s="433"/>
      <c r="J50" s="320" t="str">
        <f>VLOOKUP(A50,MATERIALES!A6:D642,2,FALSE)</f>
        <v>lb</v>
      </c>
      <c r="K50" s="405">
        <v>0.25</v>
      </c>
      <c r="L50" s="429"/>
      <c r="M50" s="410">
        <f>VLOOKUP(A50,MATERIALES!A6:D398,4,FALSE)</f>
        <v>9978.7303802808401</v>
      </c>
      <c r="N50" s="280">
        <f t="shared" si="0"/>
        <v>2494.68259507021</v>
      </c>
    </row>
    <row r="51" spans="1:14">
      <c r="A51" s="152" t="s">
        <v>467</v>
      </c>
      <c r="B51" s="49" t="str">
        <f>VLOOKUP(A51,MATERIALES!A6:D373,3,FALSE)</f>
        <v>Fulminantes</v>
      </c>
      <c r="C51" s="433"/>
      <c r="D51" s="433"/>
      <c r="E51" s="433"/>
      <c r="F51" s="433"/>
      <c r="G51" s="433"/>
      <c r="H51" s="433"/>
      <c r="I51" s="433"/>
      <c r="J51" s="320" t="str">
        <f>VLOOKUP(A51,MATERIALES!A6:D643,2,FALSE)</f>
        <v>u</v>
      </c>
      <c r="K51" s="405">
        <v>1</v>
      </c>
      <c r="L51" s="429"/>
      <c r="M51" s="410">
        <f>VLOOKUP(A51,MATERIALES!A6:D399,4,FALSE)</f>
        <v>1155.4319387693604</v>
      </c>
      <c r="N51" s="280">
        <f t="shared" si="0"/>
        <v>1155.4319387693604</v>
      </c>
    </row>
    <row r="52" spans="1:14">
      <c r="A52" s="152" t="s">
        <v>567</v>
      </c>
      <c r="B52" s="49" t="str">
        <f>VLOOKUP(A52,MATERIALES!A7:D373,3,FALSE)</f>
        <v>Mecha Lenta</v>
      </c>
      <c r="C52" s="433"/>
      <c r="D52" s="433"/>
      <c r="E52" s="433"/>
      <c r="F52" s="433"/>
      <c r="G52" s="433"/>
      <c r="H52" s="433"/>
      <c r="I52" s="433"/>
      <c r="J52" s="320" t="str">
        <f>VLOOKUP(A52,MATERIALES!A6:D644,2,FALSE)</f>
        <v>m</v>
      </c>
      <c r="K52" s="405">
        <v>1</v>
      </c>
      <c r="L52" s="429"/>
      <c r="M52" s="410">
        <f>VLOOKUP(A52,MATERIALES!A7:D400,4,FALSE)</f>
        <v>1178.4412819829085</v>
      </c>
      <c r="N52" s="280">
        <f t="shared" si="0"/>
        <v>1178.4412819829085</v>
      </c>
    </row>
    <row r="53" spans="1:14">
      <c r="A53" s="213" t="s">
        <v>918</v>
      </c>
      <c r="B53" s="49" t="str">
        <f>VLOOKUP(A53,MATERIALES!A7:D373,3,FALSE)</f>
        <v xml:space="preserve">Escolta y transporte (una tarifa por cada m3 escoltado y transportado)
</v>
      </c>
      <c r="C53" s="433"/>
      <c r="D53" s="433"/>
      <c r="E53" s="433"/>
      <c r="F53" s="433"/>
      <c r="G53" s="433"/>
      <c r="H53" s="433"/>
      <c r="I53" s="433"/>
      <c r="J53" s="320" t="str">
        <f>VLOOKUP(A53,MATERIALES!A6:D644,2,FALSE)</f>
        <v>kg</v>
      </c>
      <c r="K53" s="405">
        <v>0.45800000000000002</v>
      </c>
      <c r="L53" s="429"/>
      <c r="M53" s="410">
        <f>VLOOKUP(A53,MATERIALES!A7:D400,4,FALSE)</f>
        <v>8928.3377086723322</v>
      </c>
      <c r="N53" s="280">
        <f>K53*M53</f>
        <v>4089.1786705719283</v>
      </c>
    </row>
    <row r="54" spans="1:14">
      <c r="A54" s="152" t="s">
        <v>448</v>
      </c>
      <c r="B54" s="49" t="str">
        <f>VLOOKUP(A54,MATERIALES!A8:D373,3,FALSE)</f>
        <v xml:space="preserve">Derechos de explotación y/o disposición de materiales
</v>
      </c>
      <c r="C54" s="433"/>
      <c r="D54" s="433"/>
      <c r="E54" s="433"/>
      <c r="F54" s="433"/>
      <c r="G54" s="433"/>
      <c r="H54" s="433"/>
      <c r="I54" s="433"/>
      <c r="J54" s="320" t="str">
        <f>VLOOKUP(A54,MATERIALES!A7:D645,2,FALSE)</f>
        <v>m3</v>
      </c>
      <c r="K54" s="405">
        <v>1.3</v>
      </c>
      <c r="L54" s="429"/>
      <c r="M54" s="410">
        <f>VLOOKUP(A54,MATERIALES!A8:D401,4,FALSE)</f>
        <v>7160.0141618752132</v>
      </c>
      <c r="N54" s="280">
        <f t="shared" si="0"/>
        <v>9308.0184104377768</v>
      </c>
    </row>
    <row r="55" spans="1:14" ht="15.75" thickBot="1">
      <c r="B55" s="49"/>
      <c r="C55" s="318"/>
      <c r="D55" s="318"/>
      <c r="E55" s="318"/>
      <c r="F55" s="318"/>
      <c r="G55" s="318"/>
      <c r="H55" s="318"/>
      <c r="I55" s="318"/>
      <c r="J55" s="443"/>
      <c r="K55" s="132"/>
      <c r="L55" s="333"/>
      <c r="M55" s="410"/>
      <c r="N55" s="280"/>
    </row>
    <row r="56" spans="1:14" ht="15.75" thickBot="1">
      <c r="B56" s="822" t="s">
        <v>1037</v>
      </c>
      <c r="C56" s="823"/>
      <c r="D56" s="823"/>
      <c r="E56" s="823"/>
      <c r="F56" s="823"/>
      <c r="G56" s="823"/>
      <c r="H56" s="823"/>
      <c r="I56" s="823"/>
      <c r="J56" s="823"/>
      <c r="K56" s="823"/>
      <c r="L56" s="823"/>
      <c r="M56" s="824"/>
      <c r="N56" s="402">
        <f>SUM(N48:N55)</f>
        <v>26553.068523522183</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908" t="s">
        <v>1045</v>
      </c>
      <c r="M60" s="887"/>
      <c r="N60" s="82" t="s">
        <v>1035</v>
      </c>
    </row>
    <row r="61" spans="1:14">
      <c r="A61" t="s">
        <v>1340</v>
      </c>
      <c r="B61" s="52" t="str">
        <f>VLOOKUP(A61,TRANSPORTE!A5:D117,3,FALSE)</f>
        <v>Transporte de material de excavación</v>
      </c>
      <c r="C61" s="325"/>
      <c r="D61" s="325"/>
      <c r="E61" s="325"/>
      <c r="F61" s="325"/>
      <c r="G61" s="325"/>
      <c r="H61" s="319" t="s">
        <v>1552</v>
      </c>
      <c r="I61" s="287">
        <v>1.3</v>
      </c>
      <c r="J61" s="294">
        <v>1</v>
      </c>
      <c r="K61" s="287">
        <f>I61*J61</f>
        <v>1.3</v>
      </c>
      <c r="L61" s="909">
        <f>VLOOKUP(A61,TRANSPORTE!A5:D117,4,FALSE)</f>
        <v>1226.6666666666667</v>
      </c>
      <c r="M61" s="910"/>
      <c r="N61" s="295">
        <f>K61*L61</f>
        <v>1594.6666666666667</v>
      </c>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319"/>
      <c r="I64" s="287"/>
      <c r="J64" s="294"/>
      <c r="K64" s="287"/>
      <c r="L64" s="909"/>
      <c r="M64" s="910"/>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900"/>
      <c r="M66" s="901"/>
      <c r="N66" s="133"/>
    </row>
    <row r="67" spans="1:15" ht="15.75" thickBot="1">
      <c r="B67" s="911" t="s">
        <v>1037</v>
      </c>
      <c r="C67" s="865"/>
      <c r="D67" s="865"/>
      <c r="E67" s="865"/>
      <c r="F67" s="865"/>
      <c r="G67" s="865"/>
      <c r="H67" s="865"/>
      <c r="I67" s="865"/>
      <c r="J67" s="865"/>
      <c r="K67" s="865"/>
      <c r="L67" s="865"/>
      <c r="M67" s="866"/>
      <c r="N67" s="110">
        <f>N61+N62+N63+N64+N65</f>
        <v>1594.6666666666667</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61" t="s">
        <v>1047</v>
      </c>
      <c r="C71" s="862"/>
      <c r="D71" s="862"/>
      <c r="E71" s="862"/>
      <c r="F71" s="862"/>
      <c r="G71" s="862"/>
      <c r="H71" s="862"/>
      <c r="I71" s="79" t="s">
        <v>1048</v>
      </c>
      <c r="J71" s="81" t="s">
        <v>1494</v>
      </c>
      <c r="K71" s="80" t="s">
        <v>1050</v>
      </c>
      <c r="L71" s="863" t="s">
        <v>1034</v>
      </c>
      <c r="M71" s="864"/>
      <c r="N71" s="104" t="s">
        <v>1035</v>
      </c>
    </row>
    <row r="72" spans="1:15">
      <c r="A72" s="153" t="s">
        <v>15</v>
      </c>
      <c r="B72" s="55" t="str">
        <f>VLOOKUP(A72,'MANO DE OBRA'!A8:D68,3,FALSE)</f>
        <v>Obrero (6)</v>
      </c>
      <c r="C72" s="53"/>
      <c r="D72" s="53"/>
      <c r="E72" s="53"/>
      <c r="F72" s="53"/>
      <c r="G72" s="53"/>
      <c r="H72" s="53"/>
      <c r="I72" s="300">
        <f>K72/J72*100</f>
        <v>165623.36823599998</v>
      </c>
      <c r="J72" s="301">
        <v>185</v>
      </c>
      <c r="K72" s="302">
        <f>VLOOKUP(A72,'MANO DE OBRA'!A8:D99,4,FALSE)</f>
        <v>306403.23123659997</v>
      </c>
      <c r="L72" s="56"/>
      <c r="M72" s="442">
        <v>20</v>
      </c>
      <c r="N72" s="403">
        <f>K72/M72</f>
        <v>15320.161561829998</v>
      </c>
      <c r="O72" s="112"/>
    </row>
    <row r="73" spans="1:15">
      <c r="A73" s="153"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0">
        <v>20</v>
      </c>
      <c r="N73" s="403">
        <f>K73/M73</f>
        <v>5106.7205206099998</v>
      </c>
    </row>
    <row r="74" spans="1:15">
      <c r="B74" s="55"/>
      <c r="C74" s="53"/>
      <c r="D74" s="53"/>
      <c r="E74" s="53"/>
      <c r="F74" s="53"/>
      <c r="G74" s="53"/>
      <c r="H74" s="53"/>
      <c r="I74" s="287"/>
      <c r="J74" s="305"/>
      <c r="K74" s="306"/>
      <c r="L74" s="56"/>
      <c r="M74" s="308"/>
      <c r="N74" s="304"/>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98"/>
      <c r="C77" s="899"/>
      <c r="D77" s="899"/>
      <c r="E77" s="899"/>
      <c r="F77" s="899"/>
      <c r="G77" s="899"/>
      <c r="H77" s="899"/>
      <c r="I77" s="132"/>
      <c r="J77" s="132"/>
      <c r="K77" s="132"/>
      <c r="L77" s="912"/>
      <c r="M77" s="912"/>
      <c r="N77" s="51"/>
    </row>
    <row r="78" spans="1:15" ht="15.75" thickBot="1">
      <c r="B78" s="911" t="s">
        <v>1037</v>
      </c>
      <c r="C78" s="865"/>
      <c r="D78" s="865"/>
      <c r="E78" s="865"/>
      <c r="F78" s="865"/>
      <c r="G78" s="865"/>
      <c r="H78" s="865"/>
      <c r="I78" s="865"/>
      <c r="J78" s="865"/>
      <c r="K78" s="865"/>
      <c r="L78" s="865"/>
      <c r="M78" s="866"/>
      <c r="N78" s="309">
        <f>SUM(N72:N77)</f>
        <v>20426.882082439999</v>
      </c>
    </row>
    <row r="79" spans="1:15" ht="15.75" thickBot="1">
      <c r="B79" s="39"/>
      <c r="C79" s="40"/>
      <c r="D79" s="40"/>
      <c r="E79" s="40"/>
      <c r="F79" s="40"/>
      <c r="G79" s="40"/>
      <c r="H79" s="40"/>
      <c r="I79" s="40"/>
      <c r="J79" s="40"/>
      <c r="K79" s="40"/>
      <c r="L79" s="40"/>
      <c r="M79" s="40"/>
      <c r="N79" s="41"/>
    </row>
    <row r="80" spans="1:15" ht="15.75" thickBot="1">
      <c r="B80" s="822" t="s">
        <v>1051</v>
      </c>
      <c r="C80" s="823"/>
      <c r="D80" s="823"/>
      <c r="E80" s="823"/>
      <c r="F80" s="823"/>
      <c r="G80" s="823"/>
      <c r="H80" s="823"/>
      <c r="I80" s="823"/>
      <c r="J80" s="823"/>
      <c r="K80" s="823"/>
      <c r="L80" s="823"/>
      <c r="M80" s="824"/>
      <c r="N80" s="105">
        <f>N43+N56+N67+N78</f>
        <v>116457.21942678659</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7" t="s">
        <v>1053</v>
      </c>
      <c r="C84" s="868"/>
      <c r="D84" s="868"/>
      <c r="E84" s="868"/>
      <c r="F84" s="868"/>
      <c r="G84" s="868"/>
      <c r="H84" s="868"/>
      <c r="I84" s="322"/>
      <c r="J84" s="342"/>
      <c r="K84" s="310" t="s">
        <v>1054</v>
      </c>
      <c r="L84" s="869" t="s">
        <v>1055</v>
      </c>
      <c r="M84" s="870"/>
      <c r="N84" s="311"/>
    </row>
    <row r="85" spans="1:14">
      <c r="B85" s="855" t="s">
        <v>1056</v>
      </c>
      <c r="C85" s="856"/>
      <c r="D85" s="856"/>
      <c r="E85" s="856"/>
      <c r="F85" s="856"/>
      <c r="G85" s="856"/>
      <c r="H85" s="856"/>
      <c r="I85" s="93"/>
      <c r="J85" s="94"/>
      <c r="K85" s="312">
        <v>0.2</v>
      </c>
      <c r="L85" s="857">
        <f>N80*K85</f>
        <v>23291.443885357319</v>
      </c>
      <c r="M85" s="858"/>
      <c r="N85" s="57"/>
    </row>
    <row r="86" spans="1:14">
      <c r="B86" s="95" t="s">
        <v>1057</v>
      </c>
      <c r="C86" s="96"/>
      <c r="D86" s="96"/>
      <c r="E86" s="96"/>
      <c r="F86" s="96"/>
      <c r="G86" s="96"/>
      <c r="H86" s="96"/>
      <c r="I86" s="93"/>
      <c r="J86" s="94"/>
      <c r="K86" s="312">
        <v>0.05</v>
      </c>
      <c r="L86" s="857">
        <f>N80*K86</f>
        <v>5822.8609713393298</v>
      </c>
      <c r="M86" s="858"/>
      <c r="N86" s="57"/>
    </row>
    <row r="87" spans="1:14" ht="15.75" thickBot="1">
      <c r="B87" s="97" t="s">
        <v>1058</v>
      </c>
      <c r="C87" s="98"/>
      <c r="D87" s="98"/>
      <c r="E87" s="98"/>
      <c r="F87" s="98"/>
      <c r="G87" s="98"/>
      <c r="H87" s="98"/>
      <c r="I87" s="99"/>
      <c r="J87" s="100"/>
      <c r="K87" s="313">
        <v>0.05</v>
      </c>
      <c r="L87" s="859">
        <f>N80*K87</f>
        <v>5822.8609713393298</v>
      </c>
      <c r="M87" s="860"/>
      <c r="N87" s="57"/>
    </row>
    <row r="88" spans="1:14" ht="15.75" thickBot="1">
      <c r="B88" s="822" t="s">
        <v>1037</v>
      </c>
      <c r="C88" s="823"/>
      <c r="D88" s="823"/>
      <c r="E88" s="823"/>
      <c r="F88" s="823"/>
      <c r="G88" s="823"/>
      <c r="H88" s="823"/>
      <c r="I88" s="823"/>
      <c r="J88" s="823"/>
      <c r="K88" s="823"/>
      <c r="L88" s="823"/>
      <c r="M88" s="824"/>
      <c r="N88" s="58">
        <f>L85+L86+L87</f>
        <v>34937.165828035977</v>
      </c>
    </row>
    <row r="89" spans="1:14" ht="15.75" thickBot="1">
      <c r="B89" s="39"/>
      <c r="C89" s="40"/>
      <c r="D89" s="40"/>
      <c r="E89" s="40"/>
      <c r="F89" s="40"/>
      <c r="G89" s="40"/>
      <c r="H89" s="40"/>
      <c r="I89" s="40"/>
      <c r="J89" s="40"/>
      <c r="K89" s="40"/>
      <c r="L89" s="40"/>
      <c r="M89" s="40"/>
      <c r="N89" s="41"/>
    </row>
    <row r="90" spans="1:14" ht="15.75" thickBot="1">
      <c r="A90" t="s">
        <v>2122</v>
      </c>
      <c r="B90" s="822" t="s">
        <v>1059</v>
      </c>
      <c r="C90" s="823"/>
      <c r="D90" s="823"/>
      <c r="E90" s="823"/>
      <c r="F90" s="823"/>
      <c r="G90" s="823"/>
      <c r="H90" s="823"/>
      <c r="I90" s="823"/>
      <c r="J90" s="823"/>
      <c r="K90" s="823"/>
      <c r="L90" s="823"/>
      <c r="M90" s="824"/>
      <c r="N90" s="196">
        <f>N80+N88</f>
        <v>151394.38525482255</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66" t="s">
        <v>2324</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2325</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72"/>
      <c r="K120" s="972"/>
      <c r="L120" s="972"/>
      <c r="M120" s="972"/>
      <c r="N120" s="973"/>
    </row>
    <row r="121" spans="2:14" ht="15.75" thickBot="1">
      <c r="B121" s="427" t="s">
        <v>2327</v>
      </c>
      <c r="C121" s="428"/>
      <c r="D121" s="428"/>
      <c r="E121" s="267"/>
      <c r="F121" s="267"/>
      <c r="G121" s="267"/>
      <c r="H121" s="267"/>
      <c r="I121" s="267"/>
      <c r="J121" s="974"/>
      <c r="K121" s="974"/>
      <c r="L121" s="974"/>
      <c r="M121" s="974"/>
      <c r="N121" s="975"/>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32.25"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thickBot="1">
      <c r="B30" s="77" t="s">
        <v>1027</v>
      </c>
      <c r="C30" s="801" t="s">
        <v>1028</v>
      </c>
      <c r="D30" s="802"/>
      <c r="E30" s="802"/>
      <c r="F30" s="802"/>
      <c r="G30" s="802"/>
      <c r="H30" s="802"/>
      <c r="I30" s="802"/>
      <c r="J30" s="78"/>
      <c r="K30" s="315"/>
      <c r="L30" s="798" t="s">
        <v>1029</v>
      </c>
      <c r="M30" s="799"/>
      <c r="N30" s="77" t="s">
        <v>1030</v>
      </c>
    </row>
    <row r="31" spans="1:14" ht="15.75" customHeight="1" thickBot="1">
      <c r="A31" t="s">
        <v>1929</v>
      </c>
      <c r="B31" s="86" t="s">
        <v>1719</v>
      </c>
      <c r="C31" s="87" t="s">
        <v>2197</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129</v>
      </c>
      <c r="B36" s="871" t="str">
        <f>VLOOKUP(A36,EQUIPOS!A6:D154,3,FALSE)</f>
        <v xml:space="preserve">Buldozer, Potencia al volante de 140 HP, motor de 2200 RPM, longitud de hoja 4,80m. </v>
      </c>
      <c r="C36" s="872"/>
      <c r="D36" s="872"/>
      <c r="E36" s="872"/>
      <c r="F36" s="872"/>
      <c r="G36" s="872"/>
      <c r="H36" s="873"/>
      <c r="I36" s="275"/>
      <c r="J36" s="276"/>
      <c r="K36" s="277">
        <f>VLOOKUP(A36,EQUIPOS!A6:D163,4,FALSE)</f>
        <v>224583.33333333334</v>
      </c>
      <c r="L36" s="278"/>
      <c r="M36" s="344">
        <v>100</v>
      </c>
      <c r="N36" s="280">
        <f>K36/M36</f>
        <v>2245.8333333333335</v>
      </c>
    </row>
    <row r="37" spans="1:14">
      <c r="A37" s="119" t="s">
        <v>312</v>
      </c>
      <c r="B37" s="871" t="str">
        <f>VLOOKUP(A37,EQUIPOS!A7:D154,3,FALSE)</f>
        <v>Retroexcavadora sobre oruga, potencia 138 HP, balde de 1,5 m3.</v>
      </c>
      <c r="C37" s="872"/>
      <c r="D37" s="872"/>
      <c r="E37" s="872"/>
      <c r="F37" s="872"/>
      <c r="G37" s="872"/>
      <c r="H37" s="873"/>
      <c r="I37" s="429"/>
      <c r="J37" s="430"/>
      <c r="K37" s="277">
        <f>VLOOKUP(A37,EQUIPOS!A7:D164,4,FALSE)</f>
        <v>216793.33333333334</v>
      </c>
      <c r="L37" s="343"/>
      <c r="M37" s="344">
        <v>35</v>
      </c>
      <c r="N37" s="280">
        <f>K37/M37</f>
        <v>6194.0952380952385</v>
      </c>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0.01</v>
      </c>
      <c r="N41" s="352">
        <f>N77*M41</f>
        <v>7.2953150294428575</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8447.2238864580158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52" t="s">
        <v>448</v>
      </c>
      <c r="B48" s="49" t="str">
        <f>VLOOKUP(A48,MATERIALES!A5:D373,3,FALSE)</f>
        <v xml:space="preserve">Derechos de explotación y/o disposición de materiales
</v>
      </c>
      <c r="C48" s="289"/>
      <c r="D48" s="289"/>
      <c r="E48" s="289"/>
      <c r="F48" s="289"/>
      <c r="G48" s="289"/>
      <c r="H48" s="289"/>
      <c r="I48" s="276"/>
      <c r="J48" s="232" t="str">
        <f>VLOOKUP(A48,MATERIALES!A4:D640,2,FALSE)</f>
        <v>m3</v>
      </c>
      <c r="K48" s="290">
        <v>1.3</v>
      </c>
      <c r="L48" s="275"/>
      <c r="M48" s="410">
        <f>VLOOKUP(A48,MATERIALES!A5:D396,4,FALSE)</f>
        <v>7160.0141618752132</v>
      </c>
      <c r="N48" s="280">
        <f>K48*M48</f>
        <v>9308.0184104377768</v>
      </c>
    </row>
    <row r="49" spans="1:14">
      <c r="A49" s="152"/>
      <c r="B49" s="49"/>
      <c r="C49" s="433"/>
      <c r="D49" s="433"/>
      <c r="E49" s="433"/>
      <c r="F49" s="433"/>
      <c r="G49" s="433"/>
      <c r="H49" s="433"/>
      <c r="I49" s="433"/>
      <c r="J49" s="319"/>
      <c r="K49" s="405"/>
      <c r="L49" s="429"/>
      <c r="M49" s="410"/>
      <c r="N49" s="280"/>
    </row>
    <row r="50" spans="1:14">
      <c r="A50" s="152"/>
      <c r="B50" s="49"/>
      <c r="C50" s="433"/>
      <c r="D50" s="433"/>
      <c r="E50" s="433"/>
      <c r="F50" s="433"/>
      <c r="G50" s="433"/>
      <c r="H50" s="433"/>
      <c r="I50" s="433"/>
      <c r="J50" s="319"/>
      <c r="K50" s="405"/>
      <c r="L50" s="429"/>
      <c r="M50" s="410"/>
      <c r="N50" s="280"/>
    </row>
    <row r="51" spans="1:14">
      <c r="A51" s="152"/>
      <c r="B51" s="49"/>
      <c r="C51" s="433"/>
      <c r="D51" s="433"/>
      <c r="E51" s="433"/>
      <c r="F51" s="433"/>
      <c r="G51" s="433"/>
      <c r="H51" s="433"/>
      <c r="I51" s="433"/>
      <c r="J51" s="319"/>
      <c r="K51" s="405"/>
      <c r="L51" s="429"/>
      <c r="M51" s="410"/>
      <c r="N51" s="280"/>
    </row>
    <row r="52" spans="1:14">
      <c r="A52" s="152"/>
      <c r="B52" s="49"/>
      <c r="C52" s="433"/>
      <c r="D52" s="433"/>
      <c r="E52" s="433"/>
      <c r="F52" s="433"/>
      <c r="G52" s="433"/>
      <c r="H52" s="433"/>
      <c r="I52" s="433"/>
      <c r="J52" s="319"/>
      <c r="K52" s="405"/>
      <c r="L52" s="429"/>
      <c r="M52" s="410"/>
      <c r="N52" s="280"/>
    </row>
    <row r="53" spans="1:14">
      <c r="A53" s="152"/>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f>K54*M54</f>
        <v>0</v>
      </c>
    </row>
    <row r="55" spans="1:14" ht="15.75" thickBot="1">
      <c r="B55" s="822" t="s">
        <v>1037</v>
      </c>
      <c r="C55" s="823"/>
      <c r="D55" s="823"/>
      <c r="E55" s="823"/>
      <c r="F55" s="823"/>
      <c r="G55" s="823"/>
      <c r="H55" s="823"/>
      <c r="I55" s="823"/>
      <c r="J55" s="823"/>
      <c r="K55" s="823"/>
      <c r="L55" s="823"/>
      <c r="M55" s="824"/>
      <c r="N55" s="402">
        <f>SUM(N48:N54)</f>
        <v>9308.0184104377768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A60" t="s">
        <v>1340</v>
      </c>
      <c r="B60" s="52" t="str">
        <f>VLOOKUP(A60,TRANSPORTE!A5:D117,3,FALSE)</f>
        <v>Transporte de material de excavación</v>
      </c>
      <c r="C60" s="325"/>
      <c r="D60" s="325"/>
      <c r="E60" s="325"/>
      <c r="F60" s="325"/>
      <c r="G60" s="325"/>
      <c r="H60" s="319" t="s">
        <v>1552</v>
      </c>
      <c r="I60" s="287">
        <v>1.3</v>
      </c>
      <c r="J60" s="294">
        <v>1</v>
      </c>
      <c r="K60" s="287">
        <f>I60*J60</f>
        <v>1.3</v>
      </c>
      <c r="L60" s="909">
        <f>VLOOKUP(A60,TRANSPORTE!A5:D117,4,FALSE)</f>
        <v>1226.6666666666667</v>
      </c>
      <c r="M60" s="910"/>
      <c r="N60" s="295">
        <f>K60*L60</f>
        <v>1594.6666666666667</v>
      </c>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900"/>
      <c r="M65" s="901"/>
      <c r="N65" s="133"/>
    </row>
    <row r="66" spans="1:15" ht="15.75" thickBot="1">
      <c r="B66" s="911" t="s">
        <v>1037</v>
      </c>
      <c r="C66" s="865"/>
      <c r="D66" s="865"/>
      <c r="E66" s="865"/>
      <c r="F66" s="865"/>
      <c r="G66" s="865"/>
      <c r="H66" s="865"/>
      <c r="I66" s="865"/>
      <c r="J66" s="865"/>
      <c r="K66" s="865"/>
      <c r="L66" s="865"/>
      <c r="M66" s="866"/>
      <c r="N66" s="110">
        <f>N60+N61+N62+N63+N64</f>
        <v>1594.6666666666667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864"/>
      <c r="N70" s="104" t="s">
        <v>1035</v>
      </c>
    </row>
    <row r="71" spans="1:15">
      <c r="A71" s="153"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280</v>
      </c>
      <c r="N71" s="403">
        <f>K71/M71</f>
        <v>364.76575147214288</v>
      </c>
      <c r="O71" s="112"/>
    </row>
    <row r="72" spans="1:15">
      <c r="A72" s="153" t="s">
        <v>7</v>
      </c>
      <c r="B72" s="55" t="str">
        <f>VLOOKUP(A72,'MANO DE OBRA'!A8:D69,3,FALSE)</f>
        <v>Obrero (2)</v>
      </c>
      <c r="C72" s="53"/>
      <c r="D72" s="53"/>
      <c r="E72" s="53"/>
      <c r="F72" s="53"/>
      <c r="G72" s="53"/>
      <c r="H72" s="53"/>
      <c r="I72" s="300">
        <f>K72/J72*100</f>
        <v>55207.789411999998</v>
      </c>
      <c r="J72" s="301">
        <v>185</v>
      </c>
      <c r="K72" s="302">
        <f>VLOOKUP(A72,'MANO DE OBRA'!A8:D100,4,FALSE)</f>
        <v>102134.4104122</v>
      </c>
      <c r="L72" s="56"/>
      <c r="M72" s="440">
        <v>280</v>
      </c>
      <c r="N72" s="403">
        <f>K72/M72</f>
        <v>364.76575147214288</v>
      </c>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8"/>
      <c r="C76" s="899"/>
      <c r="D76" s="899"/>
      <c r="E76" s="899"/>
      <c r="F76" s="899"/>
      <c r="G76" s="899"/>
      <c r="H76" s="899"/>
      <c r="I76" s="132"/>
      <c r="J76" s="132"/>
      <c r="K76" s="132"/>
      <c r="L76" s="912"/>
      <c r="M76" s="912"/>
      <c r="N76" s="133"/>
    </row>
    <row r="77" spans="1:15" ht="15.75" thickBot="1">
      <c r="B77" s="911" t="s">
        <v>1037</v>
      </c>
      <c r="C77" s="865"/>
      <c r="D77" s="865"/>
      <c r="E77" s="865"/>
      <c r="F77" s="865"/>
      <c r="G77" s="865"/>
      <c r="H77" s="865"/>
      <c r="I77" s="865"/>
      <c r="J77" s="865"/>
      <c r="K77" s="865"/>
      <c r="L77" s="865"/>
      <c r="M77" s="866"/>
      <c r="N77" s="468">
        <f>SUM(N71:N76)</f>
        <v>729.53150294428576</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20079.440466506745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4015.8880933013493</v>
      </c>
      <c r="M84" s="858"/>
      <c r="N84" s="57"/>
    </row>
    <row r="85" spans="1:14">
      <c r="B85" s="95" t="s">
        <v>1057</v>
      </c>
      <c r="C85" s="96"/>
      <c r="D85" s="96"/>
      <c r="E85" s="96"/>
      <c r="F85" s="96"/>
      <c r="G85" s="96"/>
      <c r="H85" s="96"/>
      <c r="I85" s="93"/>
      <c r="J85" s="94"/>
      <c r="K85" s="312">
        <v>0.05</v>
      </c>
      <c r="L85" s="857">
        <f>N79*K85</f>
        <v>1003.9720233253373</v>
      </c>
      <c r="M85" s="858"/>
      <c r="N85" s="57"/>
    </row>
    <row r="86" spans="1:14" ht="15.75" thickBot="1">
      <c r="B86" s="97" t="s">
        <v>1058</v>
      </c>
      <c r="C86" s="98"/>
      <c r="D86" s="98"/>
      <c r="E86" s="98"/>
      <c r="F86" s="98"/>
      <c r="G86" s="98"/>
      <c r="H86" s="98"/>
      <c r="I86" s="99"/>
      <c r="J86" s="100"/>
      <c r="K86" s="313">
        <v>0.05</v>
      </c>
      <c r="L86" s="859">
        <f>N79*K86</f>
        <v>1003.9720233253373</v>
      </c>
      <c r="M86" s="860"/>
      <c r="N86" s="57"/>
    </row>
    <row r="87" spans="1:14" ht="15.75" thickBot="1">
      <c r="B87" s="822" t="s">
        <v>1037</v>
      </c>
      <c r="C87" s="823"/>
      <c r="D87" s="823"/>
      <c r="E87" s="823"/>
      <c r="F87" s="823"/>
      <c r="G87" s="823"/>
      <c r="H87" s="823"/>
      <c r="I87" s="823"/>
      <c r="J87" s="823"/>
      <c r="K87" s="823"/>
      <c r="L87" s="823"/>
      <c r="M87" s="824"/>
      <c r="N87" s="58">
        <f>L84+L85+L86</f>
        <v>6023.8321399520237</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26103.27260645877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7.75" customHeight="1" thickBot="1">
      <c r="B29" s="77" t="s">
        <v>1027</v>
      </c>
      <c r="C29" s="801" t="s">
        <v>1028</v>
      </c>
      <c r="D29" s="802"/>
      <c r="E29" s="802"/>
      <c r="F29" s="802"/>
      <c r="G29" s="802"/>
      <c r="H29" s="802"/>
      <c r="I29" s="802"/>
      <c r="J29" s="78"/>
      <c r="K29" s="350" t="s">
        <v>2321</v>
      </c>
      <c r="L29" s="798" t="s">
        <v>1029</v>
      </c>
      <c r="M29" s="799"/>
      <c r="N29" s="77" t="s">
        <v>1030</v>
      </c>
    </row>
    <row r="30" spans="1:14" ht="15.75" customHeight="1" thickBot="1">
      <c r="A30" t="s">
        <v>1929</v>
      </c>
      <c r="B30" s="86" t="s">
        <v>1720</v>
      </c>
      <c r="C30" s="87" t="s">
        <v>2198</v>
      </c>
      <c r="D30" s="88"/>
      <c r="E30" s="88"/>
      <c r="F30" s="88"/>
      <c r="G30" s="88"/>
      <c r="H30" s="88"/>
      <c r="I30" s="88"/>
      <c r="J30" s="88"/>
      <c r="K30" s="461"/>
      <c r="L30" s="314" t="s">
        <v>388</v>
      </c>
      <c r="M30" s="211"/>
      <c r="N30" s="90"/>
    </row>
    <row r="31" spans="1:14" ht="6" customHeight="1">
      <c r="B31" s="101"/>
      <c r="C31" s="102"/>
      <c r="D31" s="102"/>
      <c r="E31" s="102"/>
      <c r="F31" s="102"/>
      <c r="G31" s="102"/>
      <c r="H31" s="102"/>
      <c r="I31" s="102"/>
      <c r="J31" s="102"/>
      <c r="K31" s="102"/>
      <c r="L31" s="102"/>
      <c r="M31" s="102"/>
      <c r="N31" s="103"/>
    </row>
    <row r="32" spans="1:14">
      <c r="B32" s="64" t="s">
        <v>1031</v>
      </c>
      <c r="C32" s="65"/>
      <c r="D32" s="65"/>
      <c r="E32" s="65"/>
      <c r="F32" s="65"/>
      <c r="G32" s="65"/>
      <c r="H32" s="65"/>
      <c r="I32" s="65"/>
      <c r="J32" s="65"/>
      <c r="K32" s="65"/>
      <c r="L32" s="65"/>
      <c r="M32" s="65"/>
      <c r="N32" s="66"/>
    </row>
    <row r="33" spans="1:14" ht="15.75" thickBot="1">
      <c r="B33" s="274"/>
      <c r="C33" s="67"/>
      <c r="D33" s="67"/>
      <c r="E33" s="67"/>
      <c r="F33" s="67"/>
      <c r="G33" s="67"/>
      <c r="H33" s="67"/>
      <c r="I33" s="68"/>
      <c r="J33" s="68"/>
      <c r="K33" s="67"/>
      <c r="L33" s="67"/>
      <c r="M33" s="67"/>
      <c r="N33" s="69"/>
    </row>
    <row r="34" spans="1:14">
      <c r="B34" s="892" t="s">
        <v>1028</v>
      </c>
      <c r="C34" s="893"/>
      <c r="D34" s="893"/>
      <c r="E34" s="893"/>
      <c r="F34" s="893"/>
      <c r="G34" s="893"/>
      <c r="H34" s="894"/>
      <c r="I34" s="895" t="s">
        <v>1032</v>
      </c>
      <c r="J34" s="896"/>
      <c r="K34" s="75" t="s">
        <v>1033</v>
      </c>
      <c r="L34" s="897" t="s">
        <v>1034</v>
      </c>
      <c r="M34" s="894"/>
      <c r="N34" s="76" t="s">
        <v>1035</v>
      </c>
    </row>
    <row r="35" spans="1:14">
      <c r="A35" s="119" t="s">
        <v>263</v>
      </c>
      <c r="B35" s="871" t="str">
        <f>VLOOKUP(A35,EQUIPOS!A6:D154,3,FALSE)</f>
        <v xml:space="preserve">Motobomba 4 pulgadas
</v>
      </c>
      <c r="C35" s="872"/>
      <c r="D35" s="872"/>
      <c r="E35" s="872"/>
      <c r="F35" s="872"/>
      <c r="G35" s="872"/>
      <c r="H35" s="873"/>
      <c r="I35" s="275"/>
      <c r="J35" s="276"/>
      <c r="K35" s="277">
        <f>VLOOKUP(A35,EQUIPOS!A6:D163,4,FALSE)</f>
        <v>12466.666666666666</v>
      </c>
      <c r="L35" s="278"/>
      <c r="M35" s="344">
        <v>21</v>
      </c>
      <c r="N35" s="280">
        <f>K35/M35</f>
        <v>593.65079365079362</v>
      </c>
    </row>
    <row r="36" spans="1:14">
      <c r="A36" s="119" t="s">
        <v>129</v>
      </c>
      <c r="B36" s="871" t="str">
        <f>VLOOKUP(A36,EQUIPOS!A7:D154,3,FALSE)</f>
        <v xml:space="preserve">Buldozer, Potencia al volante de 140 HP, motor de 2200 RPM, longitud de hoja 4,80m. </v>
      </c>
      <c r="C36" s="872"/>
      <c r="D36" s="872"/>
      <c r="E36" s="872"/>
      <c r="F36" s="872"/>
      <c r="G36" s="872"/>
      <c r="H36" s="873"/>
      <c r="I36" s="429"/>
      <c r="J36" s="430"/>
      <c r="K36" s="277">
        <f>VLOOKUP(A36,EQUIPOS!A7:D164,4,FALSE)</f>
        <v>224583.33333333334</v>
      </c>
      <c r="L36" s="343"/>
      <c r="M36" s="344">
        <v>100</v>
      </c>
      <c r="N36" s="280">
        <f>K36/M36</f>
        <v>2245.8333333333335</v>
      </c>
    </row>
    <row r="37" spans="1:14">
      <c r="A37" s="119" t="s">
        <v>312</v>
      </c>
      <c r="B37" s="871" t="str">
        <f>VLOOKUP(A37,EQUIPOS!A8:D154,3,FALSE)</f>
        <v>Retroexcavadora sobre oruga, potencia 138 HP, balde de 1,5 m3.</v>
      </c>
      <c r="C37" s="872"/>
      <c r="D37" s="872"/>
      <c r="E37" s="872"/>
      <c r="F37" s="872"/>
      <c r="G37" s="872"/>
      <c r="H37" s="873"/>
      <c r="I37" s="336"/>
      <c r="J37" s="338"/>
      <c r="K37" s="277">
        <f>VLOOKUP(A37,EQUIPOS!A8:D165,4,FALSE)</f>
        <v>216793.33333333334</v>
      </c>
      <c r="L37" s="431"/>
      <c r="M37" s="432">
        <v>21</v>
      </c>
      <c r="N37" s="280">
        <f>K37/M37</f>
        <v>10323.492063492064</v>
      </c>
    </row>
    <row r="38" spans="1:14">
      <c r="B38" s="871"/>
      <c r="C38" s="872"/>
      <c r="D38" s="872"/>
      <c r="E38" s="872"/>
      <c r="F38" s="872"/>
      <c r="G38" s="872"/>
      <c r="H38" s="873"/>
      <c r="I38" s="42"/>
      <c r="J38" s="43"/>
      <c r="K38" s="277"/>
      <c r="L38" s="284"/>
      <c r="M38" s="344"/>
      <c r="N38" s="280"/>
    </row>
    <row r="39" spans="1:14">
      <c r="B39" s="328"/>
      <c r="C39" s="329"/>
      <c r="D39" s="329"/>
      <c r="E39" s="329"/>
      <c r="F39" s="331"/>
      <c r="G39" s="331"/>
      <c r="H39" s="131"/>
      <c r="I39" s="42"/>
      <c r="J39" s="43"/>
      <c r="K39" s="277"/>
      <c r="L39" s="284"/>
      <c r="M39" s="285"/>
      <c r="N39" s="281"/>
    </row>
    <row r="40" spans="1:14">
      <c r="B40" s="879" t="s">
        <v>1036</v>
      </c>
      <c r="C40" s="880"/>
      <c r="D40" s="880"/>
      <c r="E40" s="44"/>
      <c r="F40" s="45"/>
      <c r="G40" s="45"/>
      <c r="H40" s="46"/>
      <c r="I40" s="42"/>
      <c r="J40" s="43"/>
      <c r="K40" s="287"/>
      <c r="L40" s="284"/>
      <c r="M40" s="409">
        <v>0.01</v>
      </c>
      <c r="N40" s="352">
        <f>N76*M40</f>
        <v>12.158858382404762</v>
      </c>
    </row>
    <row r="41" spans="1:14" ht="15.75" thickBot="1">
      <c r="B41" s="871"/>
      <c r="C41" s="872"/>
      <c r="D41" s="872"/>
      <c r="E41" s="872"/>
      <c r="F41" s="872"/>
      <c r="G41" s="872"/>
      <c r="H41" s="873"/>
      <c r="I41" s="881"/>
      <c r="J41" s="882"/>
      <c r="K41" s="47"/>
      <c r="L41" s="883"/>
      <c r="M41" s="884"/>
      <c r="N41" s="111"/>
    </row>
    <row r="42" spans="1:14" ht="15.75" thickBot="1">
      <c r="B42" s="822" t="s">
        <v>1037</v>
      </c>
      <c r="C42" s="823"/>
      <c r="D42" s="823"/>
      <c r="E42" s="823"/>
      <c r="F42" s="823"/>
      <c r="G42" s="823"/>
      <c r="H42" s="823"/>
      <c r="I42" s="823"/>
      <c r="J42" s="823"/>
      <c r="K42" s="823"/>
      <c r="L42" s="823"/>
      <c r="M42" s="824"/>
      <c r="N42" s="402">
        <f>SUM(N35:N41)</f>
        <v>13175.135048858596</v>
      </c>
    </row>
    <row r="43" spans="1:14">
      <c r="B43" s="288"/>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67" t="s">
        <v>1028</v>
      </c>
      <c r="C46" s="868"/>
      <c r="D46" s="868"/>
      <c r="E46" s="868"/>
      <c r="F46" s="868"/>
      <c r="G46" s="868"/>
      <c r="H46" s="868"/>
      <c r="I46" s="902"/>
      <c r="J46" s="323" t="s">
        <v>1029</v>
      </c>
      <c r="K46" s="91" t="s">
        <v>1030</v>
      </c>
      <c r="L46" s="903" t="s">
        <v>1039</v>
      </c>
      <c r="M46" s="902"/>
      <c r="N46" s="92" t="s">
        <v>1035</v>
      </c>
    </row>
    <row r="47" spans="1:14">
      <c r="A47" s="152" t="s">
        <v>448</v>
      </c>
      <c r="B47" s="49" t="str">
        <f>VLOOKUP(A47,MATERIALES!A5:D373,3,FALSE)</f>
        <v xml:space="preserve">Derechos de explotación y/o disposición de materiales
</v>
      </c>
      <c r="C47" s="289"/>
      <c r="D47" s="289"/>
      <c r="E47" s="289"/>
      <c r="F47" s="289"/>
      <c r="G47" s="289"/>
      <c r="H47" s="289"/>
      <c r="I47" s="276"/>
      <c r="J47" s="232" t="str">
        <f>VLOOKUP(A47,MATERIALES!A4:D640,2,FALSE)</f>
        <v>m3</v>
      </c>
      <c r="K47" s="290">
        <v>1.3</v>
      </c>
      <c r="L47" s="275"/>
      <c r="M47" s="410">
        <f>VLOOKUP(A47,MATERIALES!A5:D396,4,FALSE)</f>
        <v>7160.0141618752132</v>
      </c>
      <c r="N47" s="280">
        <f>K47*M47</f>
        <v>9308.0184104377768</v>
      </c>
    </row>
    <row r="48" spans="1:14">
      <c r="A48" s="152"/>
      <c r="B48" s="49"/>
      <c r="C48" s="433"/>
      <c r="D48" s="433"/>
      <c r="E48" s="433"/>
      <c r="F48" s="433"/>
      <c r="G48" s="433"/>
      <c r="H48" s="433"/>
      <c r="I48" s="433"/>
      <c r="J48" s="319"/>
      <c r="K48" s="405"/>
      <c r="L48" s="429"/>
      <c r="M48" s="410"/>
      <c r="N48" s="280"/>
    </row>
    <row r="49" spans="1:14">
      <c r="A49" s="152"/>
      <c r="B49" s="49"/>
      <c r="C49" s="433"/>
      <c r="D49" s="433"/>
      <c r="E49" s="433"/>
      <c r="F49" s="433"/>
      <c r="G49" s="433"/>
      <c r="H49" s="433"/>
      <c r="I49" s="433"/>
      <c r="J49" s="319"/>
      <c r="K49" s="405"/>
      <c r="L49" s="429"/>
      <c r="M49" s="410"/>
      <c r="N49" s="280"/>
    </row>
    <row r="50" spans="1:14">
      <c r="A50" s="152"/>
      <c r="B50" s="49"/>
      <c r="C50" s="433"/>
      <c r="D50" s="433"/>
      <c r="E50" s="433"/>
      <c r="F50" s="433"/>
      <c r="G50" s="433"/>
      <c r="H50" s="433"/>
      <c r="I50" s="433"/>
      <c r="J50" s="319"/>
      <c r="K50" s="405"/>
      <c r="L50" s="429"/>
      <c r="M50" s="410"/>
      <c r="N50" s="280"/>
    </row>
    <row r="51" spans="1:14">
      <c r="A51" s="152"/>
      <c r="B51" s="49"/>
      <c r="C51" s="433"/>
      <c r="D51" s="433"/>
      <c r="E51" s="433"/>
      <c r="F51" s="433"/>
      <c r="G51" s="433"/>
      <c r="H51" s="433"/>
      <c r="I51" s="433"/>
      <c r="J51" s="319"/>
      <c r="K51" s="405"/>
      <c r="L51" s="429"/>
      <c r="M51" s="410"/>
      <c r="N51" s="280"/>
    </row>
    <row r="52" spans="1:14">
      <c r="A52" s="152"/>
      <c r="B52" s="49"/>
      <c r="C52" s="433"/>
      <c r="D52" s="433"/>
      <c r="E52" s="433"/>
      <c r="F52" s="433"/>
      <c r="G52" s="433"/>
      <c r="H52" s="433"/>
      <c r="I52" s="433"/>
      <c r="J52" s="319"/>
      <c r="K52" s="405"/>
      <c r="L52" s="429"/>
      <c r="M52" s="410"/>
      <c r="N52" s="280"/>
    </row>
    <row r="53" spans="1:14" ht="15.75" thickBot="1">
      <c r="B53" s="49"/>
      <c r="C53" s="318"/>
      <c r="D53" s="318"/>
      <c r="E53" s="318"/>
      <c r="F53" s="318"/>
      <c r="G53" s="318"/>
      <c r="H53" s="318"/>
      <c r="I53" s="318"/>
      <c r="J53" s="443"/>
      <c r="K53" s="132"/>
      <c r="L53" s="333"/>
      <c r="M53" s="410"/>
      <c r="N53" s="280"/>
    </row>
    <row r="54" spans="1:14" ht="15.75" thickBot="1">
      <c r="B54" s="822" t="s">
        <v>1037</v>
      </c>
      <c r="C54" s="823"/>
      <c r="D54" s="823"/>
      <c r="E54" s="823"/>
      <c r="F54" s="823"/>
      <c r="G54" s="823"/>
      <c r="H54" s="823"/>
      <c r="I54" s="823"/>
      <c r="J54" s="823"/>
      <c r="K54" s="823"/>
      <c r="L54" s="823"/>
      <c r="M54" s="824"/>
      <c r="N54" s="402">
        <f>SUM(N47:N53)</f>
        <v>9308.0184104377768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A59" t="s">
        <v>1340</v>
      </c>
      <c r="B59" s="52" t="str">
        <f>VLOOKUP(A59,TRANSPORTE!A5:D117,3,FALSE)</f>
        <v>Transporte de material de excavación</v>
      </c>
      <c r="C59" s="325"/>
      <c r="D59" s="325"/>
      <c r="E59" s="325"/>
      <c r="F59" s="325"/>
      <c r="G59" s="325"/>
      <c r="H59" s="319" t="s">
        <v>1552</v>
      </c>
      <c r="I59" s="287">
        <v>1.3</v>
      </c>
      <c r="J59" s="294">
        <v>1</v>
      </c>
      <c r="K59" s="287">
        <f>I59*J59</f>
        <v>1.3</v>
      </c>
      <c r="L59" s="909">
        <f>VLOOKUP(A59,TRANSPORTE!A5:D117,4,FALSE)</f>
        <v>1226.6666666666667</v>
      </c>
      <c r="M59" s="910"/>
      <c r="N59" s="295">
        <f>K59*L59</f>
        <v>1594.6666666666667</v>
      </c>
    </row>
    <row r="60" spans="1:14">
      <c r="B60" s="52"/>
      <c r="C60" s="53"/>
      <c r="D60" s="53"/>
      <c r="E60" s="53"/>
      <c r="F60" s="53"/>
      <c r="G60" s="53"/>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f>N59+N60+N61+N62+N63</f>
        <v>1594.6666666666667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s="153"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442">
        <v>168</v>
      </c>
      <c r="N70" s="403">
        <f>K70/M70</f>
        <v>607.94291912023812</v>
      </c>
      <c r="O70" s="112"/>
    </row>
    <row r="71" spans="1:15">
      <c r="A71" s="153" t="s">
        <v>30</v>
      </c>
      <c r="B71" s="55" t="str">
        <f>VLOOKUP(A71,'MANO DE OBRA'!A8:D69,3,FALSE)</f>
        <v>Oficial</v>
      </c>
      <c r="C71" s="53"/>
      <c r="D71" s="53"/>
      <c r="E71" s="53"/>
      <c r="F71" s="53"/>
      <c r="G71" s="53"/>
      <c r="H71" s="53"/>
      <c r="I71" s="300">
        <f>K71/J71*100</f>
        <v>55207.789411999998</v>
      </c>
      <c r="J71" s="301">
        <v>185</v>
      </c>
      <c r="K71" s="302">
        <f>VLOOKUP(A71,'MANO DE OBRA'!A8:D100,4,FALSE)</f>
        <v>102134.4104122</v>
      </c>
      <c r="L71" s="56"/>
      <c r="M71" s="440">
        <v>168</v>
      </c>
      <c r="N71" s="403">
        <f>K71/M71</f>
        <v>607.94291912023812</v>
      </c>
    </row>
    <row r="72" spans="1:15">
      <c r="B72" s="55"/>
      <c r="C72" s="53"/>
      <c r="D72" s="53"/>
      <c r="E72" s="53"/>
      <c r="F72" s="53"/>
      <c r="G72" s="53"/>
      <c r="H72" s="53"/>
      <c r="I72" s="287"/>
      <c r="J72" s="305"/>
      <c r="K72" s="306"/>
      <c r="L72" s="56"/>
      <c r="M72" s="308"/>
      <c r="N72" s="304"/>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133"/>
    </row>
    <row r="76" spans="1:15" ht="15.75" thickBot="1">
      <c r="B76" s="911" t="s">
        <v>1037</v>
      </c>
      <c r="C76" s="865"/>
      <c r="D76" s="865"/>
      <c r="E76" s="865"/>
      <c r="F76" s="865"/>
      <c r="G76" s="865"/>
      <c r="H76" s="865"/>
      <c r="I76" s="865"/>
      <c r="J76" s="865"/>
      <c r="K76" s="865"/>
      <c r="L76" s="865"/>
      <c r="M76" s="866"/>
      <c r="N76" s="468">
        <f>SUM(N70:N75)</f>
        <v>1215.8858382404762</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N42+N54+N65+N76</f>
        <v>25293.705964203516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5058.7411928407037</v>
      </c>
      <c r="M83" s="858"/>
      <c r="N83" s="57"/>
    </row>
    <row r="84" spans="1:14">
      <c r="B84" s="95" t="s">
        <v>1057</v>
      </c>
      <c r="C84" s="96"/>
      <c r="D84" s="96"/>
      <c r="E84" s="96"/>
      <c r="F84" s="96"/>
      <c r="G84" s="96"/>
      <c r="H84" s="96"/>
      <c r="I84" s="93"/>
      <c r="J84" s="94"/>
      <c r="K84" s="312">
        <v>0.05</v>
      </c>
      <c r="L84" s="857">
        <f>N78*K84</f>
        <v>1264.6852982101759</v>
      </c>
      <c r="M84" s="858"/>
      <c r="N84" s="57"/>
    </row>
    <row r="85" spans="1:14" ht="15.75" thickBot="1">
      <c r="B85" s="97" t="s">
        <v>1058</v>
      </c>
      <c r="C85" s="98"/>
      <c r="D85" s="98"/>
      <c r="E85" s="98"/>
      <c r="F85" s="98"/>
      <c r="G85" s="98"/>
      <c r="H85" s="98"/>
      <c r="I85" s="99"/>
      <c r="J85" s="100"/>
      <c r="K85" s="313">
        <v>0.05</v>
      </c>
      <c r="L85" s="859">
        <f>N78*K85</f>
        <v>1264.6852982101759</v>
      </c>
      <c r="M85" s="860"/>
      <c r="N85" s="57"/>
    </row>
    <row r="86" spans="1:14" ht="15.75" thickBot="1">
      <c r="B86" s="822" t="s">
        <v>1037</v>
      </c>
      <c r="C86" s="823"/>
      <c r="D86" s="823"/>
      <c r="E86" s="823"/>
      <c r="F86" s="823"/>
      <c r="G86" s="823"/>
      <c r="H86" s="823"/>
      <c r="I86" s="823"/>
      <c r="J86" s="823"/>
      <c r="K86" s="823"/>
      <c r="L86" s="823"/>
      <c r="M86" s="824"/>
      <c r="N86" s="58">
        <f>L83+L84+L85</f>
        <v>7588.1117892610546</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32881.817753464573</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66" t="s">
        <v>2324</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29.25" customHeight="1">
      <c r="B107" s="969" t="s">
        <v>2325</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72"/>
      <c r="K118" s="972"/>
      <c r="L118" s="972"/>
      <c r="M118" s="972"/>
      <c r="N118" s="973"/>
    </row>
    <row r="119" spans="2:14" ht="15.75" thickBot="1">
      <c r="B119" s="427" t="s">
        <v>2327</v>
      </c>
      <c r="C119" s="428"/>
      <c r="D119" s="428"/>
      <c r="E119" s="267"/>
      <c r="F119" s="267"/>
      <c r="G119" s="267"/>
      <c r="H119" s="267"/>
      <c r="I119" s="267"/>
      <c r="J119" s="974"/>
      <c r="K119" s="974"/>
      <c r="L119" s="974"/>
      <c r="M119" s="974"/>
      <c r="N119" s="975"/>
    </row>
  </sheetData>
  <mergeCells count="62">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 ref="L5:L6"/>
    <mergeCell ref="M5:M6"/>
    <mergeCell ref="N5:N6"/>
    <mergeCell ref="C29:I29"/>
    <mergeCell ref="C6:J6"/>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30.75"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customHeight="1" thickBot="1">
      <c r="A31" t="s">
        <v>1929</v>
      </c>
      <c r="B31" s="86" t="s">
        <v>1179</v>
      </c>
      <c r="C31" s="87" t="s">
        <v>2199</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162</v>
      </c>
      <c r="B36" s="871" t="str">
        <f>VLOOKUP(A36,EQUIPOS!A6:D154,3,FALSE)</f>
        <v>Compactador manual (SALTARIN) Peso de operación (Kg.) 52, Fuerza de impacto por golpe (KN) 12.</v>
      </c>
      <c r="C36" s="872"/>
      <c r="D36" s="872"/>
      <c r="E36" s="872"/>
      <c r="F36" s="872"/>
      <c r="G36" s="872"/>
      <c r="H36" s="873"/>
      <c r="I36" s="275"/>
      <c r="J36" s="276"/>
      <c r="K36" s="277">
        <f>VLOOKUP(A36,EQUIPOS!A6:D163,4,FALSE)</f>
        <v>14876.666666666666</v>
      </c>
      <c r="L36" s="278"/>
      <c r="M36" s="344">
        <v>2.5</v>
      </c>
      <c r="N36" s="280">
        <f>K36/M36</f>
        <v>5950.6666666666661</v>
      </c>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0.05</v>
      </c>
      <c r="N41" s="352">
        <f>N77*M41</f>
        <v>383.00403904575001</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6333.6707057124158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64" t="s">
        <v>564</v>
      </c>
      <c r="B48" s="49" t="str">
        <f>VLOOKUP(A48,MATERIALES!A5:D373,3,FALSE)</f>
        <v xml:space="preserve">Material seleccionado para Relleno
</v>
      </c>
      <c r="C48" s="289"/>
      <c r="D48" s="289"/>
      <c r="E48" s="289"/>
      <c r="F48" s="289"/>
      <c r="G48" s="289"/>
      <c r="H48" s="289"/>
      <c r="I48" s="276"/>
      <c r="J48" s="232" t="str">
        <f>VLOOKUP(A48,MATERIALES!A4:D640,2,FALSE)</f>
        <v>m3</v>
      </c>
      <c r="K48" s="290">
        <v>1.3</v>
      </c>
      <c r="L48" s="275"/>
      <c r="M48" s="410">
        <f>VLOOKUP(A48,MATERIALES!A5:D396,4,FALSE)</f>
        <v>29750</v>
      </c>
      <c r="N48" s="280">
        <f>K48*M48</f>
        <v>38675</v>
      </c>
    </row>
    <row r="49" spans="1:14">
      <c r="A49" s="164" t="s">
        <v>845</v>
      </c>
      <c r="B49" s="49" t="str">
        <f>VLOOKUP(A49,MATERIALES!A6:D373,3,FALSE)</f>
        <v>Agua</v>
      </c>
      <c r="C49" s="433"/>
      <c r="D49" s="433"/>
      <c r="E49" s="433"/>
      <c r="F49" s="433"/>
      <c r="G49" s="433"/>
      <c r="H49" s="433"/>
      <c r="I49" s="433"/>
      <c r="J49" s="319" t="str">
        <f>VLOOKUP(A49,MATERIALES!A5:D641,2,FALSE)</f>
        <v>lt</v>
      </c>
      <c r="K49" s="405">
        <v>30</v>
      </c>
      <c r="L49" s="429"/>
      <c r="M49" s="410">
        <f>VLOOKUP(A49,MATERIALES!A6:D397,4,FALSE)</f>
        <v>52.333333333333336</v>
      </c>
      <c r="N49" s="280">
        <f>K49*M49</f>
        <v>1570</v>
      </c>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22" t="s">
        <v>1037</v>
      </c>
      <c r="C55" s="823"/>
      <c r="D55" s="823"/>
      <c r="E55" s="823"/>
      <c r="F55" s="823"/>
      <c r="G55" s="823"/>
      <c r="H55" s="823"/>
      <c r="I55" s="823"/>
      <c r="J55" s="823"/>
      <c r="K55" s="823"/>
      <c r="L55" s="823"/>
      <c r="M55" s="824"/>
      <c r="N55" s="402">
        <f>SUM(N48:N54)</f>
        <v>40245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909">
        <f>VLOOKUP(A60,TRANSPORTE!A5:D117,4,FALSE)</f>
        <v>1226.6666666666667</v>
      </c>
      <c r="M60" s="910"/>
      <c r="N60" s="295">
        <f>K60*L60</f>
        <v>1594.6666666666667</v>
      </c>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900"/>
      <c r="M65" s="901"/>
      <c r="N65" s="133"/>
    </row>
    <row r="66" spans="1:15" ht="15.75" thickBot="1">
      <c r="B66" s="911" t="s">
        <v>1037</v>
      </c>
      <c r="C66" s="865"/>
      <c r="D66" s="865"/>
      <c r="E66" s="865"/>
      <c r="F66" s="865"/>
      <c r="G66" s="865"/>
      <c r="H66" s="865"/>
      <c r="I66" s="865"/>
      <c r="J66" s="865"/>
      <c r="K66" s="865"/>
      <c r="L66" s="865"/>
      <c r="M66" s="866"/>
      <c r="N66" s="110">
        <f>N60+N61+N62+N63+N64</f>
        <v>1594.6666666666667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864"/>
      <c r="N70" s="104" t="s">
        <v>1035</v>
      </c>
    </row>
    <row r="71" spans="1:15">
      <c r="A71" s="165"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20</v>
      </c>
      <c r="N71" s="403">
        <f>K71/M71</f>
        <v>7660.0807809149992</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8"/>
      <c r="C76" s="899"/>
      <c r="D76" s="899"/>
      <c r="E76" s="899"/>
      <c r="F76" s="899"/>
      <c r="G76" s="899"/>
      <c r="H76" s="899"/>
      <c r="I76" s="132"/>
      <c r="J76" s="132"/>
      <c r="K76" s="132"/>
      <c r="L76" s="912"/>
      <c r="M76" s="912"/>
      <c r="N76" s="51"/>
    </row>
    <row r="77" spans="1:15" ht="15.75" thickBot="1">
      <c r="B77" s="911" t="s">
        <v>1037</v>
      </c>
      <c r="C77" s="865"/>
      <c r="D77" s="865"/>
      <c r="E77" s="865"/>
      <c r="F77" s="865"/>
      <c r="G77" s="865"/>
      <c r="H77" s="865"/>
      <c r="I77" s="865"/>
      <c r="J77" s="865"/>
      <c r="K77" s="865"/>
      <c r="L77" s="865"/>
      <c r="M77" s="866"/>
      <c r="N77" s="309">
        <f>SUM(N71:N76)</f>
        <v>7660.0807809149992</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55833.418153294078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11166.683630658816</v>
      </c>
      <c r="M84" s="858"/>
      <c r="N84" s="57"/>
    </row>
    <row r="85" spans="1:14">
      <c r="B85" s="95" t="s">
        <v>1057</v>
      </c>
      <c r="C85" s="96"/>
      <c r="D85" s="96"/>
      <c r="E85" s="96"/>
      <c r="F85" s="96"/>
      <c r="G85" s="96"/>
      <c r="H85" s="96"/>
      <c r="I85" s="93"/>
      <c r="J85" s="94"/>
      <c r="K85" s="312">
        <v>0.05</v>
      </c>
      <c r="L85" s="857">
        <f>N79*K85</f>
        <v>2791.6709076647039</v>
      </c>
      <c r="M85" s="858"/>
      <c r="N85" s="57"/>
    </row>
    <row r="86" spans="1:14" ht="15.75" thickBot="1">
      <c r="B86" s="97" t="s">
        <v>1058</v>
      </c>
      <c r="C86" s="98"/>
      <c r="D86" s="98"/>
      <c r="E86" s="98"/>
      <c r="F86" s="98"/>
      <c r="G86" s="98"/>
      <c r="H86" s="98"/>
      <c r="I86" s="99"/>
      <c r="J86" s="100"/>
      <c r="K86" s="313">
        <v>0.05</v>
      </c>
      <c r="L86" s="859">
        <f>N79*K86</f>
        <v>2791.6709076647039</v>
      </c>
      <c r="M86" s="860"/>
      <c r="N86" s="57"/>
    </row>
    <row r="87" spans="1:14" ht="15.75" thickBot="1">
      <c r="B87" s="822" t="s">
        <v>1037</v>
      </c>
      <c r="C87" s="823"/>
      <c r="D87" s="823"/>
      <c r="E87" s="823"/>
      <c r="F87" s="823"/>
      <c r="G87" s="823"/>
      <c r="H87" s="823"/>
      <c r="I87" s="823"/>
      <c r="J87" s="823"/>
      <c r="K87" s="823"/>
      <c r="L87" s="823"/>
      <c r="M87" s="824"/>
      <c r="N87" s="58">
        <f>L84+L85+L86</f>
        <v>16750.025445988224</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72583.443599282298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customHeight="1" thickBot="1">
      <c r="A31" t="s">
        <v>1929</v>
      </c>
      <c r="B31" s="86" t="s">
        <v>1180</v>
      </c>
      <c r="C31" s="87" t="s">
        <v>1721</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162</v>
      </c>
      <c r="B36" s="871" t="str">
        <f>VLOOKUP(A36,EQUIPOS!A6:D154,3,FALSE)</f>
        <v>Compactador manual (SALTARIN) Peso de operación (Kg.) 52, Fuerza de impacto por golpe (KN) 12.</v>
      </c>
      <c r="C36" s="872"/>
      <c r="D36" s="872"/>
      <c r="E36" s="872"/>
      <c r="F36" s="872"/>
      <c r="G36" s="872"/>
      <c r="H36" s="873"/>
      <c r="I36" s="275"/>
      <c r="J36" s="276"/>
      <c r="K36" s="277">
        <f>VLOOKUP(A36,EQUIPOS!A6:D163,4,FALSE)</f>
        <v>14876.666666666666</v>
      </c>
      <c r="L36" s="278"/>
      <c r="M36" s="344">
        <v>2.5</v>
      </c>
      <c r="N36" s="280">
        <f>K36/M36</f>
        <v>5950.6666666666661</v>
      </c>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0.05</v>
      </c>
      <c r="N41" s="352">
        <f>N77*M41</f>
        <v>383.00403904575001</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6333.6707057124158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64" t="s">
        <v>554</v>
      </c>
      <c r="B48" s="49" t="str">
        <f>VLOOKUP(A48,MATERIALES!A5:D373,3,FALSE)</f>
        <v>Material de Recebo Para Relleno</v>
      </c>
      <c r="C48" s="289"/>
      <c r="D48" s="289"/>
      <c r="E48" s="289"/>
      <c r="F48" s="289"/>
      <c r="G48" s="289"/>
      <c r="H48" s="289"/>
      <c r="I48" s="276"/>
      <c r="J48" s="232" t="str">
        <f>VLOOKUP(A48,MATERIALES!A4:D640,2,FALSE)</f>
        <v>m3</v>
      </c>
      <c r="K48" s="290">
        <v>1.3</v>
      </c>
      <c r="L48" s="275"/>
      <c r="M48" s="410">
        <f>VLOOKUP(A48,MATERIALES!A5:D396,4,FALSE)</f>
        <v>18000</v>
      </c>
      <c r="N48" s="280">
        <f>K48*M48</f>
        <v>23400</v>
      </c>
    </row>
    <row r="49" spans="1:14">
      <c r="A49" s="164" t="s">
        <v>845</v>
      </c>
      <c r="B49" s="49" t="str">
        <f>VLOOKUP(A49,MATERIALES!A6:D373,3,FALSE)</f>
        <v>Agua</v>
      </c>
      <c r="C49" s="433"/>
      <c r="D49" s="433"/>
      <c r="E49" s="433"/>
      <c r="F49" s="433"/>
      <c r="G49" s="433"/>
      <c r="H49" s="433"/>
      <c r="I49" s="433"/>
      <c r="J49" s="319" t="str">
        <f>VLOOKUP(A49,MATERIALES!A5:D641,2,FALSE)</f>
        <v>lt</v>
      </c>
      <c r="K49" s="405">
        <v>30</v>
      </c>
      <c r="L49" s="429"/>
      <c r="M49" s="410">
        <f>VLOOKUP(A49,MATERIALES!A6:D397,4,FALSE)</f>
        <v>52.333333333333336</v>
      </c>
      <c r="N49" s="280">
        <f>K49*M49</f>
        <v>1570</v>
      </c>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22" t="s">
        <v>1037</v>
      </c>
      <c r="C55" s="823"/>
      <c r="D55" s="823"/>
      <c r="E55" s="823"/>
      <c r="F55" s="823"/>
      <c r="G55" s="823"/>
      <c r="H55" s="823"/>
      <c r="I55" s="823"/>
      <c r="J55" s="823"/>
      <c r="K55" s="823"/>
      <c r="L55" s="823"/>
      <c r="M55" s="824"/>
      <c r="N55" s="402">
        <f>SUM(N48:N54)</f>
        <v>24970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909">
        <f>VLOOKUP(A60,TRANSPORTE!A5:D117,4,FALSE)</f>
        <v>1226.6666666666667</v>
      </c>
      <c r="M60" s="910"/>
      <c r="N60" s="295">
        <f>K60*L60</f>
        <v>1594.6666666666667</v>
      </c>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900"/>
      <c r="M65" s="901"/>
      <c r="N65" s="51"/>
    </row>
    <row r="66" spans="1:15" ht="15.75" thickBot="1">
      <c r="B66" s="911" t="s">
        <v>1037</v>
      </c>
      <c r="C66" s="865"/>
      <c r="D66" s="865"/>
      <c r="E66" s="865"/>
      <c r="F66" s="865"/>
      <c r="G66" s="865"/>
      <c r="H66" s="865"/>
      <c r="I66" s="865"/>
      <c r="J66" s="865"/>
      <c r="K66" s="865"/>
      <c r="L66" s="865"/>
      <c r="M66" s="866"/>
      <c r="N66" s="110">
        <f>N60+N61+N62+N63+N64</f>
        <v>1594.6666666666667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864"/>
      <c r="N70" s="104" t="s">
        <v>1035</v>
      </c>
    </row>
    <row r="71" spans="1:15">
      <c r="A71" s="165"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20</v>
      </c>
      <c r="N71" s="403">
        <f>K71/M71</f>
        <v>7660.0807809149992</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8"/>
      <c r="C76" s="899"/>
      <c r="D76" s="899"/>
      <c r="E76" s="899"/>
      <c r="F76" s="899"/>
      <c r="G76" s="899"/>
      <c r="H76" s="899"/>
      <c r="I76" s="132"/>
      <c r="J76" s="132"/>
      <c r="K76" s="132"/>
      <c r="L76" s="912"/>
      <c r="M76" s="912"/>
      <c r="N76" s="51"/>
    </row>
    <row r="77" spans="1:15" ht="15.75" thickBot="1">
      <c r="B77" s="911" t="s">
        <v>1037</v>
      </c>
      <c r="C77" s="865"/>
      <c r="D77" s="865"/>
      <c r="E77" s="865"/>
      <c r="F77" s="865"/>
      <c r="G77" s="865"/>
      <c r="H77" s="865"/>
      <c r="I77" s="865"/>
      <c r="J77" s="865"/>
      <c r="K77" s="865"/>
      <c r="L77" s="865"/>
      <c r="M77" s="866"/>
      <c r="N77" s="309">
        <f>SUM(N71:N76)</f>
        <v>7660.0807809149992</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40558.418153294078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8111.6836306588157</v>
      </c>
      <c r="M84" s="858"/>
      <c r="N84" s="57"/>
    </row>
    <row r="85" spans="1:14">
      <c r="B85" s="95" t="s">
        <v>1057</v>
      </c>
      <c r="C85" s="96"/>
      <c r="D85" s="96"/>
      <c r="E85" s="96"/>
      <c r="F85" s="96"/>
      <c r="G85" s="96"/>
      <c r="H85" s="96"/>
      <c r="I85" s="93"/>
      <c r="J85" s="94"/>
      <c r="K85" s="312">
        <v>0.05</v>
      </c>
      <c r="L85" s="857">
        <f>N79*K85</f>
        <v>2027.9209076647039</v>
      </c>
      <c r="M85" s="858"/>
      <c r="N85" s="57"/>
    </row>
    <row r="86" spans="1:14" ht="15.75" thickBot="1">
      <c r="B86" s="97" t="s">
        <v>1058</v>
      </c>
      <c r="C86" s="98"/>
      <c r="D86" s="98"/>
      <c r="E86" s="98"/>
      <c r="F86" s="98"/>
      <c r="G86" s="98"/>
      <c r="H86" s="98"/>
      <c r="I86" s="99"/>
      <c r="J86" s="100"/>
      <c r="K86" s="313">
        <v>0.05</v>
      </c>
      <c r="L86" s="859">
        <f>N79*K86</f>
        <v>2027.9209076647039</v>
      </c>
      <c r="M86" s="860"/>
      <c r="N86" s="57"/>
    </row>
    <row r="87" spans="1:14" ht="15.75" thickBot="1">
      <c r="B87" s="822" t="s">
        <v>1037</v>
      </c>
      <c r="C87" s="823"/>
      <c r="D87" s="823"/>
      <c r="E87" s="823"/>
      <c r="F87" s="823"/>
      <c r="G87" s="823"/>
      <c r="H87" s="823"/>
      <c r="I87" s="823"/>
      <c r="J87" s="823"/>
      <c r="K87" s="823"/>
      <c r="L87" s="823"/>
      <c r="M87" s="824"/>
      <c r="N87" s="58">
        <f>L84+L85+L86</f>
        <v>12167.525445988224</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52725.943599282298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9.25"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thickBot="1">
      <c r="B30" s="77" t="s">
        <v>1027</v>
      </c>
      <c r="C30" s="801" t="s">
        <v>1028</v>
      </c>
      <c r="D30" s="802"/>
      <c r="E30" s="802"/>
      <c r="F30" s="802"/>
      <c r="G30" s="802"/>
      <c r="H30" s="802"/>
      <c r="I30" s="802"/>
      <c r="J30" s="78"/>
      <c r="K30" s="315"/>
      <c r="L30" s="798" t="s">
        <v>1029</v>
      </c>
      <c r="M30" s="799"/>
      <c r="N30" s="77" t="s">
        <v>1030</v>
      </c>
    </row>
    <row r="31" spans="1:14" ht="15.75" customHeight="1" thickBot="1">
      <c r="A31" t="s">
        <v>1929</v>
      </c>
      <c r="B31" s="86" t="s">
        <v>1722</v>
      </c>
      <c r="C31" s="87" t="s">
        <v>1723</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162</v>
      </c>
      <c r="B36" s="871" t="str">
        <f>VLOOKUP(A36,EQUIPOS!A6:D154,3,FALSE)</f>
        <v>Compactador manual (SALTARIN) Peso de operación (Kg.) 52, Fuerza de impacto por golpe (KN) 12.</v>
      </c>
      <c r="C36" s="872"/>
      <c r="D36" s="872"/>
      <c r="E36" s="872"/>
      <c r="F36" s="872"/>
      <c r="G36" s="872"/>
      <c r="H36" s="873"/>
      <c r="I36" s="275"/>
      <c r="J36" s="276"/>
      <c r="K36" s="277">
        <f>VLOOKUP(A36,EQUIPOS!A6:D163,4,FALSE)</f>
        <v>14876.666666666666</v>
      </c>
      <c r="L36" s="278"/>
      <c r="M36" s="344">
        <v>2.5</v>
      </c>
      <c r="N36" s="280">
        <f>K36/M36</f>
        <v>5950.6666666666661</v>
      </c>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0.05</v>
      </c>
      <c r="N41" s="352">
        <f>N77*M41</f>
        <v>383.00403904575001</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6333.6707057124158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64" t="s">
        <v>525</v>
      </c>
      <c r="B48" s="49" t="str">
        <f>VLOOKUP(A48,MATERIALES!A5:D373,3,FALSE)</f>
        <v>Material  Granular Tipo SBG</v>
      </c>
      <c r="C48" s="289"/>
      <c r="D48" s="289"/>
      <c r="E48" s="289"/>
      <c r="F48" s="289"/>
      <c r="G48" s="289"/>
      <c r="H48" s="289"/>
      <c r="I48" s="276"/>
      <c r="J48" s="232" t="str">
        <f>VLOOKUP(A48,MATERIALES!A4:D640,2,FALSE)</f>
        <v>m3</v>
      </c>
      <c r="K48" s="290">
        <v>1.3</v>
      </c>
      <c r="L48" s="275"/>
      <c r="M48" s="410">
        <f>VLOOKUP(A48,MATERIALES!A5:D396,4,FALSE)</f>
        <v>36260</v>
      </c>
      <c r="N48" s="280">
        <f>K48*M48</f>
        <v>47138</v>
      </c>
    </row>
    <row r="49" spans="1:14">
      <c r="A49" s="164" t="s">
        <v>845</v>
      </c>
      <c r="B49" s="49" t="str">
        <f>VLOOKUP(A49,MATERIALES!A6:D373,3,FALSE)</f>
        <v>Agua</v>
      </c>
      <c r="C49" s="433"/>
      <c r="D49" s="433"/>
      <c r="E49" s="433"/>
      <c r="F49" s="433"/>
      <c r="G49" s="433"/>
      <c r="H49" s="433"/>
      <c r="I49" s="433"/>
      <c r="J49" s="319" t="str">
        <f>VLOOKUP(A49,MATERIALES!A5:D641,2,FALSE)</f>
        <v>lt</v>
      </c>
      <c r="K49" s="405">
        <v>30</v>
      </c>
      <c r="L49" s="429"/>
      <c r="M49" s="410">
        <f>VLOOKUP(A49,MATERIALES!A6:D397,4,FALSE)</f>
        <v>52.333333333333336</v>
      </c>
      <c r="N49" s="280">
        <f>K49*M49</f>
        <v>1570</v>
      </c>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22" t="s">
        <v>1037</v>
      </c>
      <c r="C55" s="823"/>
      <c r="D55" s="823"/>
      <c r="E55" s="823"/>
      <c r="F55" s="823"/>
      <c r="G55" s="823"/>
      <c r="H55" s="823"/>
      <c r="I55" s="823"/>
      <c r="J55" s="823"/>
      <c r="K55" s="823"/>
      <c r="L55" s="823"/>
      <c r="M55" s="824"/>
      <c r="N55" s="402">
        <f>SUM(N48:N54)</f>
        <v>48708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909">
        <f>VLOOKUP(A60,TRANSPORTE!A5:D117,4,FALSE)</f>
        <v>1226.6666666666667</v>
      </c>
      <c r="M60" s="910"/>
      <c r="N60" s="295">
        <f>K60*L60</f>
        <v>1594.6666666666667</v>
      </c>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900"/>
      <c r="M65" s="901"/>
      <c r="N65" s="133"/>
    </row>
    <row r="66" spans="1:15" ht="15.75" thickBot="1">
      <c r="B66" s="911" t="s">
        <v>1037</v>
      </c>
      <c r="C66" s="865"/>
      <c r="D66" s="865"/>
      <c r="E66" s="865"/>
      <c r="F66" s="865"/>
      <c r="G66" s="865"/>
      <c r="H66" s="865"/>
      <c r="I66" s="865"/>
      <c r="J66" s="865"/>
      <c r="K66" s="865"/>
      <c r="L66" s="865"/>
      <c r="M66" s="866"/>
      <c r="N66" s="110">
        <f>N60+N61+N62+N63+N64</f>
        <v>1594.6666666666667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864"/>
      <c r="N70" s="104" t="s">
        <v>1035</v>
      </c>
    </row>
    <row r="71" spans="1:15">
      <c r="A71" s="165"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20</v>
      </c>
      <c r="N71" s="403">
        <f>K71/M71</f>
        <v>7660.0807809149992</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8"/>
      <c r="C76" s="899"/>
      <c r="D76" s="899"/>
      <c r="E76" s="899"/>
      <c r="F76" s="899"/>
      <c r="G76" s="899"/>
      <c r="H76" s="899"/>
      <c r="I76" s="132"/>
      <c r="J76" s="132"/>
      <c r="K76" s="132"/>
      <c r="L76" s="912"/>
      <c r="M76" s="912"/>
      <c r="N76" s="133"/>
    </row>
    <row r="77" spans="1:15" ht="15.75" thickBot="1">
      <c r="B77" s="911" t="s">
        <v>1037</v>
      </c>
      <c r="C77" s="865"/>
      <c r="D77" s="865"/>
      <c r="E77" s="865"/>
      <c r="F77" s="865"/>
      <c r="G77" s="865"/>
      <c r="H77" s="865"/>
      <c r="I77" s="865"/>
      <c r="J77" s="865"/>
      <c r="K77" s="865"/>
      <c r="L77" s="865"/>
      <c r="M77" s="866"/>
      <c r="N77" s="468">
        <f>SUM(N71:N76)</f>
        <v>7660.0807809149992</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64296.418153294078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12859.283630658816</v>
      </c>
      <c r="M84" s="858"/>
      <c r="N84" s="57"/>
    </row>
    <row r="85" spans="1:14">
      <c r="B85" s="95" t="s">
        <v>1057</v>
      </c>
      <c r="C85" s="96"/>
      <c r="D85" s="96"/>
      <c r="E85" s="96"/>
      <c r="F85" s="96"/>
      <c r="G85" s="96"/>
      <c r="H85" s="96"/>
      <c r="I85" s="93"/>
      <c r="J85" s="94"/>
      <c r="K85" s="312">
        <v>0.05</v>
      </c>
      <c r="L85" s="857">
        <f>N79*K85</f>
        <v>3214.820907664704</v>
      </c>
      <c r="M85" s="858"/>
      <c r="N85" s="57"/>
    </row>
    <row r="86" spans="1:14" ht="15.75" thickBot="1">
      <c r="B86" s="97" t="s">
        <v>1058</v>
      </c>
      <c r="C86" s="98"/>
      <c r="D86" s="98"/>
      <c r="E86" s="98"/>
      <c r="F86" s="98"/>
      <c r="G86" s="98"/>
      <c r="H86" s="98"/>
      <c r="I86" s="99"/>
      <c r="J86" s="100"/>
      <c r="K86" s="313">
        <v>0.05</v>
      </c>
      <c r="L86" s="859">
        <f>N79*K86</f>
        <v>3214.820907664704</v>
      </c>
      <c r="M86" s="860"/>
      <c r="N86" s="57"/>
    </row>
    <row r="87" spans="1:14" ht="15.75" thickBot="1">
      <c r="B87" s="822" t="s">
        <v>1037</v>
      </c>
      <c r="C87" s="823"/>
      <c r="D87" s="823"/>
      <c r="E87" s="823"/>
      <c r="F87" s="823"/>
      <c r="G87" s="823"/>
      <c r="H87" s="823"/>
      <c r="I87" s="823"/>
      <c r="J87" s="823"/>
      <c r="K87" s="823"/>
      <c r="L87" s="823"/>
      <c r="M87" s="824"/>
      <c r="N87" s="58">
        <f>L84+L85+L86</f>
        <v>19288.925445988225</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83585.343599282307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9.25"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thickBot="1">
      <c r="B30" s="77" t="s">
        <v>1027</v>
      </c>
      <c r="C30" s="801" t="s">
        <v>1028</v>
      </c>
      <c r="D30" s="802"/>
      <c r="E30" s="802"/>
      <c r="F30" s="802"/>
      <c r="G30" s="802"/>
      <c r="H30" s="802"/>
      <c r="I30" s="802"/>
      <c r="J30" s="78"/>
      <c r="K30" s="315"/>
      <c r="L30" s="798" t="s">
        <v>1029</v>
      </c>
      <c r="M30" s="799"/>
      <c r="N30" s="77" t="s">
        <v>1030</v>
      </c>
    </row>
    <row r="31" spans="1:14" ht="18.75" customHeight="1" thickBot="1">
      <c r="A31" t="s">
        <v>1929</v>
      </c>
      <c r="B31" s="86" t="s">
        <v>1724</v>
      </c>
      <c r="C31" s="87" t="s">
        <v>1725</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162</v>
      </c>
      <c r="B36" s="871" t="str">
        <f>VLOOKUP(A36,EQUIPOS!A6:D154,3,FALSE)</f>
        <v>Compactador manual (SALTARIN) Peso de operación (Kg.) 52, Fuerza de impacto por golpe (KN) 12.</v>
      </c>
      <c r="C36" s="872"/>
      <c r="D36" s="872"/>
      <c r="E36" s="872"/>
      <c r="F36" s="872"/>
      <c r="G36" s="872"/>
      <c r="H36" s="873"/>
      <c r="I36" s="275"/>
      <c r="J36" s="276"/>
      <c r="K36" s="277">
        <f>VLOOKUP(A36,EQUIPOS!A6:D163,4,FALSE)</f>
        <v>14876.666666666666</v>
      </c>
      <c r="L36" s="278"/>
      <c r="M36" s="344">
        <v>2.5</v>
      </c>
      <c r="N36" s="280">
        <f>K36/M36</f>
        <v>5950.6666666666661</v>
      </c>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0.05</v>
      </c>
      <c r="N41" s="352">
        <f>N77*M41</f>
        <v>383.00403904575001</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6333.6707057124158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64" t="s">
        <v>527</v>
      </c>
      <c r="B48" s="49" t="str">
        <f>VLOOKUP(A48,MATERIALES!A5:D373,3,FALSE)</f>
        <v>Material Granular Tipo  BG</v>
      </c>
      <c r="C48" s="289"/>
      <c r="D48" s="289"/>
      <c r="E48" s="289"/>
      <c r="F48" s="289"/>
      <c r="G48" s="289"/>
      <c r="H48" s="289"/>
      <c r="I48" s="276"/>
      <c r="J48" s="232" t="str">
        <f>VLOOKUP(A48,MATERIALES!A4:D640,2,FALSE)</f>
        <v>m3</v>
      </c>
      <c r="K48" s="290">
        <v>1.3</v>
      </c>
      <c r="L48" s="275"/>
      <c r="M48" s="410">
        <f>VLOOKUP(A48,MATERIALES!A5:D396,4,FALSE)</f>
        <v>50900</v>
      </c>
      <c r="N48" s="280">
        <f>K48*M48</f>
        <v>66170</v>
      </c>
    </row>
    <row r="49" spans="1:14">
      <c r="A49" s="164" t="s">
        <v>845</v>
      </c>
      <c r="B49" s="49" t="str">
        <f>VLOOKUP(A49,MATERIALES!A6:D373,3,FALSE)</f>
        <v>Agua</v>
      </c>
      <c r="C49" s="433"/>
      <c r="D49" s="433"/>
      <c r="E49" s="433"/>
      <c r="F49" s="433"/>
      <c r="G49" s="433"/>
      <c r="H49" s="433"/>
      <c r="I49" s="433"/>
      <c r="J49" s="319" t="str">
        <f>VLOOKUP(A49,MATERIALES!A5:D641,2,FALSE)</f>
        <v>lt</v>
      </c>
      <c r="K49" s="405">
        <v>30</v>
      </c>
      <c r="L49" s="429"/>
      <c r="M49" s="410">
        <f>VLOOKUP(A49,MATERIALES!A6:D397,4,FALSE)</f>
        <v>52.333333333333336</v>
      </c>
      <c r="N49" s="280">
        <f>K49*M49</f>
        <v>1570</v>
      </c>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22" t="s">
        <v>1037</v>
      </c>
      <c r="C55" s="823"/>
      <c r="D55" s="823"/>
      <c r="E55" s="823"/>
      <c r="F55" s="823"/>
      <c r="G55" s="823"/>
      <c r="H55" s="823"/>
      <c r="I55" s="823"/>
      <c r="J55" s="823"/>
      <c r="K55" s="823"/>
      <c r="L55" s="823"/>
      <c r="M55" s="824"/>
      <c r="N55" s="402">
        <f>SUM(N48:N54)</f>
        <v>67740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909">
        <f>VLOOKUP(A60,TRANSPORTE!A5:D117,4,FALSE)</f>
        <v>1226.6666666666667</v>
      </c>
      <c r="M60" s="910"/>
      <c r="N60" s="295">
        <f>K60*L60</f>
        <v>1594.6666666666667</v>
      </c>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900"/>
      <c r="M65" s="901"/>
      <c r="N65" s="133"/>
    </row>
    <row r="66" spans="1:15" ht="15.75" thickBot="1">
      <c r="B66" s="911" t="s">
        <v>1037</v>
      </c>
      <c r="C66" s="865"/>
      <c r="D66" s="865"/>
      <c r="E66" s="865"/>
      <c r="F66" s="865"/>
      <c r="G66" s="865"/>
      <c r="H66" s="865"/>
      <c r="I66" s="865"/>
      <c r="J66" s="865"/>
      <c r="K66" s="865"/>
      <c r="L66" s="865"/>
      <c r="M66" s="866"/>
      <c r="N66" s="110">
        <f>N60+N61+N62+N63+N64</f>
        <v>1594.6666666666667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976"/>
      <c r="N70" s="104" t="s">
        <v>1035</v>
      </c>
    </row>
    <row r="71" spans="1:15">
      <c r="A71" s="165"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20</v>
      </c>
      <c r="N71" s="403">
        <f>K71/M71</f>
        <v>7660.0807809149992</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8"/>
      <c r="C76" s="899"/>
      <c r="D76" s="899"/>
      <c r="E76" s="899"/>
      <c r="F76" s="899"/>
      <c r="G76" s="899"/>
      <c r="H76" s="899"/>
      <c r="I76" s="132"/>
      <c r="J76" s="132"/>
      <c r="K76" s="132"/>
      <c r="L76" s="912"/>
      <c r="M76" s="912"/>
      <c r="N76" s="133"/>
    </row>
    <row r="77" spans="1:15" ht="15.75" thickBot="1">
      <c r="B77" s="911" t="s">
        <v>1037</v>
      </c>
      <c r="C77" s="865"/>
      <c r="D77" s="865"/>
      <c r="E77" s="865"/>
      <c r="F77" s="865"/>
      <c r="G77" s="865"/>
      <c r="H77" s="865"/>
      <c r="I77" s="865"/>
      <c r="J77" s="865"/>
      <c r="K77" s="865"/>
      <c r="L77" s="865"/>
      <c r="M77" s="866"/>
      <c r="N77" s="468">
        <f>SUM(N71:N76)</f>
        <v>7660.0807809149992</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83328.418153294086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16665.683630658819</v>
      </c>
      <c r="M84" s="858"/>
      <c r="N84" s="57"/>
    </row>
    <row r="85" spans="1:14">
      <c r="B85" s="95" t="s">
        <v>1057</v>
      </c>
      <c r="C85" s="96"/>
      <c r="D85" s="96"/>
      <c r="E85" s="96"/>
      <c r="F85" s="96"/>
      <c r="G85" s="96"/>
      <c r="H85" s="96"/>
      <c r="I85" s="93"/>
      <c r="J85" s="94"/>
      <c r="K85" s="312">
        <v>0.05</v>
      </c>
      <c r="L85" s="857">
        <f>N79*K85</f>
        <v>4166.4209076647048</v>
      </c>
      <c r="M85" s="858"/>
      <c r="N85" s="57"/>
    </row>
    <row r="86" spans="1:14" ht="15.75" thickBot="1">
      <c r="B86" s="97" t="s">
        <v>1058</v>
      </c>
      <c r="C86" s="98"/>
      <c r="D86" s="98"/>
      <c r="E86" s="98"/>
      <c r="F86" s="98"/>
      <c r="G86" s="98"/>
      <c r="H86" s="98"/>
      <c r="I86" s="99"/>
      <c r="J86" s="100"/>
      <c r="K86" s="313">
        <v>0.05</v>
      </c>
      <c r="L86" s="859">
        <f>N79*K86</f>
        <v>4166.4209076647048</v>
      </c>
      <c r="M86" s="860"/>
      <c r="N86" s="57"/>
    </row>
    <row r="87" spans="1:14" ht="15.75" thickBot="1">
      <c r="B87" s="822" t="s">
        <v>1037</v>
      </c>
      <c r="C87" s="823"/>
      <c r="D87" s="823"/>
      <c r="E87" s="823"/>
      <c r="F87" s="823"/>
      <c r="G87" s="823"/>
      <c r="H87" s="823"/>
      <c r="I87" s="823"/>
      <c r="J87" s="823"/>
      <c r="K87" s="823"/>
      <c r="L87" s="823"/>
      <c r="M87" s="824"/>
      <c r="N87" s="58">
        <f>L84+L85+L86</f>
        <v>24998.525445988231</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108326.94359928231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9.25"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thickBot="1">
      <c r="B30" s="77" t="s">
        <v>1027</v>
      </c>
      <c r="C30" s="801" t="s">
        <v>1028</v>
      </c>
      <c r="D30" s="802"/>
      <c r="E30" s="802"/>
      <c r="F30" s="802"/>
      <c r="G30" s="802"/>
      <c r="H30" s="802"/>
      <c r="I30" s="802"/>
      <c r="J30" s="78"/>
      <c r="K30" s="315"/>
      <c r="L30" s="798" t="s">
        <v>1029</v>
      </c>
      <c r="M30" s="799"/>
      <c r="N30" s="77" t="s">
        <v>1030</v>
      </c>
    </row>
    <row r="31" spans="1:14" ht="18.75" customHeight="1" thickBot="1">
      <c r="A31" t="s">
        <v>1929</v>
      </c>
      <c r="B31" s="86" t="s">
        <v>1726</v>
      </c>
      <c r="C31" s="87" t="s">
        <v>1727</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4"/>
      <c r="C34" s="67"/>
      <c r="D34" s="67"/>
      <c r="E34" s="67"/>
      <c r="F34" s="67"/>
      <c r="G34" s="67"/>
      <c r="H34" s="67"/>
      <c r="I34" s="68"/>
      <c r="J34" s="68"/>
      <c r="K34" s="67"/>
      <c r="L34" s="67"/>
      <c r="M34" s="67"/>
      <c r="N34" s="69"/>
    </row>
    <row r="35" spans="1:16">
      <c r="B35" s="892" t="s">
        <v>1028</v>
      </c>
      <c r="C35" s="893"/>
      <c r="D35" s="893"/>
      <c r="E35" s="893"/>
      <c r="F35" s="893"/>
      <c r="G35" s="893"/>
      <c r="H35" s="894"/>
      <c r="I35" s="895" t="s">
        <v>1032</v>
      </c>
      <c r="J35" s="896"/>
      <c r="K35" s="75" t="s">
        <v>1033</v>
      </c>
      <c r="L35" s="897" t="s">
        <v>1034</v>
      </c>
      <c r="M35" s="894"/>
      <c r="N35" s="76" t="s">
        <v>1035</v>
      </c>
    </row>
    <row r="36" spans="1:16">
      <c r="A36" s="119"/>
      <c r="B36" s="871"/>
      <c r="C36" s="872"/>
      <c r="D36" s="872"/>
      <c r="E36" s="872"/>
      <c r="F36" s="872"/>
      <c r="G36" s="872"/>
      <c r="H36" s="873"/>
      <c r="I36" s="275"/>
      <c r="J36" s="276"/>
      <c r="K36" s="277"/>
      <c r="L36" s="278"/>
      <c r="M36" s="344"/>
      <c r="N36" s="280"/>
      <c r="P36" s="112"/>
    </row>
    <row r="37" spans="1:16">
      <c r="A37" s="119"/>
      <c r="B37" s="871"/>
      <c r="C37" s="872"/>
      <c r="D37" s="872"/>
      <c r="E37" s="872"/>
      <c r="F37" s="872"/>
      <c r="G37" s="872"/>
      <c r="H37" s="873"/>
      <c r="I37" s="429"/>
      <c r="J37" s="430"/>
      <c r="K37" s="277"/>
      <c r="L37" s="343"/>
      <c r="M37" s="344"/>
      <c r="N37" s="280"/>
      <c r="P37" s="109"/>
    </row>
    <row r="38" spans="1:16">
      <c r="A38" s="119"/>
      <c r="B38" s="871"/>
      <c r="C38" s="872"/>
      <c r="D38" s="872"/>
      <c r="E38" s="872"/>
      <c r="F38" s="872"/>
      <c r="G38" s="872"/>
      <c r="H38" s="873"/>
      <c r="I38" s="336"/>
      <c r="J38" s="338"/>
      <c r="K38" s="277"/>
      <c r="L38" s="431"/>
      <c r="M38" s="432"/>
      <c r="N38" s="280"/>
      <c r="P38" s="112"/>
    </row>
    <row r="39" spans="1:16">
      <c r="B39" s="871"/>
      <c r="C39" s="872"/>
      <c r="D39" s="872"/>
      <c r="E39" s="872"/>
      <c r="F39" s="872"/>
      <c r="G39" s="872"/>
      <c r="H39" s="873"/>
      <c r="I39" s="42"/>
      <c r="J39" s="43"/>
      <c r="K39" s="277"/>
      <c r="L39" s="284"/>
      <c r="M39" s="344"/>
      <c r="N39" s="280"/>
      <c r="P39" s="112"/>
    </row>
    <row r="40" spans="1:16">
      <c r="B40" s="328"/>
      <c r="C40" s="329"/>
      <c r="D40" s="329"/>
      <c r="E40" s="329"/>
      <c r="F40" s="331"/>
      <c r="G40" s="331"/>
      <c r="H40" s="131"/>
      <c r="I40" s="42"/>
      <c r="J40" s="43"/>
      <c r="K40" s="277"/>
      <c r="L40" s="284"/>
      <c r="M40" s="285"/>
      <c r="N40" s="281"/>
      <c r="P40" s="109"/>
    </row>
    <row r="41" spans="1:16">
      <c r="B41" s="879" t="s">
        <v>1036</v>
      </c>
      <c r="C41" s="880"/>
      <c r="D41" s="880"/>
      <c r="E41" s="44"/>
      <c r="F41" s="45"/>
      <c r="G41" s="45"/>
      <c r="H41" s="46"/>
      <c r="I41" s="42"/>
      <c r="J41" s="43"/>
      <c r="K41" s="287"/>
      <c r="L41" s="284"/>
      <c r="M41" s="409">
        <v>0.05</v>
      </c>
      <c r="N41" s="352">
        <f>N77*M41</f>
        <v>383.00403904575001</v>
      </c>
      <c r="P41" s="112"/>
    </row>
    <row r="42" spans="1:16" ht="15.75" thickBot="1">
      <c r="B42" s="871"/>
      <c r="C42" s="872"/>
      <c r="D42" s="872"/>
      <c r="E42" s="872"/>
      <c r="F42" s="872"/>
      <c r="G42" s="872"/>
      <c r="H42" s="873"/>
      <c r="I42" s="881"/>
      <c r="J42" s="882"/>
      <c r="K42" s="47"/>
      <c r="L42" s="883"/>
      <c r="M42" s="884"/>
      <c r="N42" s="111"/>
    </row>
    <row r="43" spans="1:16" ht="15.75" thickBot="1">
      <c r="B43" s="822" t="s">
        <v>1037</v>
      </c>
      <c r="C43" s="823"/>
      <c r="D43" s="823"/>
      <c r="E43" s="823"/>
      <c r="F43" s="823"/>
      <c r="G43" s="823"/>
      <c r="H43" s="823"/>
      <c r="I43" s="823"/>
      <c r="J43" s="823"/>
      <c r="K43" s="823"/>
      <c r="L43" s="823"/>
      <c r="M43" s="824"/>
      <c r="N43" s="402">
        <f>SUM(N36:N42)</f>
        <v>383.00403904575001</v>
      </c>
    </row>
    <row r="44" spans="1:16">
      <c r="B44" s="288"/>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67" t="s">
        <v>1028</v>
      </c>
      <c r="C47" s="868"/>
      <c r="D47" s="868"/>
      <c r="E47" s="868"/>
      <c r="F47" s="868"/>
      <c r="G47" s="868"/>
      <c r="H47" s="868"/>
      <c r="I47" s="902"/>
      <c r="J47" s="323" t="s">
        <v>1029</v>
      </c>
      <c r="K47" s="91" t="s">
        <v>1030</v>
      </c>
      <c r="L47" s="903" t="s">
        <v>1039</v>
      </c>
      <c r="M47" s="902"/>
      <c r="N47" s="92" t="s">
        <v>1035</v>
      </c>
    </row>
    <row r="48" spans="1:16">
      <c r="A48" s="164" t="s">
        <v>558</v>
      </c>
      <c r="B48" s="49" t="str">
        <f>VLOOKUP(A48,MATERIALES!A5:D373,3,FALSE)</f>
        <v>Material filtrante (6´´)</v>
      </c>
      <c r="C48" s="289"/>
      <c r="D48" s="289"/>
      <c r="E48" s="289"/>
      <c r="F48" s="289"/>
      <c r="G48" s="289"/>
      <c r="H48" s="289"/>
      <c r="I48" s="276"/>
      <c r="J48" s="232" t="str">
        <f>VLOOKUP(A48,MATERIALES!A4:D640,2,FALSE)</f>
        <v>m3</v>
      </c>
      <c r="K48" s="290">
        <v>1.3</v>
      </c>
      <c r="L48" s="275"/>
      <c r="M48" s="410">
        <f>VLOOKUP(A48,MATERIALES!A5:D396,4,FALSE)</f>
        <v>54020</v>
      </c>
      <c r="N48" s="280">
        <f>K48*M48</f>
        <v>70226</v>
      </c>
    </row>
    <row r="49" spans="1:14">
      <c r="A49" s="164"/>
      <c r="B49" s="49"/>
      <c r="C49" s="433"/>
      <c r="D49" s="433"/>
      <c r="E49" s="433"/>
      <c r="F49" s="433"/>
      <c r="G49" s="433"/>
      <c r="H49" s="433"/>
      <c r="I49" s="433"/>
      <c r="J49" s="319"/>
      <c r="K49" s="405"/>
      <c r="L49" s="429"/>
      <c r="M49" s="410"/>
      <c r="N49" s="280"/>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22" t="s">
        <v>1037</v>
      </c>
      <c r="C55" s="823"/>
      <c r="D55" s="823"/>
      <c r="E55" s="823"/>
      <c r="F55" s="823"/>
      <c r="G55" s="823"/>
      <c r="H55" s="823"/>
      <c r="I55" s="823"/>
      <c r="J55" s="823"/>
      <c r="K55" s="823"/>
      <c r="L55" s="823"/>
      <c r="M55" s="824"/>
      <c r="N55" s="402">
        <f>SUM(N48:N54)</f>
        <v>70226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909">
        <f>VLOOKUP(A60,TRANSPORTE!A5:D117,4,FALSE)</f>
        <v>1226.6666666666667</v>
      </c>
      <c r="M60" s="910"/>
      <c r="N60" s="295">
        <f>K60*L60</f>
        <v>1594.6666666666667</v>
      </c>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900"/>
      <c r="M65" s="901"/>
      <c r="N65" s="133"/>
    </row>
    <row r="66" spans="1:15" ht="15.75" thickBot="1">
      <c r="B66" s="911" t="s">
        <v>1037</v>
      </c>
      <c r="C66" s="865"/>
      <c r="D66" s="865"/>
      <c r="E66" s="865"/>
      <c r="F66" s="865"/>
      <c r="G66" s="865"/>
      <c r="H66" s="865"/>
      <c r="I66" s="865"/>
      <c r="J66" s="865"/>
      <c r="K66" s="865"/>
      <c r="L66" s="865"/>
      <c r="M66" s="866"/>
      <c r="N66" s="110">
        <f>N60+N61+N62+N63+N64</f>
        <v>1594.6666666666667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864"/>
      <c r="N70" s="104" t="s">
        <v>1035</v>
      </c>
    </row>
    <row r="71" spans="1:15">
      <c r="A71" s="165"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20</v>
      </c>
      <c r="N71" s="403">
        <f>K71/M71</f>
        <v>7660.0807809149992</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8"/>
      <c r="C76" s="899"/>
      <c r="D76" s="899"/>
      <c r="E76" s="899"/>
      <c r="F76" s="899"/>
      <c r="G76" s="899"/>
      <c r="H76" s="899"/>
      <c r="I76" s="132"/>
      <c r="J76" s="132"/>
      <c r="K76" s="132"/>
      <c r="L76" s="912"/>
      <c r="M76" s="912"/>
      <c r="N76" s="51"/>
    </row>
    <row r="77" spans="1:15" ht="15.75" thickBot="1">
      <c r="B77" s="911" t="s">
        <v>1037</v>
      </c>
      <c r="C77" s="865"/>
      <c r="D77" s="865"/>
      <c r="E77" s="865"/>
      <c r="F77" s="865"/>
      <c r="G77" s="865"/>
      <c r="H77" s="865"/>
      <c r="I77" s="865"/>
      <c r="J77" s="865"/>
      <c r="K77" s="865"/>
      <c r="L77" s="865"/>
      <c r="M77" s="866"/>
      <c r="N77" s="309">
        <f>SUM(N71:N76)</f>
        <v>7660.0807809149992</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79863.751486627414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15972.750297325483</v>
      </c>
      <c r="M84" s="858"/>
      <c r="N84" s="57"/>
    </row>
    <row r="85" spans="1:14">
      <c r="B85" s="95" t="s">
        <v>1057</v>
      </c>
      <c r="C85" s="96"/>
      <c r="D85" s="96"/>
      <c r="E85" s="96"/>
      <c r="F85" s="96"/>
      <c r="G85" s="96"/>
      <c r="H85" s="96"/>
      <c r="I85" s="93"/>
      <c r="J85" s="94"/>
      <c r="K85" s="312">
        <v>0.05</v>
      </c>
      <c r="L85" s="857">
        <f>N79*K85</f>
        <v>3993.1875743313708</v>
      </c>
      <c r="M85" s="858"/>
      <c r="N85" s="57"/>
    </row>
    <row r="86" spans="1:14" ht="15.75" thickBot="1">
      <c r="B86" s="97" t="s">
        <v>1058</v>
      </c>
      <c r="C86" s="98"/>
      <c r="D86" s="98"/>
      <c r="E86" s="98"/>
      <c r="F86" s="98"/>
      <c r="G86" s="98"/>
      <c r="H86" s="98"/>
      <c r="I86" s="99"/>
      <c r="J86" s="100"/>
      <c r="K86" s="313">
        <v>0.05</v>
      </c>
      <c r="L86" s="859">
        <f>N79*K86</f>
        <v>3993.1875743313708</v>
      </c>
      <c r="M86" s="860"/>
      <c r="N86" s="57"/>
    </row>
    <row r="87" spans="1:14" ht="15.75" thickBot="1">
      <c r="B87" s="822" t="s">
        <v>1037</v>
      </c>
      <c r="C87" s="823"/>
      <c r="D87" s="823"/>
      <c r="E87" s="823"/>
      <c r="F87" s="823"/>
      <c r="G87" s="823"/>
      <c r="H87" s="823"/>
      <c r="I87" s="823"/>
      <c r="J87" s="823"/>
      <c r="K87" s="823"/>
      <c r="L87" s="823"/>
      <c r="M87" s="824"/>
      <c r="N87" s="58">
        <f>L84+L85+L86</f>
        <v>23959.125445988226</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103822.87693261565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9.25"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1728</v>
      </c>
      <c r="C31" s="87" t="s">
        <v>1729</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4"/>
      <c r="C34" s="67"/>
      <c r="D34" s="67"/>
      <c r="E34" s="67"/>
      <c r="F34" s="67"/>
      <c r="G34" s="67"/>
      <c r="H34" s="67"/>
      <c r="I34" s="68"/>
      <c r="J34" s="68"/>
      <c r="K34" s="67"/>
      <c r="L34" s="67"/>
      <c r="M34" s="67"/>
      <c r="N34" s="69"/>
    </row>
    <row r="35" spans="1:16">
      <c r="B35" s="892" t="s">
        <v>1028</v>
      </c>
      <c r="C35" s="893"/>
      <c r="D35" s="893"/>
      <c r="E35" s="893"/>
      <c r="F35" s="893"/>
      <c r="G35" s="893"/>
      <c r="H35" s="894"/>
      <c r="I35" s="895" t="s">
        <v>1032</v>
      </c>
      <c r="J35" s="896"/>
      <c r="K35" s="75" t="s">
        <v>1033</v>
      </c>
      <c r="L35" s="897" t="s">
        <v>1034</v>
      </c>
      <c r="M35" s="894"/>
      <c r="N35" s="76" t="s">
        <v>1035</v>
      </c>
    </row>
    <row r="36" spans="1:16">
      <c r="A36" s="119"/>
      <c r="B36" s="871"/>
      <c r="C36" s="872"/>
      <c r="D36" s="872"/>
      <c r="E36" s="872"/>
      <c r="F36" s="872"/>
      <c r="G36" s="872"/>
      <c r="H36" s="873"/>
      <c r="I36" s="275"/>
      <c r="J36" s="276"/>
      <c r="K36" s="277"/>
      <c r="L36" s="278"/>
      <c r="M36" s="344"/>
      <c r="N36" s="280"/>
      <c r="P36" s="112"/>
    </row>
    <row r="37" spans="1:16">
      <c r="A37" s="119"/>
      <c r="B37" s="871"/>
      <c r="C37" s="872"/>
      <c r="D37" s="872"/>
      <c r="E37" s="872"/>
      <c r="F37" s="872"/>
      <c r="G37" s="872"/>
      <c r="H37" s="873"/>
      <c r="I37" s="429"/>
      <c r="J37" s="430"/>
      <c r="K37" s="277"/>
      <c r="L37" s="343"/>
      <c r="M37" s="344"/>
      <c r="N37" s="280"/>
      <c r="P37" s="109"/>
    </row>
    <row r="38" spans="1:16">
      <c r="A38" s="119"/>
      <c r="B38" s="871"/>
      <c r="C38" s="872"/>
      <c r="D38" s="872"/>
      <c r="E38" s="872"/>
      <c r="F38" s="872"/>
      <c r="G38" s="872"/>
      <c r="H38" s="873"/>
      <c r="I38" s="336"/>
      <c r="J38" s="338"/>
      <c r="K38" s="277"/>
      <c r="L38" s="431"/>
      <c r="M38" s="432"/>
      <c r="N38" s="280"/>
      <c r="P38" s="112"/>
    </row>
    <row r="39" spans="1:16">
      <c r="B39" s="871"/>
      <c r="C39" s="872"/>
      <c r="D39" s="872"/>
      <c r="E39" s="872"/>
      <c r="F39" s="872"/>
      <c r="G39" s="872"/>
      <c r="H39" s="873"/>
      <c r="I39" s="42"/>
      <c r="J39" s="43"/>
      <c r="K39" s="277"/>
      <c r="L39" s="284"/>
      <c r="M39" s="344"/>
      <c r="N39" s="280"/>
      <c r="P39" s="112"/>
    </row>
    <row r="40" spans="1:16">
      <c r="B40" s="328"/>
      <c r="C40" s="329"/>
      <c r="D40" s="329"/>
      <c r="E40" s="329"/>
      <c r="F40" s="331"/>
      <c r="G40" s="331"/>
      <c r="H40" s="131"/>
      <c r="I40" s="42"/>
      <c r="J40" s="43"/>
      <c r="K40" s="277"/>
      <c r="L40" s="284"/>
      <c r="M40" s="285"/>
      <c r="N40" s="281"/>
      <c r="P40" s="109"/>
    </row>
    <row r="41" spans="1:16">
      <c r="B41" s="879" t="s">
        <v>1036</v>
      </c>
      <c r="C41" s="880"/>
      <c r="D41" s="880"/>
      <c r="E41" s="44"/>
      <c r="F41" s="45"/>
      <c r="G41" s="45"/>
      <c r="H41" s="46"/>
      <c r="I41" s="42"/>
      <c r="J41" s="43"/>
      <c r="K41" s="287"/>
      <c r="L41" s="284"/>
      <c r="M41" s="409">
        <v>0.05</v>
      </c>
      <c r="N41" s="352">
        <f>N77*M41</f>
        <v>383.00403904575001</v>
      </c>
      <c r="P41" s="112"/>
    </row>
    <row r="42" spans="1:16" ht="15.75" thickBot="1">
      <c r="B42" s="871"/>
      <c r="C42" s="872"/>
      <c r="D42" s="872"/>
      <c r="E42" s="872"/>
      <c r="F42" s="872"/>
      <c r="G42" s="872"/>
      <c r="H42" s="873"/>
      <c r="I42" s="881"/>
      <c r="J42" s="882"/>
      <c r="K42" s="47"/>
      <c r="L42" s="883"/>
      <c r="M42" s="884"/>
      <c r="N42" s="111"/>
    </row>
    <row r="43" spans="1:16" ht="15.75" thickBot="1">
      <c r="B43" s="822" t="s">
        <v>1037</v>
      </c>
      <c r="C43" s="823"/>
      <c r="D43" s="823"/>
      <c r="E43" s="823"/>
      <c r="F43" s="823"/>
      <c r="G43" s="823"/>
      <c r="H43" s="823"/>
      <c r="I43" s="823"/>
      <c r="J43" s="823"/>
      <c r="K43" s="823"/>
      <c r="L43" s="823"/>
      <c r="M43" s="824"/>
      <c r="N43" s="402">
        <f>SUM(N36:N42)</f>
        <v>383.00403904575001</v>
      </c>
    </row>
    <row r="44" spans="1:16">
      <c r="B44" s="288"/>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67" t="s">
        <v>1028</v>
      </c>
      <c r="C47" s="868"/>
      <c r="D47" s="868"/>
      <c r="E47" s="868"/>
      <c r="F47" s="868"/>
      <c r="G47" s="868"/>
      <c r="H47" s="868"/>
      <c r="I47" s="902"/>
      <c r="J47" s="323" t="s">
        <v>1029</v>
      </c>
      <c r="K47" s="91" t="s">
        <v>1030</v>
      </c>
      <c r="L47" s="903" t="s">
        <v>1039</v>
      </c>
      <c r="M47" s="902"/>
      <c r="N47" s="92" t="s">
        <v>1035</v>
      </c>
    </row>
    <row r="48" spans="1:16">
      <c r="A48" s="164" t="s">
        <v>483</v>
      </c>
      <c r="B48" s="49" t="str">
        <f>VLOOKUP(A48,MATERIALES!A5:D373,3,FALSE)</f>
        <v>Gravilla</v>
      </c>
      <c r="C48" s="289"/>
      <c r="D48" s="289"/>
      <c r="E48" s="289"/>
      <c r="F48" s="289"/>
      <c r="G48" s="289"/>
      <c r="H48" s="289"/>
      <c r="I48" s="276"/>
      <c r="J48" s="232" t="str">
        <f>VLOOKUP(A48,MATERIALES!A4:D640,2,FALSE)</f>
        <v>m3</v>
      </c>
      <c r="K48" s="290">
        <v>1.3</v>
      </c>
      <c r="L48" s="275"/>
      <c r="M48" s="410">
        <f>VLOOKUP(A48,MATERIALES!A5:D396,4,FALSE)</f>
        <v>72193.333333333328</v>
      </c>
      <c r="N48" s="280">
        <f>K48*M48</f>
        <v>93851.333333333328</v>
      </c>
    </row>
    <row r="49" spans="1:14">
      <c r="A49" s="164"/>
      <c r="B49" s="49"/>
      <c r="C49" s="433"/>
      <c r="D49" s="433"/>
      <c r="E49" s="433"/>
      <c r="F49" s="433"/>
      <c r="G49" s="433"/>
      <c r="H49" s="433"/>
      <c r="I49" s="433"/>
      <c r="J49" s="319"/>
      <c r="K49" s="405"/>
      <c r="L49" s="429"/>
      <c r="M49" s="410"/>
      <c r="N49" s="280"/>
    </row>
    <row r="50" spans="1:14">
      <c r="A50" s="164"/>
      <c r="B50" s="49"/>
      <c r="C50" s="433"/>
      <c r="D50" s="433"/>
      <c r="E50" s="433"/>
      <c r="F50" s="433"/>
      <c r="G50" s="433"/>
      <c r="H50" s="433"/>
      <c r="I50" s="433"/>
      <c r="J50" s="319"/>
      <c r="K50" s="405"/>
      <c r="L50" s="429"/>
      <c r="M50" s="410"/>
      <c r="N50" s="280"/>
    </row>
    <row r="51" spans="1:14">
      <c r="A51" s="164"/>
      <c r="B51" s="49"/>
      <c r="C51" s="433"/>
      <c r="D51" s="433"/>
      <c r="E51" s="433"/>
      <c r="F51" s="433"/>
      <c r="G51" s="433"/>
      <c r="H51" s="433"/>
      <c r="I51" s="433"/>
      <c r="J51" s="319"/>
      <c r="K51" s="405"/>
      <c r="L51" s="429"/>
      <c r="M51" s="410"/>
      <c r="N51" s="280"/>
    </row>
    <row r="52" spans="1:14">
      <c r="A52" s="164"/>
      <c r="B52" s="49"/>
      <c r="C52" s="433"/>
      <c r="D52" s="433"/>
      <c r="E52" s="433"/>
      <c r="F52" s="433"/>
      <c r="G52" s="433"/>
      <c r="H52" s="433"/>
      <c r="I52" s="433"/>
      <c r="J52" s="319"/>
      <c r="K52" s="405"/>
      <c r="L52" s="429"/>
      <c r="M52" s="410"/>
      <c r="N52" s="280"/>
    </row>
    <row r="53" spans="1:14">
      <c r="A53" s="164"/>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22" t="s">
        <v>1037</v>
      </c>
      <c r="C55" s="823"/>
      <c r="D55" s="823"/>
      <c r="E55" s="823"/>
      <c r="F55" s="823"/>
      <c r="G55" s="823"/>
      <c r="H55" s="823"/>
      <c r="I55" s="823"/>
      <c r="J55" s="823"/>
      <c r="K55" s="823"/>
      <c r="L55" s="823"/>
      <c r="M55" s="824"/>
      <c r="N55" s="402">
        <f>SUM(N48:N54)</f>
        <v>93851.333333333328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909">
        <f>VLOOKUP(A60,TRANSPORTE!A5:D117,4,FALSE)</f>
        <v>1226.6666666666667</v>
      </c>
      <c r="M60" s="910"/>
      <c r="N60" s="295">
        <f>K60*L60</f>
        <v>1594.6666666666667</v>
      </c>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900"/>
      <c r="M65" s="901"/>
      <c r="N65" s="133"/>
    </row>
    <row r="66" spans="1:15" ht="15.75" thickBot="1">
      <c r="B66" s="911" t="s">
        <v>1037</v>
      </c>
      <c r="C66" s="865"/>
      <c r="D66" s="865"/>
      <c r="E66" s="865"/>
      <c r="F66" s="865"/>
      <c r="G66" s="865"/>
      <c r="H66" s="865"/>
      <c r="I66" s="865"/>
      <c r="J66" s="865"/>
      <c r="K66" s="865"/>
      <c r="L66" s="865"/>
      <c r="M66" s="866"/>
      <c r="N66" s="110">
        <f>N60+N61+N62+N63+N64</f>
        <v>1594.6666666666667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864"/>
      <c r="N70" s="104" t="s">
        <v>1035</v>
      </c>
    </row>
    <row r="71" spans="1:15">
      <c r="A71" s="165"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20</v>
      </c>
      <c r="N71" s="403">
        <f>K71/M71</f>
        <v>7660.0807809149992</v>
      </c>
      <c r="O71" s="112"/>
    </row>
    <row r="72" spans="1:15">
      <c r="A72" s="16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8"/>
      <c r="C76" s="899"/>
      <c r="D76" s="899"/>
      <c r="E76" s="899"/>
      <c r="F76" s="899"/>
      <c r="G76" s="899"/>
      <c r="H76" s="899"/>
      <c r="I76" s="132"/>
      <c r="J76" s="132"/>
      <c r="K76" s="132"/>
      <c r="L76" s="912"/>
      <c r="M76" s="912"/>
      <c r="N76" s="133"/>
    </row>
    <row r="77" spans="1:15" ht="15.75" thickBot="1">
      <c r="B77" s="911" t="s">
        <v>1037</v>
      </c>
      <c r="C77" s="865"/>
      <c r="D77" s="865"/>
      <c r="E77" s="865"/>
      <c r="F77" s="865"/>
      <c r="G77" s="865"/>
      <c r="H77" s="865"/>
      <c r="I77" s="865"/>
      <c r="J77" s="865"/>
      <c r="K77" s="865"/>
      <c r="L77" s="865"/>
      <c r="M77" s="866"/>
      <c r="N77" s="468">
        <f>SUM(N71:N76)</f>
        <v>7660.0807809149992</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103489.08481996074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20697.816963992151</v>
      </c>
      <c r="M84" s="858"/>
      <c r="N84" s="57"/>
    </row>
    <row r="85" spans="1:14">
      <c r="B85" s="95" t="s">
        <v>1057</v>
      </c>
      <c r="C85" s="96"/>
      <c r="D85" s="96"/>
      <c r="E85" s="96"/>
      <c r="F85" s="96"/>
      <c r="G85" s="96"/>
      <c r="H85" s="96"/>
      <c r="I85" s="93"/>
      <c r="J85" s="94"/>
      <c r="K85" s="312">
        <v>0.05</v>
      </c>
      <c r="L85" s="857">
        <f>N79*K85</f>
        <v>5174.4542409980377</v>
      </c>
      <c r="M85" s="858"/>
      <c r="N85" s="57"/>
    </row>
    <row r="86" spans="1:14" ht="15.75" thickBot="1">
      <c r="B86" s="97" t="s">
        <v>1058</v>
      </c>
      <c r="C86" s="98"/>
      <c r="D86" s="98"/>
      <c r="E86" s="98"/>
      <c r="F86" s="98"/>
      <c r="G86" s="98"/>
      <c r="H86" s="98"/>
      <c r="I86" s="99"/>
      <c r="J86" s="100"/>
      <c r="K86" s="313">
        <v>0.05</v>
      </c>
      <c r="L86" s="859">
        <f>N79*K86</f>
        <v>5174.4542409980377</v>
      </c>
      <c r="M86" s="860"/>
      <c r="N86" s="57"/>
    </row>
    <row r="87" spans="1:14" ht="15.75" thickBot="1">
      <c r="B87" s="822" t="s">
        <v>1037</v>
      </c>
      <c r="C87" s="823"/>
      <c r="D87" s="823"/>
      <c r="E87" s="823"/>
      <c r="F87" s="823"/>
      <c r="G87" s="823"/>
      <c r="H87" s="823"/>
      <c r="I87" s="823"/>
      <c r="J87" s="823"/>
      <c r="K87" s="823"/>
      <c r="L87" s="823"/>
      <c r="M87" s="824"/>
      <c r="N87" s="58">
        <f>L84+L85+L86</f>
        <v>31046.725445988228</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134535.81026594897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9.25"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customHeight="1" thickBot="1">
      <c r="A31" t="s">
        <v>1929</v>
      </c>
      <c r="B31" s="86" t="s">
        <v>1730</v>
      </c>
      <c r="C31" s="87" t="s">
        <v>1731</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4"/>
      <c r="C34" s="67"/>
      <c r="D34" s="67"/>
      <c r="E34" s="67"/>
      <c r="F34" s="67"/>
      <c r="G34" s="67"/>
      <c r="H34" s="67"/>
      <c r="I34" s="68"/>
      <c r="J34" s="68"/>
      <c r="K34" s="67"/>
      <c r="L34" s="67"/>
      <c r="M34" s="67"/>
      <c r="N34" s="69"/>
    </row>
    <row r="35" spans="1:16">
      <c r="B35" s="892" t="s">
        <v>1028</v>
      </c>
      <c r="C35" s="893"/>
      <c r="D35" s="893"/>
      <c r="E35" s="893"/>
      <c r="F35" s="893"/>
      <c r="G35" s="893"/>
      <c r="H35" s="894"/>
      <c r="I35" s="895" t="s">
        <v>1032</v>
      </c>
      <c r="J35" s="896"/>
      <c r="K35" s="75" t="s">
        <v>1033</v>
      </c>
      <c r="L35" s="897" t="s">
        <v>1034</v>
      </c>
      <c r="M35" s="894"/>
      <c r="N35" s="76" t="s">
        <v>1035</v>
      </c>
    </row>
    <row r="36" spans="1:16">
      <c r="A36" s="119"/>
      <c r="B36" s="871"/>
      <c r="C36" s="872"/>
      <c r="D36" s="872"/>
      <c r="E36" s="872"/>
      <c r="F36" s="872"/>
      <c r="G36" s="872"/>
      <c r="H36" s="873"/>
      <c r="I36" s="275"/>
      <c r="J36" s="276"/>
      <c r="K36" s="277"/>
      <c r="L36" s="278"/>
      <c r="M36" s="344"/>
      <c r="N36" s="280"/>
      <c r="P36" s="112"/>
    </row>
    <row r="37" spans="1:16">
      <c r="A37" s="119"/>
      <c r="B37" s="871"/>
      <c r="C37" s="872"/>
      <c r="D37" s="872"/>
      <c r="E37" s="872"/>
      <c r="F37" s="872"/>
      <c r="G37" s="872"/>
      <c r="H37" s="873"/>
      <c r="I37" s="429"/>
      <c r="J37" s="430"/>
      <c r="K37" s="277"/>
      <c r="L37" s="343"/>
      <c r="M37" s="344"/>
      <c r="N37" s="280"/>
      <c r="P37" s="109"/>
    </row>
    <row r="38" spans="1:16">
      <c r="A38" s="119"/>
      <c r="B38" s="871"/>
      <c r="C38" s="872"/>
      <c r="D38" s="872"/>
      <c r="E38" s="872"/>
      <c r="F38" s="872"/>
      <c r="G38" s="872"/>
      <c r="H38" s="873"/>
      <c r="I38" s="336"/>
      <c r="J38" s="338"/>
      <c r="K38" s="277"/>
      <c r="L38" s="431"/>
      <c r="M38" s="432"/>
      <c r="N38" s="280"/>
      <c r="P38" s="112"/>
    </row>
    <row r="39" spans="1:16">
      <c r="B39" s="871"/>
      <c r="C39" s="872"/>
      <c r="D39" s="872"/>
      <c r="E39" s="872"/>
      <c r="F39" s="872"/>
      <c r="G39" s="872"/>
      <c r="H39" s="873"/>
      <c r="I39" s="42"/>
      <c r="J39" s="43"/>
      <c r="K39" s="277"/>
      <c r="L39" s="284"/>
      <c r="M39" s="344"/>
      <c r="N39" s="280"/>
      <c r="P39" s="112"/>
    </row>
    <row r="40" spans="1:16">
      <c r="B40" s="328"/>
      <c r="C40" s="329"/>
      <c r="D40" s="329"/>
      <c r="E40" s="329"/>
      <c r="F40" s="331"/>
      <c r="G40" s="331"/>
      <c r="H40" s="131"/>
      <c r="I40" s="42"/>
      <c r="J40" s="43"/>
      <c r="K40" s="277"/>
      <c r="L40" s="284"/>
      <c r="M40" s="285"/>
      <c r="N40" s="281"/>
      <c r="P40" s="109"/>
    </row>
    <row r="41" spans="1:16">
      <c r="B41" s="879" t="s">
        <v>1036</v>
      </c>
      <c r="C41" s="880"/>
      <c r="D41" s="880"/>
      <c r="E41" s="44"/>
      <c r="F41" s="45"/>
      <c r="G41" s="45"/>
      <c r="H41" s="46"/>
      <c r="I41" s="42"/>
      <c r="J41" s="43"/>
      <c r="K41" s="287"/>
      <c r="L41" s="284"/>
      <c r="M41" s="409">
        <v>0.05</v>
      </c>
      <c r="N41" s="352">
        <f>N77*M41</f>
        <v>255.33602603049999</v>
      </c>
      <c r="P41" s="112"/>
    </row>
    <row r="42" spans="1:16" ht="15.75" thickBot="1">
      <c r="B42" s="871"/>
      <c r="C42" s="872"/>
      <c r="D42" s="872"/>
      <c r="E42" s="872"/>
      <c r="F42" s="872"/>
      <c r="G42" s="872"/>
      <c r="H42" s="873"/>
      <c r="I42" s="881"/>
      <c r="J42" s="882"/>
      <c r="K42" s="47"/>
      <c r="L42" s="883"/>
      <c r="M42" s="884"/>
      <c r="N42" s="111"/>
    </row>
    <row r="43" spans="1:16" ht="15.75" thickBot="1">
      <c r="B43" s="822" t="s">
        <v>1037</v>
      </c>
      <c r="C43" s="823"/>
      <c r="D43" s="823"/>
      <c r="E43" s="823"/>
      <c r="F43" s="823"/>
      <c r="G43" s="823"/>
      <c r="H43" s="823"/>
      <c r="I43" s="823"/>
      <c r="J43" s="823"/>
      <c r="K43" s="823"/>
      <c r="L43" s="823"/>
      <c r="M43" s="824"/>
      <c r="N43" s="402">
        <f>SUM(N36:N42)</f>
        <v>255.33602603049999</v>
      </c>
    </row>
    <row r="44" spans="1:16">
      <c r="B44" s="288"/>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67" t="s">
        <v>1028</v>
      </c>
      <c r="C47" s="868"/>
      <c r="D47" s="868"/>
      <c r="E47" s="868"/>
      <c r="F47" s="868"/>
      <c r="G47" s="868"/>
      <c r="H47" s="868"/>
      <c r="I47" s="902"/>
      <c r="J47" s="323" t="s">
        <v>1029</v>
      </c>
      <c r="K47" s="91" t="s">
        <v>1030</v>
      </c>
      <c r="L47" s="903" t="s">
        <v>1039</v>
      </c>
      <c r="M47" s="902"/>
      <c r="N47" s="92" t="s">
        <v>1035</v>
      </c>
    </row>
    <row r="48" spans="1:16">
      <c r="A48" s="167" t="s">
        <v>873</v>
      </c>
      <c r="B48" s="49" t="str">
        <f>VLOOKUP(A48,MATERIALES!A5:D373,3,FALSE)</f>
        <v>Arena lavada</v>
      </c>
      <c r="C48" s="289"/>
      <c r="D48" s="289"/>
      <c r="E48" s="289"/>
      <c r="F48" s="289"/>
      <c r="G48" s="289"/>
      <c r="H48" s="289"/>
      <c r="I48" s="276"/>
      <c r="J48" s="232" t="str">
        <f>VLOOKUP(A48,MATERIALES!A4:D640,2,FALSE)</f>
        <v>m3</v>
      </c>
      <c r="K48" s="290">
        <v>1.3</v>
      </c>
      <c r="L48" s="275"/>
      <c r="M48" s="410">
        <f>VLOOKUP(A48,MATERIALES!A5:D396,4,FALSE)</f>
        <v>32938.8534120814</v>
      </c>
      <c r="N48" s="280">
        <f>K48*M48</f>
        <v>42820.509435705819</v>
      </c>
    </row>
    <row r="49" spans="1:14">
      <c r="A49" s="167"/>
      <c r="B49" s="49"/>
      <c r="C49" s="433"/>
      <c r="D49" s="433"/>
      <c r="E49" s="433"/>
      <c r="F49" s="433"/>
      <c r="G49" s="433"/>
      <c r="H49" s="433"/>
      <c r="I49" s="433"/>
      <c r="J49" s="319"/>
      <c r="K49" s="405"/>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22" t="s">
        <v>1037</v>
      </c>
      <c r="C55" s="823"/>
      <c r="D55" s="823"/>
      <c r="E55" s="823"/>
      <c r="F55" s="823"/>
      <c r="G55" s="823"/>
      <c r="H55" s="823"/>
      <c r="I55" s="823"/>
      <c r="J55" s="823"/>
      <c r="K55" s="823"/>
      <c r="L55" s="823"/>
      <c r="M55" s="824"/>
      <c r="N55" s="402">
        <f>SUM(N48:N54)</f>
        <v>42820.509435705819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A60" t="s">
        <v>1375</v>
      </c>
      <c r="B60" s="52" t="str">
        <f>VLOOKUP(A60,TRANSPORTE!A5:D117,3,FALSE)</f>
        <v>Transporte de material seleccionado para relleno</v>
      </c>
      <c r="C60" s="325"/>
      <c r="D60" s="325"/>
      <c r="E60" s="325"/>
      <c r="F60" s="325"/>
      <c r="G60" s="325"/>
      <c r="H60" s="319" t="s">
        <v>1552</v>
      </c>
      <c r="I60" s="287">
        <v>1.3</v>
      </c>
      <c r="J60" s="294">
        <v>1</v>
      </c>
      <c r="K60" s="287">
        <f>I60*J60</f>
        <v>1.3</v>
      </c>
      <c r="L60" s="909">
        <f>VLOOKUP(A60,TRANSPORTE!A5:D117,4,FALSE)</f>
        <v>1226.6666666666667</v>
      </c>
      <c r="M60" s="910"/>
      <c r="N60" s="295">
        <f>K60*L60</f>
        <v>1594.6666666666667</v>
      </c>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900"/>
      <c r="M65" s="901"/>
      <c r="N65" s="133"/>
    </row>
    <row r="66" spans="1:15" ht="15.75" thickBot="1">
      <c r="B66" s="911" t="s">
        <v>1037</v>
      </c>
      <c r="C66" s="865"/>
      <c r="D66" s="865"/>
      <c r="E66" s="865"/>
      <c r="F66" s="865"/>
      <c r="G66" s="865"/>
      <c r="H66" s="865"/>
      <c r="I66" s="865"/>
      <c r="J66" s="865"/>
      <c r="K66" s="865"/>
      <c r="L66" s="865"/>
      <c r="M66" s="866"/>
      <c r="N66" s="110">
        <f>N60+N61+N62+N63+N64</f>
        <v>1594.6666666666667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864"/>
      <c r="N70" s="104" t="s">
        <v>1035</v>
      </c>
    </row>
    <row r="71" spans="1:15">
      <c r="A71" s="168"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20</v>
      </c>
      <c r="N71" s="403">
        <f>K71/M71</f>
        <v>5106.7205206099998</v>
      </c>
      <c r="O71" s="112"/>
    </row>
    <row r="72" spans="1:15">
      <c r="A72" s="168"/>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8"/>
      <c r="C76" s="899"/>
      <c r="D76" s="899"/>
      <c r="E76" s="899"/>
      <c r="F76" s="899"/>
      <c r="G76" s="899"/>
      <c r="H76" s="899"/>
      <c r="I76" s="132"/>
      <c r="J76" s="132"/>
      <c r="K76" s="132"/>
      <c r="L76" s="912"/>
      <c r="M76" s="912"/>
      <c r="N76" s="51"/>
    </row>
    <row r="77" spans="1:15" ht="15.75" thickBot="1">
      <c r="B77" s="911" t="s">
        <v>1037</v>
      </c>
      <c r="C77" s="865"/>
      <c r="D77" s="865"/>
      <c r="E77" s="865"/>
      <c r="F77" s="865"/>
      <c r="G77" s="865"/>
      <c r="H77" s="865"/>
      <c r="I77" s="865"/>
      <c r="J77" s="865"/>
      <c r="K77" s="865"/>
      <c r="L77" s="865"/>
      <c r="M77" s="866"/>
      <c r="N77" s="309">
        <f>SUM(N71:N76)</f>
        <v>5106.7205206099998</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49777.232649012978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9955.4465298025971</v>
      </c>
      <c r="M84" s="858"/>
      <c r="N84" s="57"/>
    </row>
    <row r="85" spans="1:14">
      <c r="B85" s="95" t="s">
        <v>1057</v>
      </c>
      <c r="C85" s="96"/>
      <c r="D85" s="96"/>
      <c r="E85" s="96"/>
      <c r="F85" s="96"/>
      <c r="G85" s="96"/>
      <c r="H85" s="96"/>
      <c r="I85" s="93"/>
      <c r="J85" s="94"/>
      <c r="K85" s="312">
        <v>0.05</v>
      </c>
      <c r="L85" s="857">
        <f>N79*K85</f>
        <v>2488.8616324506493</v>
      </c>
      <c r="M85" s="858"/>
      <c r="N85" s="57"/>
    </row>
    <row r="86" spans="1:14" ht="15.75" thickBot="1">
      <c r="B86" s="97" t="s">
        <v>1058</v>
      </c>
      <c r="C86" s="98"/>
      <c r="D86" s="98"/>
      <c r="E86" s="98"/>
      <c r="F86" s="98"/>
      <c r="G86" s="98"/>
      <c r="H86" s="98"/>
      <c r="I86" s="99"/>
      <c r="J86" s="100"/>
      <c r="K86" s="313">
        <v>0.05</v>
      </c>
      <c r="L86" s="859">
        <f>N79*K86</f>
        <v>2488.8616324506493</v>
      </c>
      <c r="M86" s="860"/>
      <c r="N86" s="57"/>
    </row>
    <row r="87" spans="1:14" ht="15.75" thickBot="1">
      <c r="B87" s="822" t="s">
        <v>1037</v>
      </c>
      <c r="C87" s="823"/>
      <c r="D87" s="823"/>
      <c r="E87" s="823"/>
      <c r="F87" s="823"/>
      <c r="G87" s="823"/>
      <c r="H87" s="823"/>
      <c r="I87" s="823"/>
      <c r="J87" s="823"/>
      <c r="K87" s="823"/>
      <c r="L87" s="823"/>
      <c r="M87" s="824"/>
      <c r="N87" s="58">
        <f>L84+L85+L86</f>
        <v>14933.169794703896</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64710.40244371687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customHeight="1" thickBot="1">
      <c r="A31" t="s">
        <v>1929</v>
      </c>
      <c r="B31" s="86" t="s">
        <v>1181</v>
      </c>
      <c r="C31" s="87" t="s">
        <v>2201</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228</v>
      </c>
      <c r="B36" s="871" t="str">
        <f>VLOOKUP(A36,EQUIPOS!A6:D154,3,FALSE)</f>
        <v xml:space="preserve">Formaleta metálica (concreto hidráulico)
</v>
      </c>
      <c r="C36" s="872"/>
      <c r="D36" s="872"/>
      <c r="E36" s="872"/>
      <c r="F36" s="872"/>
      <c r="G36" s="872"/>
      <c r="H36" s="873"/>
      <c r="I36" s="275"/>
      <c r="J36" s="276"/>
      <c r="K36" s="277">
        <f>VLOOKUP(A36,EQUIPOS!A6:D163,4,FALSE)</f>
        <v>1760</v>
      </c>
      <c r="L36" s="278"/>
      <c r="M36" s="279">
        <v>2</v>
      </c>
      <c r="N36" s="280">
        <f>K36/M36</f>
        <v>880</v>
      </c>
    </row>
    <row r="37" spans="1:14">
      <c r="A37" s="119" t="s">
        <v>282</v>
      </c>
      <c r="B37" s="871" t="str">
        <f>VLOOKUP(A37,EQUIPOS!A7:D154,3,FALSE)</f>
        <v>Piloteadora potencia 250KW, RPM 1800, fuerza elevadora 200KN</v>
      </c>
      <c r="C37" s="872"/>
      <c r="D37" s="872"/>
      <c r="E37" s="872"/>
      <c r="F37" s="872"/>
      <c r="G37" s="872"/>
      <c r="H37" s="873"/>
      <c r="I37" s="429"/>
      <c r="J37" s="430"/>
      <c r="K37" s="277">
        <f>VLOOKUP(A37,EQUIPOS!A7:D164,4,FALSE)</f>
        <v>520700</v>
      </c>
      <c r="L37" s="343"/>
      <c r="M37" s="344">
        <v>4</v>
      </c>
      <c r="N37" s="280">
        <f>K37/M37</f>
        <v>130175</v>
      </c>
    </row>
    <row r="38" spans="1:14">
      <c r="A38" s="119" t="s">
        <v>363</v>
      </c>
      <c r="B38" s="871" t="str">
        <f>VLOOKUP(A38,EQUIPOS!A8:D154,3,FALSE)</f>
        <v>Vibrador de concreto, Motor de 3 hp a 18.000 rpm Mangueras de 4 mt</v>
      </c>
      <c r="C38" s="872"/>
      <c r="D38" s="872"/>
      <c r="E38" s="872"/>
      <c r="F38" s="872"/>
      <c r="G38" s="872"/>
      <c r="H38" s="873"/>
      <c r="I38" s="336"/>
      <c r="J38" s="338"/>
      <c r="K38" s="277">
        <f>VLOOKUP(A38,EQUIPOS!A8:D165,4,FALSE)</f>
        <v>10150</v>
      </c>
      <c r="L38" s="431"/>
      <c r="M38" s="432">
        <v>2</v>
      </c>
      <c r="N38" s="280">
        <f>K38/M38</f>
        <v>5075</v>
      </c>
    </row>
    <row r="39" spans="1:14">
      <c r="B39" s="871"/>
      <c r="C39" s="872"/>
      <c r="D39" s="872"/>
      <c r="E39" s="878"/>
      <c r="F39" s="872"/>
      <c r="G39" s="872"/>
      <c r="H39" s="873"/>
      <c r="I39" s="42"/>
      <c r="J39" s="43"/>
      <c r="K39" s="282"/>
      <c r="L39" s="284"/>
      <c r="M39" s="285"/>
      <c r="N39" s="286"/>
    </row>
    <row r="40" spans="1:14">
      <c r="B40" s="879" t="s">
        <v>1036</v>
      </c>
      <c r="C40" s="880"/>
      <c r="D40" s="880"/>
      <c r="E40" s="44"/>
      <c r="F40" s="45"/>
      <c r="G40" s="45"/>
      <c r="H40" s="46"/>
      <c r="I40" s="42"/>
      <c r="J40" s="43"/>
      <c r="K40" s="287"/>
      <c r="L40" s="284"/>
      <c r="M40" s="409">
        <v>0.1</v>
      </c>
      <c r="N40" s="352">
        <f>N76*M40</f>
        <v>1174.5457360179728</v>
      </c>
    </row>
    <row r="41" spans="1:14" ht="15.75" thickBot="1">
      <c r="B41" s="871"/>
      <c r="C41" s="872"/>
      <c r="D41" s="872"/>
      <c r="E41" s="872"/>
      <c r="F41" s="872"/>
      <c r="G41" s="872"/>
      <c r="H41" s="873"/>
      <c r="I41" s="881"/>
      <c r="J41" s="882"/>
      <c r="K41" s="47"/>
      <c r="L41" s="883"/>
      <c r="M41" s="884"/>
      <c r="N41" s="111"/>
    </row>
    <row r="42" spans="1:14" ht="15.75" thickBot="1">
      <c r="B42" s="822" t="s">
        <v>1037</v>
      </c>
      <c r="C42" s="823"/>
      <c r="D42" s="823"/>
      <c r="E42" s="823"/>
      <c r="F42" s="823"/>
      <c r="G42" s="823"/>
      <c r="H42" s="823"/>
      <c r="I42" s="823"/>
      <c r="J42" s="823"/>
      <c r="K42" s="823"/>
      <c r="L42" s="823"/>
      <c r="M42" s="824"/>
      <c r="N42" s="402">
        <f>SUM(N36:N41)</f>
        <v>137304.54573601799</v>
      </c>
    </row>
    <row r="43" spans="1:14">
      <c r="B43" s="288"/>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67" t="s">
        <v>1028</v>
      </c>
      <c r="C46" s="868"/>
      <c r="D46" s="868"/>
      <c r="E46" s="868"/>
      <c r="F46" s="868"/>
      <c r="G46" s="868"/>
      <c r="H46" s="868"/>
      <c r="I46" s="902"/>
      <c r="J46" s="323" t="s">
        <v>1029</v>
      </c>
      <c r="K46" s="91" t="s">
        <v>1030</v>
      </c>
      <c r="L46" s="903" t="s">
        <v>1039</v>
      </c>
      <c r="M46" s="902"/>
      <c r="N46" s="92" t="s">
        <v>1035</v>
      </c>
    </row>
    <row r="47" spans="1:14">
      <c r="A47" s="167" t="s">
        <v>812</v>
      </c>
      <c r="B47" s="49" t="str">
        <f>VLOOKUP(A47,MATERIALES!A5:D373,3,FALSE)</f>
        <v>Acero PDR-60</v>
      </c>
      <c r="C47" s="289"/>
      <c r="D47" s="289"/>
      <c r="E47" s="289"/>
      <c r="F47" s="289"/>
      <c r="G47" s="289"/>
      <c r="H47" s="289"/>
      <c r="I47" s="276"/>
      <c r="J47" s="232" t="str">
        <f>VLOOKUP(A47,MATERIALES!A3:D639,2,FALSE)</f>
        <v>kg</v>
      </c>
      <c r="K47" s="415">
        <v>11.875220230569418</v>
      </c>
      <c r="L47" s="275"/>
      <c r="M47" s="410">
        <f>VLOOKUP(A47,MATERIALES!A5:D396,4,FALSE)</f>
        <v>3605.6651208716376</v>
      </c>
      <c r="N47" s="280">
        <f>K47*M47</f>
        <v>42818.0673880334</v>
      </c>
    </row>
    <row r="48" spans="1:14">
      <c r="A48" s="167" t="s">
        <v>816</v>
      </c>
      <c r="B48" s="49" t="str">
        <f>VLOOKUP(A48,MATERIALES!A6:D373,3,FALSE)</f>
        <v>Aditivo curador</v>
      </c>
      <c r="C48" s="433"/>
      <c r="D48" s="433"/>
      <c r="E48" s="433"/>
      <c r="F48" s="433"/>
      <c r="G48" s="433"/>
      <c r="H48" s="433"/>
      <c r="I48" s="433"/>
      <c r="J48" s="319" t="str">
        <f>VLOOKUP(A48,MATERIALES!A4:D640,2,FALSE)</f>
        <v>kg</v>
      </c>
      <c r="K48" s="405">
        <v>0.5</v>
      </c>
      <c r="L48" s="429"/>
      <c r="M48" s="410">
        <f>VLOOKUP(A48,MATERIALES!A6:D397,4,FALSE)</f>
        <v>6344</v>
      </c>
      <c r="N48" s="280">
        <f>K48*M48</f>
        <v>3172</v>
      </c>
    </row>
    <row r="49" spans="1:14">
      <c r="A49" s="167" t="s">
        <v>859</v>
      </c>
      <c r="B49" s="49" t="str">
        <f>VLOOKUP(A49,MATERIALES!A6:D373,3,FALSE)</f>
        <v>Alambre negro para amarre calibre 18</v>
      </c>
      <c r="C49" s="433"/>
      <c r="D49" s="433"/>
      <c r="E49" s="433"/>
      <c r="F49" s="433"/>
      <c r="G49" s="433"/>
      <c r="H49" s="433"/>
      <c r="I49" s="433"/>
      <c r="J49" s="320" t="str">
        <f>VLOOKUP(A49,MATERIALES!A5:D641,2,FALSE)</f>
        <v>kg</v>
      </c>
      <c r="K49" s="405">
        <v>0.5</v>
      </c>
      <c r="L49" s="429"/>
      <c r="M49" s="410">
        <f>VLOOKUP(A49,MATERIALES!A6:D398,4,FALSE)</f>
        <v>4646.666666666667</v>
      </c>
      <c r="N49" s="280">
        <f>K49*M49</f>
        <v>2323.3333333333335</v>
      </c>
    </row>
    <row r="50" spans="1:14">
      <c r="A50" s="167" t="s">
        <v>901</v>
      </c>
      <c r="B50" s="49" t="str">
        <f>VLOOKUP(A50,MATERIALES!A6:D373,3,FALSE)</f>
        <v>Concreto Resistencia  28 (Mpa)</v>
      </c>
      <c r="C50" s="433"/>
      <c r="D50" s="433"/>
      <c r="E50" s="433"/>
      <c r="F50" s="433"/>
      <c r="G50" s="433"/>
      <c r="H50" s="433"/>
      <c r="I50" s="433"/>
      <c r="J50" s="320" t="str">
        <f>VLOOKUP(A50,MATERIALES!A6:D642,2,FALSE)</f>
        <v>m3</v>
      </c>
      <c r="K50" s="444">
        <v>0.13194689145077132</v>
      </c>
      <c r="L50" s="429"/>
      <c r="M50" s="410">
        <f>VLOOKUP(A50,MATERIALES!A6:D399,4,FALSE)</f>
        <v>381310.66666666669</v>
      </c>
      <c r="N50" s="280">
        <f>K50*M50</f>
        <v>50312.757143687915</v>
      </c>
    </row>
    <row r="51" spans="1:14">
      <c r="A51" s="167"/>
      <c r="B51" s="49"/>
      <c r="C51" s="433"/>
      <c r="D51" s="433"/>
      <c r="E51" s="433"/>
      <c r="F51" s="433"/>
      <c r="G51" s="433"/>
      <c r="H51" s="433"/>
      <c r="I51" s="433"/>
      <c r="J51" s="320"/>
      <c r="K51" s="405"/>
      <c r="L51" s="429"/>
      <c r="M51" s="410"/>
      <c r="N51" s="280"/>
    </row>
    <row r="52" spans="1:14">
      <c r="A52" s="167"/>
      <c r="B52" s="49"/>
      <c r="C52" s="433"/>
      <c r="D52" s="433"/>
      <c r="E52" s="433"/>
      <c r="F52" s="433"/>
      <c r="G52" s="433"/>
      <c r="H52" s="433"/>
      <c r="I52" s="433"/>
      <c r="J52" s="319"/>
      <c r="K52" s="405"/>
      <c r="L52" s="429"/>
      <c r="M52" s="410"/>
      <c r="N52" s="280"/>
    </row>
    <row r="53" spans="1:14" ht="15.75" thickBot="1">
      <c r="B53" s="49"/>
      <c r="C53" s="318"/>
      <c r="D53" s="318"/>
      <c r="E53" s="318"/>
      <c r="F53" s="318"/>
      <c r="G53" s="318"/>
      <c r="H53" s="318"/>
      <c r="I53" s="318"/>
      <c r="J53" s="443"/>
      <c r="K53" s="132"/>
      <c r="L53" s="333"/>
      <c r="M53" s="410"/>
      <c r="N53" s="280"/>
    </row>
    <row r="54" spans="1:14" ht="15.75" thickBot="1">
      <c r="B54" s="822" t="s">
        <v>1037</v>
      </c>
      <c r="C54" s="823"/>
      <c r="D54" s="823"/>
      <c r="E54" s="823"/>
      <c r="F54" s="823"/>
      <c r="G54" s="823"/>
      <c r="H54" s="823"/>
      <c r="I54" s="823"/>
      <c r="J54" s="823"/>
      <c r="K54" s="823"/>
      <c r="L54" s="823"/>
      <c r="M54" s="824"/>
      <c r="N54" s="402">
        <f>SUM(N47:N53)</f>
        <v>98626.157865054643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A59" t="s">
        <v>1492</v>
      </c>
      <c r="B59" s="52" t="str">
        <f>VLOOKUP(A59,TRANSPORTE!A5:D117,3,FALSE)</f>
        <v>Equipo de Transporte (Camiones Grúas</v>
      </c>
      <c r="C59" s="325"/>
      <c r="D59" s="325"/>
      <c r="E59" s="325"/>
      <c r="F59" s="325"/>
      <c r="G59" s="325"/>
      <c r="H59" s="319" t="s">
        <v>1552</v>
      </c>
      <c r="I59" s="287">
        <v>0.05</v>
      </c>
      <c r="J59" s="294">
        <v>1</v>
      </c>
      <c r="K59" s="287">
        <f>I59*J59</f>
        <v>0.05</v>
      </c>
      <c r="L59" s="909">
        <f>VLOOKUP(A59,TRANSPORTE!A5:D117,4,FALSE)</f>
        <v>1083.8884434301692</v>
      </c>
      <c r="M59" s="910"/>
      <c r="N59" s="295">
        <f>K59*L59</f>
        <v>54.194422171508464</v>
      </c>
    </row>
    <row r="60" spans="1:14">
      <c r="B60" s="52"/>
      <c r="C60" s="53"/>
      <c r="D60" s="53"/>
      <c r="E60" s="53"/>
      <c r="F60" s="53"/>
      <c r="G60" s="53"/>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f>N59+N60+N61+N62+N63</f>
        <v>54.194422171508464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s="168"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442">
        <v>47.058819999999997</v>
      </c>
      <c r="N70" s="403">
        <f>K70/M70</f>
        <v>2170.3563840359789</v>
      </c>
      <c r="O70" s="112"/>
    </row>
    <row r="71" spans="1:15">
      <c r="A71" s="168"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440">
        <v>32</v>
      </c>
      <c r="N71" s="403">
        <f>K71/M71</f>
        <v>6383.4006507624999</v>
      </c>
    </row>
    <row r="72" spans="1:15">
      <c r="A72" t="s">
        <v>30</v>
      </c>
      <c r="B72" s="55" t="str">
        <f>VLOOKUP(A72,'MANO DE OBRA'!A9:D70,3,FALSE)</f>
        <v>Oficial</v>
      </c>
      <c r="C72" s="53"/>
      <c r="D72" s="53"/>
      <c r="E72" s="53"/>
      <c r="F72" s="53"/>
      <c r="G72" s="53"/>
      <c r="H72" s="53"/>
      <c r="I72" s="300">
        <f>K72/J72*100</f>
        <v>55207.789411999998</v>
      </c>
      <c r="J72" s="301">
        <v>185</v>
      </c>
      <c r="K72" s="302">
        <f>VLOOKUP(A72,'MANO DE OBRA'!A9:D101,4,FALSE)</f>
        <v>102134.4104122</v>
      </c>
      <c r="L72" s="56"/>
      <c r="M72" s="308">
        <v>32</v>
      </c>
      <c r="N72" s="403">
        <f>K72/M72</f>
        <v>3191.70032538125</v>
      </c>
    </row>
    <row r="73" spans="1:15">
      <c r="B73" s="55"/>
      <c r="C73" s="53"/>
      <c r="D73" s="53"/>
      <c r="E73" s="53"/>
      <c r="F73" s="53"/>
      <c r="G73" s="53"/>
      <c r="H73" s="53"/>
      <c r="I73" s="287"/>
      <c r="J73" s="305"/>
      <c r="K73" s="302"/>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911" t="s">
        <v>1037</v>
      </c>
      <c r="C76" s="865"/>
      <c r="D76" s="865"/>
      <c r="E76" s="865"/>
      <c r="F76" s="865"/>
      <c r="G76" s="865"/>
      <c r="H76" s="865"/>
      <c r="I76" s="865"/>
      <c r="J76" s="865"/>
      <c r="K76" s="865"/>
      <c r="L76" s="865"/>
      <c r="M76" s="866"/>
      <c r="N76" s="309">
        <f>SUM(N70:N75)</f>
        <v>11745.457360179727</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N42+N54+N65+N76</f>
        <v>247730.35538342386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49546.071076684777</v>
      </c>
      <c r="M83" s="858"/>
      <c r="N83" s="57"/>
    </row>
    <row r="84" spans="1:14">
      <c r="B84" s="95" t="s">
        <v>1057</v>
      </c>
      <c r="C84" s="96"/>
      <c r="D84" s="96"/>
      <c r="E84" s="96"/>
      <c r="F84" s="96"/>
      <c r="G84" s="96"/>
      <c r="H84" s="96"/>
      <c r="I84" s="93"/>
      <c r="J84" s="94"/>
      <c r="K84" s="312">
        <v>0.05</v>
      </c>
      <c r="L84" s="857">
        <f>N78*K84</f>
        <v>12386.517769171194</v>
      </c>
      <c r="M84" s="858"/>
      <c r="N84" s="57"/>
    </row>
    <row r="85" spans="1:14" ht="15.75" thickBot="1">
      <c r="B85" s="97" t="s">
        <v>1058</v>
      </c>
      <c r="C85" s="98"/>
      <c r="D85" s="98"/>
      <c r="E85" s="98"/>
      <c r="F85" s="98"/>
      <c r="G85" s="98"/>
      <c r="H85" s="98"/>
      <c r="I85" s="99"/>
      <c r="J85" s="100"/>
      <c r="K85" s="313">
        <v>0.05</v>
      </c>
      <c r="L85" s="859">
        <f>N78*K85</f>
        <v>12386.517769171194</v>
      </c>
      <c r="M85" s="860"/>
      <c r="N85" s="57"/>
    </row>
    <row r="86" spans="1:14" ht="15.75" thickBot="1">
      <c r="B86" s="822" t="s">
        <v>1037</v>
      </c>
      <c r="C86" s="823"/>
      <c r="D86" s="823"/>
      <c r="E86" s="823"/>
      <c r="F86" s="823"/>
      <c r="G86" s="823"/>
      <c r="H86" s="823"/>
      <c r="I86" s="823"/>
      <c r="J86" s="823"/>
      <c r="K86" s="823"/>
      <c r="L86" s="823"/>
      <c r="M86" s="824"/>
      <c r="N86" s="58">
        <f>L83+L84+L85</f>
        <v>74319.106615027165</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322049.46199845104</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66" t="s">
        <v>2324</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15" customHeight="1">
      <c r="B107" s="969" t="s">
        <v>2325</v>
      </c>
      <c r="C107" s="970"/>
      <c r="D107" s="970"/>
      <c r="E107" s="970"/>
      <c r="F107" s="970"/>
      <c r="G107" s="970"/>
      <c r="H107" s="970"/>
      <c r="I107" s="970"/>
      <c r="J107" s="970"/>
      <c r="K107" s="970"/>
      <c r="L107" s="970"/>
      <c r="M107" s="970"/>
      <c r="N107" s="971"/>
    </row>
    <row r="108" spans="2:14" ht="30.75" customHeight="1">
      <c r="B108" s="969"/>
      <c r="C108" s="970"/>
      <c r="D108" s="970"/>
      <c r="E108" s="970"/>
      <c r="F108" s="970"/>
      <c r="G108" s="970"/>
      <c r="H108" s="970"/>
      <c r="I108" s="970"/>
      <c r="J108" s="970"/>
      <c r="K108" s="970"/>
      <c r="L108" s="970"/>
      <c r="M108" s="970"/>
      <c r="N108" s="971"/>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72"/>
      <c r="K118" s="972"/>
      <c r="L118" s="972"/>
      <c r="M118" s="972"/>
      <c r="N118" s="973"/>
    </row>
    <row r="119" spans="2:14" ht="15.75" thickBot="1">
      <c r="B119" s="427" t="s">
        <v>2327</v>
      </c>
      <c r="C119" s="428"/>
      <c r="D119" s="428"/>
      <c r="E119" s="267"/>
      <c r="F119" s="267"/>
      <c r="G119" s="267"/>
      <c r="H119" s="267"/>
      <c r="I119" s="267"/>
      <c r="J119" s="974"/>
      <c r="K119" s="974"/>
      <c r="L119" s="974"/>
      <c r="M119" s="974"/>
      <c r="N119" s="975"/>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7.25" hidden="1" customHeight="1" thickBot="1">
      <c r="B30" s="77" t="s">
        <v>1027</v>
      </c>
      <c r="C30" s="801" t="s">
        <v>1028</v>
      </c>
      <c r="D30" s="802"/>
      <c r="E30" s="802"/>
      <c r="F30" s="802"/>
      <c r="G30" s="802"/>
      <c r="H30" s="802"/>
      <c r="I30" s="802"/>
      <c r="J30" s="78"/>
      <c r="K30" s="315"/>
      <c r="L30" s="798" t="s">
        <v>1029</v>
      </c>
      <c r="M30" s="799"/>
      <c r="N30" s="77" t="s">
        <v>1030</v>
      </c>
    </row>
    <row r="31" spans="1:14" ht="15.75" customHeight="1" thickBot="1">
      <c r="A31" t="s">
        <v>1929</v>
      </c>
      <c r="B31" s="86" t="s">
        <v>1182</v>
      </c>
      <c r="C31" s="87" t="s">
        <v>1963</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228</v>
      </c>
      <c r="B36" s="871" t="str">
        <f>VLOOKUP(A36,EQUIPOS!A6:D154,3,FALSE)</f>
        <v xml:space="preserve">Formaleta metálica (concreto hidráulico)
</v>
      </c>
      <c r="C36" s="872"/>
      <c r="D36" s="872"/>
      <c r="E36" s="872"/>
      <c r="F36" s="872"/>
      <c r="G36" s="872"/>
      <c r="H36" s="873"/>
      <c r="I36" s="275"/>
      <c r="J36" s="276"/>
      <c r="K36" s="277">
        <f>VLOOKUP(A36,EQUIPOS!A6:D163,4,FALSE)</f>
        <v>1760</v>
      </c>
      <c r="L36" s="278"/>
      <c r="M36" s="279">
        <v>2</v>
      </c>
      <c r="N36" s="280">
        <f>K36/M36</f>
        <v>880</v>
      </c>
    </row>
    <row r="37" spans="1:14">
      <c r="A37" s="119" t="s">
        <v>282</v>
      </c>
      <c r="B37" s="871" t="str">
        <f>VLOOKUP(A37,EQUIPOS!A7:D154,3,FALSE)</f>
        <v>Piloteadora potencia 250KW, RPM 1800, fuerza elevadora 200KN</v>
      </c>
      <c r="C37" s="872"/>
      <c r="D37" s="872"/>
      <c r="E37" s="872"/>
      <c r="F37" s="872"/>
      <c r="G37" s="872"/>
      <c r="H37" s="873"/>
      <c r="I37" s="429"/>
      <c r="J37" s="430"/>
      <c r="K37" s="277">
        <f>VLOOKUP(A37,EQUIPOS!A7:D164,4,FALSE)</f>
        <v>520700</v>
      </c>
      <c r="L37" s="343"/>
      <c r="M37" s="344">
        <v>4</v>
      </c>
      <c r="N37" s="280">
        <f>K37/M37</f>
        <v>130175</v>
      </c>
    </row>
    <row r="38" spans="1:14">
      <c r="A38" s="119" t="s">
        <v>363</v>
      </c>
      <c r="B38" s="871" t="str">
        <f>VLOOKUP(A38,EQUIPOS!A8:D154,3,FALSE)</f>
        <v>Vibrador de concreto, Motor de 3 hp a 18.000 rpm Mangueras de 4 mt</v>
      </c>
      <c r="C38" s="872"/>
      <c r="D38" s="872"/>
      <c r="E38" s="872"/>
      <c r="F38" s="872"/>
      <c r="G38" s="872"/>
      <c r="H38" s="873"/>
      <c r="I38" s="336"/>
      <c r="J38" s="338"/>
      <c r="K38" s="277">
        <f>VLOOKUP(A38,EQUIPOS!A8:D165,4,FALSE)</f>
        <v>10150</v>
      </c>
      <c r="L38" s="431"/>
      <c r="M38" s="432">
        <v>2</v>
      </c>
      <c r="N38" s="280">
        <f>K38/M38</f>
        <v>5075</v>
      </c>
    </row>
    <row r="39" spans="1:14">
      <c r="B39" s="871"/>
      <c r="C39" s="872"/>
      <c r="D39" s="872"/>
      <c r="E39" s="878"/>
      <c r="F39" s="872"/>
      <c r="G39" s="872"/>
      <c r="H39" s="873"/>
      <c r="I39" s="42"/>
      <c r="J39" s="43"/>
      <c r="K39" s="282"/>
      <c r="L39" s="284"/>
      <c r="M39" s="285"/>
      <c r="N39" s="286"/>
    </row>
    <row r="40" spans="1:14">
      <c r="B40" s="879" t="s">
        <v>1036</v>
      </c>
      <c r="C40" s="880"/>
      <c r="D40" s="880"/>
      <c r="E40" s="44"/>
      <c r="F40" s="45"/>
      <c r="G40" s="45"/>
      <c r="H40" s="46"/>
      <c r="I40" s="42"/>
      <c r="J40" s="43"/>
      <c r="K40" s="287"/>
      <c r="L40" s="284"/>
      <c r="M40" s="409">
        <v>0.1</v>
      </c>
      <c r="N40" s="352">
        <f>N76*M40</f>
        <v>1174.5457360179728</v>
      </c>
    </row>
    <row r="41" spans="1:14" ht="15.75" thickBot="1">
      <c r="B41" s="871"/>
      <c r="C41" s="872"/>
      <c r="D41" s="872"/>
      <c r="E41" s="872"/>
      <c r="F41" s="872"/>
      <c r="G41" s="872"/>
      <c r="H41" s="873"/>
      <c r="I41" s="881"/>
      <c r="J41" s="882"/>
      <c r="K41" s="47"/>
      <c r="L41" s="883"/>
      <c r="M41" s="884"/>
      <c r="N41" s="111"/>
    </row>
    <row r="42" spans="1:14" ht="15.75" thickBot="1">
      <c r="B42" s="822" t="s">
        <v>1037</v>
      </c>
      <c r="C42" s="823"/>
      <c r="D42" s="823"/>
      <c r="E42" s="823"/>
      <c r="F42" s="823"/>
      <c r="G42" s="823"/>
      <c r="H42" s="823"/>
      <c r="I42" s="823"/>
      <c r="J42" s="823"/>
      <c r="K42" s="823"/>
      <c r="L42" s="823"/>
      <c r="M42" s="824"/>
      <c r="N42" s="402">
        <f>SUM(N36:N41)</f>
        <v>137304.54573601799</v>
      </c>
    </row>
    <row r="43" spans="1:14">
      <c r="B43" s="288"/>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67" t="s">
        <v>1028</v>
      </c>
      <c r="C46" s="868"/>
      <c r="D46" s="868"/>
      <c r="E46" s="868"/>
      <c r="F46" s="868"/>
      <c r="G46" s="868"/>
      <c r="H46" s="868"/>
      <c r="I46" s="902"/>
      <c r="J46" s="323" t="s">
        <v>1029</v>
      </c>
      <c r="K46" s="91" t="s">
        <v>1030</v>
      </c>
      <c r="L46" s="903" t="s">
        <v>1039</v>
      </c>
      <c r="M46" s="902"/>
      <c r="N46" s="92" t="s">
        <v>1035</v>
      </c>
    </row>
    <row r="47" spans="1:14">
      <c r="A47" s="167" t="s">
        <v>812</v>
      </c>
      <c r="B47" s="49" t="str">
        <f>VLOOKUP(A47,MATERIALES!A5:D373,3,FALSE)</f>
        <v>Acero PDR-60</v>
      </c>
      <c r="C47" s="289"/>
      <c r="D47" s="289"/>
      <c r="E47" s="289"/>
      <c r="F47" s="289"/>
      <c r="G47" s="289"/>
      <c r="H47" s="289"/>
      <c r="I47" s="276"/>
      <c r="J47" s="232" t="str">
        <f>VLOOKUP(A47,MATERIALES!A3:D639,2,FALSE)</f>
        <v>kg</v>
      </c>
      <c r="K47" s="415">
        <v>11.875220230569418</v>
      </c>
      <c r="L47" s="275"/>
      <c r="M47" s="410">
        <f>VLOOKUP(A47,MATERIALES!A5:D396,4,FALSE)</f>
        <v>3605.6651208716376</v>
      </c>
      <c r="N47" s="280">
        <f>K47*M47</f>
        <v>42818.0673880334</v>
      </c>
    </row>
    <row r="48" spans="1:14">
      <c r="A48" s="167" t="s">
        <v>816</v>
      </c>
      <c r="B48" s="49" t="str">
        <f>VLOOKUP(A48,MATERIALES!A6:D373,3,FALSE)</f>
        <v>Aditivo curador</v>
      </c>
      <c r="C48" s="433"/>
      <c r="D48" s="433"/>
      <c r="E48" s="433"/>
      <c r="F48" s="433"/>
      <c r="G48" s="433"/>
      <c r="H48" s="433"/>
      <c r="I48" s="433"/>
      <c r="J48" s="319" t="str">
        <f>VLOOKUP(A48,MATERIALES!A4:D640,2,FALSE)</f>
        <v>kg</v>
      </c>
      <c r="K48" s="405">
        <v>0.5</v>
      </c>
      <c r="L48" s="429"/>
      <c r="M48" s="410">
        <f>VLOOKUP(A48,MATERIALES!A6:D397,4,FALSE)</f>
        <v>6344</v>
      </c>
      <c r="N48" s="280">
        <f>K48*M48</f>
        <v>3172</v>
      </c>
    </row>
    <row r="49" spans="1:14">
      <c r="A49" s="167" t="s">
        <v>859</v>
      </c>
      <c r="B49" s="49" t="str">
        <f>VLOOKUP(A49,MATERIALES!A6:D373,3,FALSE)</f>
        <v>Alambre negro para amarre calibre 18</v>
      </c>
      <c r="C49" s="433"/>
      <c r="D49" s="433"/>
      <c r="E49" s="433"/>
      <c r="F49" s="433"/>
      <c r="G49" s="433"/>
      <c r="H49" s="433"/>
      <c r="I49" s="433"/>
      <c r="J49" s="320" t="str">
        <f>VLOOKUP(A49,MATERIALES!A5:D641,2,FALSE)</f>
        <v>kg</v>
      </c>
      <c r="K49" s="405">
        <v>0.5</v>
      </c>
      <c r="L49" s="429"/>
      <c r="M49" s="410">
        <f>VLOOKUP(A49,MATERIALES!A6:D398,4,FALSE)</f>
        <v>4646.666666666667</v>
      </c>
      <c r="N49" s="280">
        <f>K49*M49</f>
        <v>2323.3333333333335</v>
      </c>
    </row>
    <row r="50" spans="1:14">
      <c r="A50" s="167" t="s">
        <v>901</v>
      </c>
      <c r="B50" s="49" t="str">
        <f>VLOOKUP(A50,MATERIALES!A6:D373,3,FALSE)</f>
        <v>Concreto Resistencia  28 (Mpa)</v>
      </c>
      <c r="C50" s="433"/>
      <c r="D50" s="433"/>
      <c r="E50" s="433"/>
      <c r="F50" s="433"/>
      <c r="G50" s="433"/>
      <c r="H50" s="433"/>
      <c r="I50" s="433"/>
      <c r="J50" s="320" t="str">
        <f>VLOOKUP(A50,MATERIALES!A6:D642,2,FALSE)</f>
        <v>m3</v>
      </c>
      <c r="K50" s="444">
        <v>0.13194689145077132</v>
      </c>
      <c r="L50" s="429"/>
      <c r="M50" s="410">
        <f>VLOOKUP(A50,MATERIALES!A6:D399,4,FALSE)</f>
        <v>381310.66666666669</v>
      </c>
      <c r="N50" s="280">
        <f>K50*M50</f>
        <v>50312.757143687915</v>
      </c>
    </row>
    <row r="51" spans="1:14">
      <c r="A51" s="167"/>
      <c r="B51" s="49"/>
      <c r="C51" s="433"/>
      <c r="D51" s="433"/>
      <c r="E51" s="433"/>
      <c r="F51" s="433"/>
      <c r="G51" s="433"/>
      <c r="H51" s="433"/>
      <c r="I51" s="433"/>
      <c r="J51" s="320"/>
      <c r="K51" s="405"/>
      <c r="L51" s="429"/>
      <c r="M51" s="410"/>
      <c r="N51" s="280"/>
    </row>
    <row r="52" spans="1:14">
      <c r="A52" s="167"/>
      <c r="B52" s="49"/>
      <c r="C52" s="433"/>
      <c r="D52" s="433"/>
      <c r="E52" s="433"/>
      <c r="F52" s="433"/>
      <c r="G52" s="433"/>
      <c r="H52" s="433"/>
      <c r="I52" s="433"/>
      <c r="J52" s="319"/>
      <c r="K52" s="405"/>
      <c r="L52" s="429"/>
      <c r="M52" s="410"/>
      <c r="N52" s="280"/>
    </row>
    <row r="53" spans="1:14" ht="15.75" thickBot="1">
      <c r="B53" s="49"/>
      <c r="C53" s="318"/>
      <c r="D53" s="318"/>
      <c r="E53" s="318"/>
      <c r="F53" s="318"/>
      <c r="G53" s="318"/>
      <c r="H53" s="318"/>
      <c r="I53" s="318"/>
      <c r="J53" s="443"/>
      <c r="K53" s="132"/>
      <c r="L53" s="333"/>
      <c r="M53" s="410"/>
      <c r="N53" s="280"/>
    </row>
    <row r="54" spans="1:14" ht="15.75" thickBot="1">
      <c r="B54" s="822" t="s">
        <v>1037</v>
      </c>
      <c r="C54" s="823"/>
      <c r="D54" s="823"/>
      <c r="E54" s="823"/>
      <c r="F54" s="823"/>
      <c r="G54" s="823"/>
      <c r="H54" s="823"/>
      <c r="I54" s="823"/>
      <c r="J54" s="823"/>
      <c r="K54" s="823"/>
      <c r="L54" s="823"/>
      <c r="M54" s="824"/>
      <c r="N54" s="402">
        <f>SUM(N47:N53)</f>
        <v>98626.157865054643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A59" t="s">
        <v>1492</v>
      </c>
      <c r="B59" s="52" t="str">
        <f>VLOOKUP(A59,TRANSPORTE!A5:D117,3,FALSE)</f>
        <v>Equipo de Transporte (Camiones Grúas</v>
      </c>
      <c r="C59" s="325"/>
      <c r="D59" s="325"/>
      <c r="E59" s="325"/>
      <c r="F59" s="325"/>
      <c r="G59" s="325"/>
      <c r="H59" s="319" t="s">
        <v>1552</v>
      </c>
      <c r="I59" s="287">
        <v>0.05</v>
      </c>
      <c r="J59" s="294">
        <v>1</v>
      </c>
      <c r="K59" s="287">
        <f>I59*J59</f>
        <v>0.05</v>
      </c>
      <c r="L59" s="909">
        <f>VLOOKUP(A59,TRANSPORTE!A5:D117,4,FALSE)</f>
        <v>1083.8884434301692</v>
      </c>
      <c r="M59" s="910"/>
      <c r="N59" s="295">
        <f>K59*L59</f>
        <v>54.194422171508464</v>
      </c>
    </row>
    <row r="60" spans="1:14">
      <c r="B60" s="52"/>
      <c r="C60" s="53"/>
      <c r="D60" s="53"/>
      <c r="E60" s="53"/>
      <c r="F60" s="53"/>
      <c r="G60" s="53"/>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296"/>
      <c r="I63" s="287"/>
      <c r="J63" s="287"/>
      <c r="K63" s="287"/>
      <c r="L63" s="297"/>
      <c r="M63" s="298"/>
      <c r="N63" s="299"/>
    </row>
    <row r="64" spans="1:14" ht="15.75" thickBot="1">
      <c r="B64" s="455"/>
      <c r="C64" s="456"/>
      <c r="D64" s="456"/>
      <c r="E64" s="456"/>
      <c r="F64" s="456"/>
      <c r="G64" s="456"/>
      <c r="H64" s="54"/>
      <c r="I64" s="132"/>
      <c r="J64" s="132"/>
      <c r="K64" s="132"/>
      <c r="L64" s="900"/>
      <c r="M64" s="901"/>
      <c r="N64" s="133"/>
    </row>
    <row r="65" spans="1:15" ht="15.75" thickBot="1">
      <c r="B65" s="911" t="s">
        <v>1037</v>
      </c>
      <c r="C65" s="865"/>
      <c r="D65" s="865"/>
      <c r="E65" s="865"/>
      <c r="F65" s="865"/>
      <c r="G65" s="865"/>
      <c r="H65" s="865"/>
      <c r="I65" s="865"/>
      <c r="J65" s="865"/>
      <c r="K65" s="865"/>
      <c r="L65" s="865"/>
      <c r="M65" s="866"/>
      <c r="N65" s="110">
        <f>N59+N60+N61+N62+N63</f>
        <v>54.194422171508464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864"/>
      <c r="N69" s="104" t="s">
        <v>1035</v>
      </c>
    </row>
    <row r="70" spans="1:15">
      <c r="A70" s="168" t="s">
        <v>7</v>
      </c>
      <c r="B70" s="55" t="str">
        <f>VLOOKUP(A70,'MANO DE OBRA'!A8:D68,3,FALSE)</f>
        <v>Obrero (2)</v>
      </c>
      <c r="C70" s="53"/>
      <c r="D70" s="53"/>
      <c r="E70" s="53"/>
      <c r="F70" s="53"/>
      <c r="G70" s="53"/>
      <c r="H70" s="53"/>
      <c r="I70" s="300">
        <f>K70/J70*100</f>
        <v>55207.789411999998</v>
      </c>
      <c r="J70" s="301">
        <v>185</v>
      </c>
      <c r="K70" s="302">
        <f>VLOOKUP(A70,'MANO DE OBRA'!A8:D99,4,FALSE)</f>
        <v>102134.4104122</v>
      </c>
      <c r="L70" s="56"/>
      <c r="M70" s="445">
        <v>47.058819999999997</v>
      </c>
      <c r="N70" s="403">
        <f>K70/M70</f>
        <v>2170.3563840359789</v>
      </c>
      <c r="O70" s="112"/>
    </row>
    <row r="71" spans="1:15">
      <c r="A71" s="168" t="s">
        <v>11</v>
      </c>
      <c r="B71" s="55" t="str">
        <f>VLOOKUP(A71,'MANO DE OBRA'!A8:D69,3,FALSE)</f>
        <v>Obrero (4)</v>
      </c>
      <c r="C71" s="53"/>
      <c r="D71" s="53"/>
      <c r="E71" s="53"/>
      <c r="F71" s="53"/>
      <c r="G71" s="53"/>
      <c r="H71" s="53"/>
      <c r="I71" s="300">
        <f>K71/J71*100</f>
        <v>110415.578824</v>
      </c>
      <c r="J71" s="301">
        <v>185</v>
      </c>
      <c r="K71" s="302">
        <f>VLOOKUP(A71,'MANO DE OBRA'!A8:D100,4,FALSE)</f>
        <v>204268.8208244</v>
      </c>
      <c r="L71" s="56"/>
      <c r="M71" s="440">
        <v>32</v>
      </c>
      <c r="N71" s="403">
        <f>K71/M71</f>
        <v>6383.4006507624999</v>
      </c>
    </row>
    <row r="72" spans="1:15">
      <c r="A72" t="s">
        <v>30</v>
      </c>
      <c r="B72" s="55" t="str">
        <f>VLOOKUP(A72,'MANO DE OBRA'!A9:D70,3,FALSE)</f>
        <v>Oficial</v>
      </c>
      <c r="C72" s="53"/>
      <c r="D72" s="53"/>
      <c r="E72" s="53"/>
      <c r="F72" s="53"/>
      <c r="G72" s="53"/>
      <c r="H72" s="53"/>
      <c r="I72" s="300">
        <f>K72/J72*100</f>
        <v>55207.789411999998</v>
      </c>
      <c r="J72" s="301">
        <v>185</v>
      </c>
      <c r="K72" s="302">
        <f>VLOOKUP(A72,'MANO DE OBRA'!A9:D101,4,FALSE)</f>
        <v>102134.4104122</v>
      </c>
      <c r="L72" s="56"/>
      <c r="M72" s="308">
        <v>32</v>
      </c>
      <c r="N72" s="403">
        <f>K72/M72</f>
        <v>3191.70032538125</v>
      </c>
    </row>
    <row r="73" spans="1:15">
      <c r="B73" s="55"/>
      <c r="C73" s="53"/>
      <c r="D73" s="53"/>
      <c r="E73" s="53"/>
      <c r="F73" s="53"/>
      <c r="G73" s="53"/>
      <c r="H73" s="53"/>
      <c r="I73" s="287"/>
      <c r="J73" s="305"/>
      <c r="K73" s="302"/>
      <c r="L73" s="326"/>
      <c r="M73" s="308"/>
      <c r="N73" s="304"/>
    </row>
    <row r="74" spans="1:15">
      <c r="B74" s="55"/>
      <c r="C74" s="53"/>
      <c r="D74" s="53"/>
      <c r="E74" s="53"/>
      <c r="F74" s="53"/>
      <c r="G74" s="53"/>
      <c r="H74" s="53"/>
      <c r="I74" s="287"/>
      <c r="J74" s="305"/>
      <c r="K74" s="306"/>
      <c r="L74" s="326"/>
      <c r="M74" s="308"/>
      <c r="N74" s="304"/>
    </row>
    <row r="75" spans="1:15" ht="15.75" thickBot="1">
      <c r="B75" s="898"/>
      <c r="C75" s="899"/>
      <c r="D75" s="899"/>
      <c r="E75" s="899"/>
      <c r="F75" s="899"/>
      <c r="G75" s="899"/>
      <c r="H75" s="899"/>
      <c r="I75" s="132"/>
      <c r="J75" s="132"/>
      <c r="K75" s="132"/>
      <c r="L75" s="912"/>
      <c r="M75" s="912"/>
      <c r="N75" s="51"/>
    </row>
    <row r="76" spans="1:15" ht="15.75" thickBot="1">
      <c r="B76" s="911" t="s">
        <v>1037</v>
      </c>
      <c r="C76" s="865"/>
      <c r="D76" s="865"/>
      <c r="E76" s="865"/>
      <c r="F76" s="865"/>
      <c r="G76" s="865"/>
      <c r="H76" s="865"/>
      <c r="I76" s="865"/>
      <c r="J76" s="865"/>
      <c r="K76" s="865"/>
      <c r="L76" s="865"/>
      <c r="M76" s="866"/>
      <c r="N76" s="309">
        <f>SUM(N70:N75)</f>
        <v>11745.457360179727</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N42+N54+N65+N76</f>
        <v>247730.35538342386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49546.071076684777</v>
      </c>
      <c r="M83" s="858"/>
      <c r="N83" s="57"/>
    </row>
    <row r="84" spans="1:14">
      <c r="B84" s="95" t="s">
        <v>1057</v>
      </c>
      <c r="C84" s="96"/>
      <c r="D84" s="96"/>
      <c r="E84" s="96"/>
      <c r="F84" s="96"/>
      <c r="G84" s="96"/>
      <c r="H84" s="96"/>
      <c r="I84" s="93"/>
      <c r="J84" s="94"/>
      <c r="K84" s="312">
        <v>0.05</v>
      </c>
      <c r="L84" s="857">
        <f>N78*K84</f>
        <v>12386.517769171194</v>
      </c>
      <c r="M84" s="858"/>
      <c r="N84" s="57"/>
    </row>
    <row r="85" spans="1:14" ht="15.75" thickBot="1">
      <c r="B85" s="97" t="s">
        <v>1058</v>
      </c>
      <c r="C85" s="98"/>
      <c r="D85" s="98"/>
      <c r="E85" s="98"/>
      <c r="F85" s="98"/>
      <c r="G85" s="98"/>
      <c r="H85" s="98"/>
      <c r="I85" s="99"/>
      <c r="J85" s="100"/>
      <c r="K85" s="313">
        <v>0.05</v>
      </c>
      <c r="L85" s="859">
        <f>N78*K85</f>
        <v>12386.517769171194</v>
      </c>
      <c r="M85" s="860"/>
      <c r="N85" s="57"/>
    </row>
    <row r="86" spans="1:14" ht="15.75" thickBot="1">
      <c r="B86" s="822" t="s">
        <v>1037</v>
      </c>
      <c r="C86" s="823"/>
      <c r="D86" s="823"/>
      <c r="E86" s="823"/>
      <c r="F86" s="823"/>
      <c r="G86" s="823"/>
      <c r="H86" s="823"/>
      <c r="I86" s="823"/>
      <c r="J86" s="823"/>
      <c r="K86" s="823"/>
      <c r="L86" s="823"/>
      <c r="M86" s="824"/>
      <c r="N86" s="58">
        <f>L83+L84+L85</f>
        <v>74319.106615027165</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322049.46199845104</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66" t="s">
        <v>2324</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2325</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72"/>
      <c r="K118" s="972"/>
      <c r="L118" s="972"/>
      <c r="M118" s="972"/>
      <c r="N118" s="973"/>
    </row>
    <row r="119" spans="2:14" ht="15.75" thickBot="1">
      <c r="B119" s="427" t="s">
        <v>2327</v>
      </c>
      <c r="C119" s="428"/>
      <c r="D119" s="428"/>
      <c r="E119" s="267"/>
      <c r="F119" s="267"/>
      <c r="G119" s="267"/>
      <c r="H119" s="267"/>
      <c r="I119" s="267"/>
      <c r="J119" s="974"/>
      <c r="K119" s="974"/>
      <c r="L119" s="974"/>
      <c r="M119" s="974"/>
      <c r="N119" s="975"/>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4"/>
  <sheetViews>
    <sheetView topLeftCell="A52" zoomScale="77" zoomScaleNormal="77" workbookViewId="0">
      <selection activeCell="K40" sqref="K40"/>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customHeight="1" thickBot="1">
      <c r="A31" t="s">
        <v>1929</v>
      </c>
      <c r="B31" s="86" t="s">
        <v>1183</v>
      </c>
      <c r="C31" s="87" t="s">
        <v>2337</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243</v>
      </c>
      <c r="B36" s="871" t="str">
        <f>VLOOKUP(A36,EQUIPOS!A6:D154,3,FALSE)</f>
        <v>Grúa 10 ton</v>
      </c>
      <c r="C36" s="872"/>
      <c r="D36" s="872"/>
      <c r="E36" s="872"/>
      <c r="F36" s="872"/>
      <c r="G36" s="872"/>
      <c r="H36" s="873"/>
      <c r="I36" s="275"/>
      <c r="J36" s="276"/>
      <c r="K36" s="277">
        <f>VLOOKUP(A36,EQUIPOS!A6:D163,4,FALSE)</f>
        <v>187100</v>
      </c>
      <c r="L36" s="278"/>
      <c r="M36" s="279">
        <v>0.158</v>
      </c>
      <c r="N36" s="280">
        <f t="shared" ref="N36:N44" si="0">K36/M36</f>
        <v>1184177.2151898735</v>
      </c>
    </row>
    <row r="37" spans="1:14">
      <c r="A37" s="119" t="s">
        <v>121</v>
      </c>
      <c r="B37" s="871" t="str">
        <f>VLOOKUP(A37,EQUIPOS!A7:D154,3,FALSE)</f>
        <v>Bomba eléctrica para accionar la celda</v>
      </c>
      <c r="C37" s="872"/>
      <c r="D37" s="872"/>
      <c r="E37" s="872"/>
      <c r="F37" s="872"/>
      <c r="G37" s="872"/>
      <c r="H37" s="873"/>
      <c r="I37" s="429"/>
      <c r="J37" s="430"/>
      <c r="K37" s="277">
        <f>VLOOKUP(A37,EQUIPOS!A7:D164,4,FALSE)</f>
        <v>62533.333333333336</v>
      </c>
      <c r="L37" s="343"/>
      <c r="M37" s="344">
        <v>0.158</v>
      </c>
      <c r="N37" s="280">
        <f t="shared" si="0"/>
        <v>395780.59071729961</v>
      </c>
    </row>
    <row r="38" spans="1:14">
      <c r="A38" s="119" t="s">
        <v>217</v>
      </c>
      <c r="B38" s="871" t="str">
        <f>VLOOKUP(A38,EQUIPOS!A8:D154,3,FALSE)</f>
        <v>Equipo de soldadura y de acetileno (incluye soldadura)</v>
      </c>
      <c r="C38" s="872"/>
      <c r="D38" s="872"/>
      <c r="E38" s="872"/>
      <c r="F38" s="872"/>
      <c r="G38" s="872"/>
      <c r="H38" s="873"/>
      <c r="I38" s="429"/>
      <c r="J38" s="430"/>
      <c r="K38" s="446">
        <f>VLOOKUP(A38,EQUIPOS!A8:D165,4,FALSE)</f>
        <v>31600</v>
      </c>
      <c r="L38" s="343"/>
      <c r="M38" s="344">
        <v>0.158</v>
      </c>
      <c r="N38" s="280">
        <f t="shared" si="0"/>
        <v>200000</v>
      </c>
    </row>
    <row r="39" spans="1:14">
      <c r="A39" s="119" t="s">
        <v>255</v>
      </c>
      <c r="B39" s="871" t="str">
        <f>VLOOKUP(A39,EQUIPOS!A9:D154,3,FALSE)</f>
        <v>Manómetro cable de acero para bajar la celda</v>
      </c>
      <c r="C39" s="872"/>
      <c r="D39" s="872"/>
      <c r="E39" s="872"/>
      <c r="F39" s="872"/>
      <c r="G39" s="872"/>
      <c r="H39" s="873"/>
      <c r="I39" s="429"/>
      <c r="J39" s="430"/>
      <c r="K39" s="446">
        <f>VLOOKUP(A39,EQUIPOS!A9:D166,4,FALSE)</f>
        <v>1547386.6666666667</v>
      </c>
      <c r="L39" s="343"/>
      <c r="M39" s="344">
        <v>0.158</v>
      </c>
      <c r="N39" s="280">
        <f t="shared" si="0"/>
        <v>9793586.4978902955</v>
      </c>
    </row>
    <row r="40" spans="1:14">
      <c r="A40" s="119" t="s">
        <v>1732</v>
      </c>
      <c r="B40" s="977" t="str">
        <f>VLOOKUP(A40,EQUIPOS!A10:D154,3,FALSE)</f>
        <v xml:space="preserve">Retroexcavadora sobre llantas 
</v>
      </c>
      <c r="C40" s="978"/>
      <c r="D40" s="978"/>
      <c r="E40" s="978"/>
      <c r="F40" s="978"/>
      <c r="G40" s="978"/>
      <c r="H40" s="979"/>
      <c r="I40" s="656"/>
      <c r="J40" s="657"/>
      <c r="K40" s="658">
        <f>VLOOKUP(A40,EQUIPOS!A10:D167,4,FALSE)</f>
        <v>129650</v>
      </c>
      <c r="L40" s="343"/>
      <c r="M40" s="344">
        <v>0.158</v>
      </c>
      <c r="N40" s="280">
        <f t="shared" si="0"/>
        <v>820569.62025316455</v>
      </c>
    </row>
    <row r="41" spans="1:14">
      <c r="A41" s="119" t="s">
        <v>115</v>
      </c>
      <c r="B41" s="871" t="str">
        <f>VLOOKUP(A41,EQUIPOS!A6:D154,3,FALSE)</f>
        <v>Andamiaje para Aplicar la Carga (Equipos Sustituto de la Tara)</v>
      </c>
      <c r="C41" s="872"/>
      <c r="D41" s="872"/>
      <c r="E41" s="872"/>
      <c r="F41" s="872"/>
      <c r="G41" s="872"/>
      <c r="H41" s="873"/>
      <c r="I41" s="429"/>
      <c r="J41" s="430"/>
      <c r="K41" s="446">
        <f>VLOOKUP(A41,EQUIPOS!A6:D154,4,FALSE)</f>
        <v>74276.666666666672</v>
      </c>
      <c r="L41" s="343"/>
      <c r="M41" s="344">
        <v>0.158</v>
      </c>
      <c r="N41" s="280">
        <f t="shared" si="0"/>
        <v>470105.48523206753</v>
      </c>
    </row>
    <row r="42" spans="1:14">
      <c r="A42" s="119" t="s">
        <v>224</v>
      </c>
      <c r="B42" s="871" t="str">
        <f>VLOOKUP(A42,EQUIPOS!A12:D156,3,FALSE)</f>
        <v>Equipo de Medición (Deformimetros Eléctricos, Mecánicos, Celdas de Carga,  Etc.)</v>
      </c>
      <c r="C42" s="872"/>
      <c r="D42" s="872"/>
      <c r="E42" s="872"/>
      <c r="F42" s="872"/>
      <c r="G42" s="872"/>
      <c r="H42" s="873"/>
      <c r="I42" s="336"/>
      <c r="J42" s="338"/>
      <c r="K42" s="446">
        <f>VLOOKUP(A42,EQUIPOS!A12:D169,4,FALSE)</f>
        <v>187300</v>
      </c>
      <c r="L42" s="431"/>
      <c r="M42" s="432">
        <v>0.158</v>
      </c>
      <c r="N42" s="280">
        <f t="shared" si="0"/>
        <v>1185443.0379746836</v>
      </c>
    </row>
    <row r="43" spans="1:14">
      <c r="A43" t="s">
        <v>335</v>
      </c>
      <c r="B43" s="871" t="str">
        <f>VLOOKUP(A43,EQUIPOS!A13:D157,3,FALSE)</f>
        <v>Tara (Recebo, Agua, Etc.)</v>
      </c>
      <c r="C43" s="872"/>
      <c r="D43" s="872"/>
      <c r="E43" s="872"/>
      <c r="F43" s="872"/>
      <c r="G43" s="872"/>
      <c r="H43" s="873"/>
      <c r="I43" s="42"/>
      <c r="J43" s="43"/>
      <c r="K43" s="446">
        <f>VLOOKUP(A43,EQUIPOS!A13:D170,4,FALSE)</f>
        <v>270500</v>
      </c>
      <c r="L43" s="284"/>
      <c r="M43" s="285">
        <v>2.8000000000000001E-2</v>
      </c>
      <c r="N43" s="280">
        <f t="shared" si="0"/>
        <v>9660714.2857142854</v>
      </c>
    </row>
    <row r="44" spans="1:14">
      <c r="A44" t="s">
        <v>216</v>
      </c>
      <c r="B44" s="871" t="str">
        <f>VLOOKUP(A44,EQUIPOS!A14:D158,3,FALSE)</f>
        <v xml:space="preserve">Equipo de topografía Teodolito electrónico con abertura de anteojo de 42 mm. Aumento del anteojo: 30x.Distancia mínima de enfoque: 1.0 m. Precisión: 5´´. Compensador con rango de trabajo ±3´. </v>
      </c>
      <c r="C44" s="872"/>
      <c r="D44" s="872"/>
      <c r="E44" s="872"/>
      <c r="F44" s="872"/>
      <c r="G44" s="872"/>
      <c r="H44" s="873"/>
      <c r="I44" s="42"/>
      <c r="J44" s="43"/>
      <c r="K44" s="446">
        <f>VLOOKUP(A44,EQUIPOS!A14:D171,4,FALSE)</f>
        <v>20600</v>
      </c>
      <c r="L44" s="284"/>
      <c r="M44" s="285">
        <v>0.158</v>
      </c>
      <c r="N44" s="281">
        <f t="shared" si="0"/>
        <v>130379.74683544303</v>
      </c>
    </row>
    <row r="45" spans="1:14">
      <c r="B45" s="879" t="s">
        <v>1036</v>
      </c>
      <c r="C45" s="880"/>
      <c r="D45" s="880"/>
      <c r="E45" s="44"/>
      <c r="F45" s="45"/>
      <c r="G45" s="45"/>
      <c r="H45" s="46"/>
      <c r="I45" s="42"/>
      <c r="J45" s="43"/>
      <c r="K45" s="287"/>
      <c r="L45" s="284"/>
      <c r="M45" s="409">
        <v>0.02</v>
      </c>
      <c r="N45" s="352">
        <f>N81*M45</f>
        <v>23612.235743728568</v>
      </c>
    </row>
    <row r="46" spans="1:14" ht="15.75" thickBot="1">
      <c r="B46" s="871"/>
      <c r="C46" s="872"/>
      <c r="D46" s="872"/>
      <c r="E46" s="872"/>
      <c r="F46" s="872"/>
      <c r="G46" s="872"/>
      <c r="H46" s="873"/>
      <c r="I46" s="881"/>
      <c r="J46" s="882"/>
      <c r="K46" s="47"/>
      <c r="L46" s="883"/>
      <c r="M46" s="884"/>
      <c r="N46" s="111"/>
    </row>
    <row r="47" spans="1:14" ht="15.75" thickBot="1">
      <c r="B47" s="822" t="s">
        <v>1037</v>
      </c>
      <c r="C47" s="823"/>
      <c r="D47" s="823"/>
      <c r="E47" s="823"/>
      <c r="F47" s="823"/>
      <c r="G47" s="823"/>
      <c r="H47" s="823"/>
      <c r="I47" s="823"/>
      <c r="J47" s="823"/>
      <c r="K47" s="823"/>
      <c r="L47" s="823"/>
      <c r="M47" s="824"/>
      <c r="N47" s="402">
        <f>SUM(N36:N46)</f>
        <v>23864368.71555084</v>
      </c>
    </row>
    <row r="48" spans="1:14">
      <c r="B48" s="288"/>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67" t="s">
        <v>1028</v>
      </c>
      <c r="C51" s="868"/>
      <c r="D51" s="868"/>
      <c r="E51" s="868"/>
      <c r="F51" s="868"/>
      <c r="G51" s="868"/>
      <c r="H51" s="868"/>
      <c r="I51" s="902"/>
      <c r="J51" s="323" t="s">
        <v>1029</v>
      </c>
      <c r="K51" s="91" t="s">
        <v>1030</v>
      </c>
      <c r="L51" s="903" t="s">
        <v>1039</v>
      </c>
      <c r="M51" s="902"/>
      <c r="N51" s="92" t="s">
        <v>1035</v>
      </c>
    </row>
    <row r="52" spans="1:14">
      <c r="A52" s="167" t="s">
        <v>412</v>
      </c>
      <c r="B52" s="49" t="str">
        <f>VLOOKUP(A52,MATERIALES!A5:D373,3,FALSE)</f>
        <v>Celda especial de carga</v>
      </c>
      <c r="C52" s="289"/>
      <c r="D52" s="289"/>
      <c r="E52" s="289"/>
      <c r="F52" s="289"/>
      <c r="G52" s="289"/>
      <c r="H52" s="289"/>
      <c r="I52" s="276"/>
      <c r="J52" s="232" t="str">
        <f>VLOOKUP(A52,MATERIALES!A6:D644,2,FALSE)</f>
        <v>u</v>
      </c>
      <c r="K52" s="290">
        <v>1</v>
      </c>
      <c r="L52" s="275"/>
      <c r="M52" s="410">
        <f>VLOOKUP(A52,MATERIALES!A5:D396,4,FALSE)</f>
        <v>19539403.333333332</v>
      </c>
      <c r="N52" s="280">
        <f t="shared" ref="N52:N58" si="1">K52*M52</f>
        <v>19539403.333333332</v>
      </c>
    </row>
    <row r="53" spans="1:14">
      <c r="A53" s="167" t="s">
        <v>515</v>
      </c>
      <c r="B53" s="49" t="str">
        <f>VLOOKUP(A53,MATERIALES!A6:D373,3,FALSE)</f>
        <v>Manguera de alta presión</v>
      </c>
      <c r="C53" s="433"/>
      <c r="D53" s="433"/>
      <c r="E53" s="433"/>
      <c r="F53" s="433"/>
      <c r="G53" s="433"/>
      <c r="H53" s="433"/>
      <c r="I53" s="433"/>
      <c r="J53" s="319" t="str">
        <f>VLOOKUP(A53,MATERIALES!A7:D645,2,FALSE)</f>
        <v>m</v>
      </c>
      <c r="K53" s="405">
        <v>30</v>
      </c>
      <c r="L53" s="429"/>
      <c r="M53" s="410">
        <f>VLOOKUP(A53,MATERIALES!A6:D397,4,FALSE)</f>
        <v>146097.70916784764</v>
      </c>
      <c r="N53" s="280">
        <f t="shared" si="1"/>
        <v>4382931.2750354297</v>
      </c>
    </row>
    <row r="54" spans="1:14">
      <c r="A54" s="167" t="s">
        <v>792</v>
      </c>
      <c r="B54" s="49" t="str">
        <f>VLOOKUP(A54,MATERIALES!A6:D373,3,FALSE)</f>
        <v>Tubo Metálico De Alta Resistencia</v>
      </c>
      <c r="C54" s="433"/>
      <c r="D54" s="433"/>
      <c r="E54" s="433"/>
      <c r="F54" s="433"/>
      <c r="G54" s="433"/>
      <c r="H54" s="433"/>
      <c r="I54" s="433"/>
      <c r="J54" s="320" t="str">
        <f>VLOOKUP(A54,MATERIALES!A8:D646,2,FALSE)</f>
        <v>m</v>
      </c>
      <c r="K54" s="405">
        <v>60</v>
      </c>
      <c r="L54" s="429"/>
      <c r="M54" s="410">
        <f>VLOOKUP(A54,MATERIALES!A6:D398,4,FALSE)</f>
        <v>89134.165502752046</v>
      </c>
      <c r="N54" s="280">
        <f t="shared" si="1"/>
        <v>5348049.9301651232</v>
      </c>
    </row>
    <row r="55" spans="1:14">
      <c r="A55" s="167" t="s">
        <v>799</v>
      </c>
      <c r="B55" s="49" t="str">
        <f>VLOOKUP(A55,MATERIALES!A6:D373,3,FALSE)</f>
        <v>Uniones especiales de alta resistencia para tubería</v>
      </c>
      <c r="C55" s="433"/>
      <c r="D55" s="433"/>
      <c r="E55" s="433"/>
      <c r="F55" s="433"/>
      <c r="G55" s="433"/>
      <c r="H55" s="433"/>
      <c r="I55" s="433"/>
      <c r="J55" s="320" t="str">
        <f>VLOOKUP(A55,MATERIALES!A9:D647,2,FALSE)</f>
        <v>u</v>
      </c>
      <c r="K55" s="405">
        <v>12</v>
      </c>
      <c r="L55" s="429"/>
      <c r="M55" s="410">
        <f>VLOOKUP(A55,MATERIALES!A6:D399,4,FALSE)</f>
        <v>54737.962065166168</v>
      </c>
      <c r="N55" s="280">
        <f t="shared" si="1"/>
        <v>656855.54478199407</v>
      </c>
    </row>
    <row r="56" spans="1:14">
      <c r="A56" s="167" t="s">
        <v>755</v>
      </c>
      <c r="B56" s="49" t="str">
        <f>VLOOKUP(A56,MATERIALES!A7:D373,3,FALSE)</f>
        <v>Transductores electrónicos (incluye cables, protección contra el concreto y panel de lectura)</v>
      </c>
      <c r="C56" s="433"/>
      <c r="D56" s="433"/>
      <c r="E56" s="433"/>
      <c r="F56" s="433"/>
      <c r="G56" s="433"/>
      <c r="H56" s="433"/>
      <c r="I56" s="433"/>
      <c r="J56" s="320" t="str">
        <f>VLOOKUP(A56,MATERIALES!A10:D648,2,FALSE)</f>
        <v>u</v>
      </c>
      <c r="K56" s="405">
        <v>2</v>
      </c>
      <c r="L56" s="429"/>
      <c r="M56" s="410">
        <f>VLOOKUP(A56,MATERIALES!A7:D400,4,FALSE)</f>
        <v>1881586.7657714437</v>
      </c>
      <c r="N56" s="280">
        <f t="shared" si="1"/>
        <v>3763173.5315428874</v>
      </c>
    </row>
    <row r="57" spans="1:14">
      <c r="A57" s="167" t="s">
        <v>757</v>
      </c>
      <c r="B57" s="49" t="str">
        <f>VLOOKUP(A57,MATERIALES!A8:D373,3,FALSE)</f>
        <v>Transductores mecánicos (incluye cables, protección contra el concreto y panel de lectura)</v>
      </c>
      <c r="C57" s="433"/>
      <c r="D57" s="433"/>
      <c r="E57" s="433"/>
      <c r="F57" s="433"/>
      <c r="G57" s="433"/>
      <c r="H57" s="433"/>
      <c r="I57" s="433"/>
      <c r="J57" s="320" t="str">
        <f>VLOOKUP(A57,MATERIALES!A11:D649,2,FALSE)</f>
        <v>u</v>
      </c>
      <c r="K57" s="405">
        <v>5</v>
      </c>
      <c r="L57" s="429"/>
      <c r="M57" s="410">
        <f>VLOOKUP(A57,MATERIALES!A8:D401,4,FALSE)</f>
        <v>1148502.5930254303</v>
      </c>
      <c r="N57" s="280">
        <f t="shared" si="1"/>
        <v>5742512.9651271515</v>
      </c>
    </row>
    <row r="58" spans="1:14" ht="15.75" thickBot="1">
      <c r="A58" s="213" t="s">
        <v>564</v>
      </c>
      <c r="B58" s="49" t="str">
        <f>VLOOKUP(A58,MATERIALES!A9:D374,3,FALSE)</f>
        <v xml:space="preserve">Material seleccionado para Relleno
</v>
      </c>
      <c r="C58" s="318"/>
      <c r="D58" s="318"/>
      <c r="E58" s="318"/>
      <c r="F58" s="318"/>
      <c r="G58" s="318"/>
      <c r="H58" s="318"/>
      <c r="I58" s="318"/>
      <c r="J58" s="443" t="str">
        <f>VLOOKUP(A58,MATERIALES!A12:D650,2,FALSE)</f>
        <v>m3</v>
      </c>
      <c r="K58" s="132">
        <v>70</v>
      </c>
      <c r="L58" s="333"/>
      <c r="M58" s="410">
        <f>VLOOKUP(A58,MATERIALES!A9:D402,4,FALSE)</f>
        <v>29750</v>
      </c>
      <c r="N58" s="280">
        <f t="shared" si="1"/>
        <v>2082500</v>
      </c>
    </row>
    <row r="59" spans="1:14" ht="15.75" thickBot="1">
      <c r="B59" s="822" t="s">
        <v>1037</v>
      </c>
      <c r="C59" s="823"/>
      <c r="D59" s="823"/>
      <c r="E59" s="823"/>
      <c r="F59" s="823"/>
      <c r="G59" s="823"/>
      <c r="H59" s="823"/>
      <c r="I59" s="823"/>
      <c r="J59" s="823"/>
      <c r="K59" s="823"/>
      <c r="L59" s="823"/>
      <c r="M59" s="824"/>
      <c r="N59" s="402">
        <f>SUM(N52:N58)</f>
        <v>41515426.579985917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8" t="s">
        <v>1045</v>
      </c>
      <c r="M63" s="887"/>
      <c r="N63" s="82" t="s">
        <v>1035</v>
      </c>
    </row>
    <row r="64" spans="1:14">
      <c r="A64" t="s">
        <v>1479</v>
      </c>
      <c r="B64" s="52" t="str">
        <f>VLOOKUP(A64,TRANSPORTE!A5:D117,3,FALSE)</f>
        <v>Transporte de Equipos para Prueba (1)</v>
      </c>
      <c r="C64" s="325"/>
      <c r="D64" s="325"/>
      <c r="E64" s="325"/>
      <c r="F64" s="325"/>
      <c r="G64" s="325"/>
      <c r="H64" s="319" t="s">
        <v>1552</v>
      </c>
      <c r="I64" s="287">
        <v>0.05</v>
      </c>
      <c r="J64" s="294">
        <v>1</v>
      </c>
      <c r="K64" s="287">
        <f>I64*J64</f>
        <v>0.05</v>
      </c>
      <c r="L64" s="909">
        <f>VLOOKUP(A64,TRANSPORTE!A5:D117,4,FALSE)</f>
        <v>171749.93318119206</v>
      </c>
      <c r="M64" s="910"/>
      <c r="N64" s="295">
        <f>K64*L64</f>
        <v>8587.4966590596032</v>
      </c>
    </row>
    <row r="65" spans="1:15">
      <c r="B65" s="52"/>
      <c r="C65" s="53"/>
      <c r="D65" s="53"/>
      <c r="E65" s="53"/>
      <c r="F65" s="53"/>
      <c r="G65" s="53"/>
      <c r="H65" s="319"/>
      <c r="I65" s="287"/>
      <c r="J65" s="294"/>
      <c r="K65" s="287"/>
      <c r="L65" s="909"/>
      <c r="M65" s="910"/>
      <c r="N65" s="295"/>
    </row>
    <row r="66" spans="1:15">
      <c r="B66" s="52"/>
      <c r="C66" s="53"/>
      <c r="D66" s="53"/>
      <c r="E66" s="53"/>
      <c r="F66" s="53"/>
      <c r="G66" s="53"/>
      <c r="H66" s="319"/>
      <c r="I66" s="287"/>
      <c r="J66" s="294"/>
      <c r="K66" s="287"/>
      <c r="L66" s="909"/>
      <c r="M66" s="910"/>
      <c r="N66" s="295"/>
    </row>
    <row r="67" spans="1:15">
      <c r="B67" s="52"/>
      <c r="C67" s="53"/>
      <c r="D67" s="53"/>
      <c r="E67" s="53"/>
      <c r="F67" s="53"/>
      <c r="G67" s="53"/>
      <c r="H67" s="319"/>
      <c r="I67" s="287"/>
      <c r="J67" s="294"/>
      <c r="K67" s="287"/>
      <c r="L67" s="909"/>
      <c r="M67" s="910"/>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900"/>
      <c r="M69" s="901"/>
      <c r="N69" s="133"/>
    </row>
    <row r="70" spans="1:15" ht="15.75" thickBot="1">
      <c r="B70" s="911" t="s">
        <v>1037</v>
      </c>
      <c r="C70" s="865"/>
      <c r="D70" s="865"/>
      <c r="E70" s="865"/>
      <c r="F70" s="865"/>
      <c r="G70" s="865"/>
      <c r="H70" s="865"/>
      <c r="I70" s="865"/>
      <c r="J70" s="865"/>
      <c r="K70" s="865"/>
      <c r="L70" s="865"/>
      <c r="M70" s="866"/>
      <c r="N70" s="110">
        <f>N64+N65+N66+N67+N68</f>
        <v>8587.4966590596032</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1" t="s">
        <v>1047</v>
      </c>
      <c r="C74" s="862"/>
      <c r="D74" s="862"/>
      <c r="E74" s="862"/>
      <c r="F74" s="862"/>
      <c r="G74" s="862"/>
      <c r="H74" s="862"/>
      <c r="I74" s="79" t="s">
        <v>1048</v>
      </c>
      <c r="J74" s="81" t="s">
        <v>1494</v>
      </c>
      <c r="K74" s="80" t="s">
        <v>1050</v>
      </c>
      <c r="L74" s="863" t="s">
        <v>1034</v>
      </c>
      <c r="M74" s="864"/>
      <c r="N74" s="104" t="s">
        <v>1035</v>
      </c>
    </row>
    <row r="75" spans="1:15">
      <c r="A75" s="168" t="s">
        <v>15</v>
      </c>
      <c r="B75" s="55" t="str">
        <f>VLOOKUP(A75,'MANO DE OBRA'!A8:D68,3,FALSE)</f>
        <v>Obrero (6)</v>
      </c>
      <c r="C75" s="53"/>
      <c r="D75" s="53"/>
      <c r="E75" s="53"/>
      <c r="F75" s="53"/>
      <c r="G75" s="53"/>
      <c r="H75" s="53"/>
      <c r="I75" s="300">
        <f>K75/J75*100</f>
        <v>165623.36823599998</v>
      </c>
      <c r="J75" s="301">
        <v>185</v>
      </c>
      <c r="K75" s="302">
        <f>VLOOKUP(A75,'MANO DE OBRA'!A8:D99,4,FALSE)</f>
        <v>306403.23123659997</v>
      </c>
      <c r="L75" s="56"/>
      <c r="M75" s="442">
        <v>1.26</v>
      </c>
      <c r="N75" s="403">
        <f>K75/M75</f>
        <v>243177.1676480952</v>
      </c>
      <c r="O75" s="112"/>
    </row>
    <row r="76" spans="1:15">
      <c r="A76" s="168"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440">
        <v>1.26</v>
      </c>
      <c r="N76" s="403">
        <f>K76/M76</f>
        <v>81059.055882698405</v>
      </c>
    </row>
    <row r="77" spans="1:15">
      <c r="A77" s="179" t="s">
        <v>64</v>
      </c>
      <c r="B77" s="55" t="str">
        <f>VLOOKUP(A77,'MANO DE OBRA'!A9:D70,3,FALSE)</f>
        <v>Ingeniero supervisor</v>
      </c>
      <c r="C77" s="53"/>
      <c r="D77" s="53"/>
      <c r="E77" s="53"/>
      <c r="F77" s="53"/>
      <c r="G77" s="53"/>
      <c r="H77" s="53"/>
      <c r="I77" s="300">
        <f>K77/J77*100</f>
        <v>242468.64</v>
      </c>
      <c r="J77" s="301">
        <v>185</v>
      </c>
      <c r="K77" s="302">
        <f>VLOOKUP(A77,'MANO DE OBRA'!A9:D101,4,FALSE)</f>
        <v>448566.984</v>
      </c>
      <c r="L77" s="56"/>
      <c r="M77" s="308">
        <v>1.26</v>
      </c>
      <c r="N77" s="403">
        <f>K77/M77</f>
        <v>356005.54285714286</v>
      </c>
    </row>
    <row r="78" spans="1:15">
      <c r="A78" s="179" t="s">
        <v>78</v>
      </c>
      <c r="B78" s="55" t="str">
        <f>VLOOKUP(A78,'MANO DE OBRA'!A10:D71,3,FALSE)</f>
        <v xml:space="preserve">Ingeniero Geotecnista </v>
      </c>
      <c r="C78" s="53"/>
      <c r="D78" s="53"/>
      <c r="E78" s="53"/>
      <c r="F78" s="53"/>
      <c r="G78" s="53"/>
      <c r="H78" s="53"/>
      <c r="I78" s="300">
        <f>K78/J78*100</f>
        <v>313188.65999999997</v>
      </c>
      <c r="J78" s="301">
        <v>185</v>
      </c>
      <c r="K78" s="302">
        <f>VLOOKUP(A78,'MANO DE OBRA'!A10:D102,4,FALSE)</f>
        <v>579399.02099999995</v>
      </c>
      <c r="L78" s="326"/>
      <c r="M78" s="308">
        <v>1.26</v>
      </c>
      <c r="N78" s="403">
        <f>K78/M78</f>
        <v>459840.49285714282</v>
      </c>
    </row>
    <row r="79" spans="1:15">
      <c r="A79" s="179" t="s">
        <v>2334</v>
      </c>
      <c r="B79" s="55" t="str">
        <f>VLOOKUP(A79,'MANO DE OBRA'!A11:D72,3,FALSE)</f>
        <v>Celador</v>
      </c>
      <c r="C79" s="53"/>
      <c r="D79" s="53"/>
      <c r="E79" s="53"/>
      <c r="F79" s="53"/>
      <c r="G79" s="53"/>
      <c r="H79" s="53"/>
      <c r="I79" s="300">
        <f>K79/J79*100</f>
        <v>27603.894705999999</v>
      </c>
      <c r="J79" s="301">
        <v>185</v>
      </c>
      <c r="K79" s="306">
        <f>VLOOKUP(A79,'MANO DE OBRA'!A11:D103,4,FALSE)</f>
        <v>51067.205206099999</v>
      </c>
      <c r="L79" s="326"/>
      <c r="M79" s="308">
        <v>1.26</v>
      </c>
      <c r="N79" s="403">
        <f>K79/M79</f>
        <v>40529.527941349203</v>
      </c>
    </row>
    <row r="80" spans="1:15" ht="15.75" thickBot="1">
      <c r="B80" s="898"/>
      <c r="C80" s="899"/>
      <c r="D80" s="899"/>
      <c r="E80" s="899"/>
      <c r="F80" s="899"/>
      <c r="G80" s="899"/>
      <c r="H80" s="899"/>
      <c r="I80" s="132"/>
      <c r="J80" s="132"/>
      <c r="K80" s="132"/>
      <c r="L80" s="912"/>
      <c r="M80" s="912"/>
      <c r="N80" s="51"/>
    </row>
    <row r="81" spans="1:14" ht="15.75" thickBot="1">
      <c r="B81" s="911" t="s">
        <v>1037</v>
      </c>
      <c r="C81" s="865"/>
      <c r="D81" s="865"/>
      <c r="E81" s="865"/>
      <c r="F81" s="865"/>
      <c r="G81" s="865"/>
      <c r="H81" s="865"/>
      <c r="I81" s="865"/>
      <c r="J81" s="865"/>
      <c r="K81" s="865"/>
      <c r="L81" s="865"/>
      <c r="M81" s="866"/>
      <c r="N81" s="309">
        <f>SUM(N75:N80)</f>
        <v>1180611.7871864284</v>
      </c>
    </row>
    <row r="82" spans="1:14" ht="15.75" thickBot="1">
      <c r="B82" s="39"/>
      <c r="C82" s="40"/>
      <c r="D82" s="40"/>
      <c r="E82" s="40"/>
      <c r="F82" s="40"/>
      <c r="G82" s="40"/>
      <c r="H82" s="40"/>
      <c r="I82" s="40"/>
      <c r="J82" s="40"/>
      <c r="K82" s="40"/>
      <c r="L82" s="40"/>
      <c r="M82" s="40"/>
      <c r="N82" s="41"/>
    </row>
    <row r="83" spans="1:14" ht="15.75" thickBot="1">
      <c r="B83" s="822" t="s">
        <v>1051</v>
      </c>
      <c r="C83" s="823"/>
      <c r="D83" s="823"/>
      <c r="E83" s="823"/>
      <c r="F83" s="823"/>
      <c r="G83" s="823"/>
      <c r="H83" s="823"/>
      <c r="I83" s="823"/>
      <c r="J83" s="823"/>
      <c r="K83" s="823"/>
      <c r="L83" s="823"/>
      <c r="M83" s="824"/>
      <c r="N83" s="105">
        <f>N47+N59+N70+N81</f>
        <v>66568994.579382248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7" t="s">
        <v>1053</v>
      </c>
      <c r="C87" s="868"/>
      <c r="D87" s="868"/>
      <c r="E87" s="868"/>
      <c r="F87" s="868"/>
      <c r="G87" s="868"/>
      <c r="H87" s="868"/>
      <c r="I87" s="322"/>
      <c r="J87" s="342"/>
      <c r="K87" s="310" t="s">
        <v>1054</v>
      </c>
      <c r="L87" s="869" t="s">
        <v>1055</v>
      </c>
      <c r="M87" s="870"/>
      <c r="N87" s="311"/>
    </row>
    <row r="88" spans="1:14">
      <c r="B88" s="855" t="s">
        <v>1056</v>
      </c>
      <c r="C88" s="856"/>
      <c r="D88" s="856"/>
      <c r="E88" s="856"/>
      <c r="F88" s="856"/>
      <c r="G88" s="856"/>
      <c r="H88" s="856"/>
      <c r="I88" s="93"/>
      <c r="J88" s="94"/>
      <c r="K88" s="312">
        <v>0.2</v>
      </c>
      <c r="L88" s="857">
        <f>N83*K88</f>
        <v>13313798.91587645</v>
      </c>
      <c r="M88" s="858"/>
      <c r="N88" s="57"/>
    </row>
    <row r="89" spans="1:14">
      <c r="B89" s="95" t="s">
        <v>1057</v>
      </c>
      <c r="C89" s="96"/>
      <c r="D89" s="96"/>
      <c r="E89" s="96"/>
      <c r="F89" s="96"/>
      <c r="G89" s="96"/>
      <c r="H89" s="96"/>
      <c r="I89" s="93"/>
      <c r="J89" s="94"/>
      <c r="K89" s="312">
        <v>0.05</v>
      </c>
      <c r="L89" s="857">
        <f>N83*K89</f>
        <v>3328449.7289691125</v>
      </c>
      <c r="M89" s="858"/>
      <c r="N89" s="57"/>
    </row>
    <row r="90" spans="1:14" ht="15.75" thickBot="1">
      <c r="B90" s="97" t="s">
        <v>1058</v>
      </c>
      <c r="C90" s="98"/>
      <c r="D90" s="98"/>
      <c r="E90" s="98"/>
      <c r="F90" s="98"/>
      <c r="G90" s="98"/>
      <c r="H90" s="98"/>
      <c r="I90" s="99"/>
      <c r="J90" s="100"/>
      <c r="K90" s="313">
        <v>0.05</v>
      </c>
      <c r="L90" s="859">
        <f>N83*K90</f>
        <v>3328449.7289691125</v>
      </c>
      <c r="M90" s="860"/>
      <c r="N90" s="57"/>
    </row>
    <row r="91" spans="1:14" ht="15.75" thickBot="1">
      <c r="B91" s="822" t="s">
        <v>1037</v>
      </c>
      <c r="C91" s="823"/>
      <c r="D91" s="823"/>
      <c r="E91" s="823"/>
      <c r="F91" s="823"/>
      <c r="G91" s="823"/>
      <c r="H91" s="823"/>
      <c r="I91" s="823"/>
      <c r="J91" s="823"/>
      <c r="K91" s="823"/>
      <c r="L91" s="823"/>
      <c r="M91" s="824"/>
      <c r="N91" s="58">
        <f>L88+L89+L90</f>
        <v>19970698.373814676</v>
      </c>
    </row>
    <row r="92" spans="1:14" ht="15.75" thickBot="1">
      <c r="B92" s="39"/>
      <c r="C92" s="40"/>
      <c r="D92" s="40"/>
      <c r="E92" s="40"/>
      <c r="F92" s="40"/>
      <c r="G92" s="40"/>
      <c r="H92" s="40"/>
      <c r="I92" s="40"/>
      <c r="J92" s="40"/>
      <c r="K92" s="40"/>
      <c r="L92" s="40"/>
      <c r="M92" s="40"/>
      <c r="N92" s="41"/>
    </row>
    <row r="93" spans="1:14" ht="15.75" thickBot="1">
      <c r="A93" t="s">
        <v>2122</v>
      </c>
      <c r="B93" s="822" t="s">
        <v>1059</v>
      </c>
      <c r="C93" s="823"/>
      <c r="D93" s="823"/>
      <c r="E93" s="823"/>
      <c r="F93" s="823"/>
      <c r="G93" s="823"/>
      <c r="H93" s="823"/>
      <c r="I93" s="823"/>
      <c r="J93" s="823"/>
      <c r="K93" s="823"/>
      <c r="L93" s="823"/>
      <c r="M93" s="824"/>
      <c r="N93" s="196">
        <f>N83+N91</f>
        <v>86539692.953196928</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66" t="s">
        <v>2324</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2325</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72"/>
      <c r="K123" s="972"/>
      <c r="L123" s="972"/>
      <c r="M123" s="972"/>
      <c r="N123" s="973"/>
    </row>
    <row r="124" spans="2:14" ht="15.75" thickBot="1">
      <c r="B124" s="427" t="s">
        <v>2327</v>
      </c>
      <c r="C124" s="428"/>
      <c r="D124" s="428"/>
      <c r="E124" s="267"/>
      <c r="F124" s="267"/>
      <c r="G124" s="267"/>
      <c r="H124" s="267"/>
      <c r="I124" s="267"/>
      <c r="J124" s="974"/>
      <c r="K124" s="974"/>
      <c r="L124" s="974"/>
      <c r="M124" s="974"/>
      <c r="N124" s="975"/>
    </row>
  </sheetData>
  <mergeCells count="69">
    <mergeCell ref="B110:N111"/>
    <mergeCell ref="B112:N113"/>
    <mergeCell ref="J123:N124"/>
    <mergeCell ref="B39:H39"/>
    <mergeCell ref="B40:H40"/>
    <mergeCell ref="B41:H41"/>
    <mergeCell ref="B42:H42"/>
    <mergeCell ref="B88:H88"/>
    <mergeCell ref="L88:M88"/>
    <mergeCell ref="L89:M89"/>
    <mergeCell ref="L90:M90"/>
    <mergeCell ref="B91:M91"/>
    <mergeCell ref="B93:M93"/>
    <mergeCell ref="B80:H80"/>
    <mergeCell ref="L80:M80"/>
    <mergeCell ref="B81:M81"/>
    <mergeCell ref="B83:M83"/>
    <mergeCell ref="B87:H87"/>
    <mergeCell ref="L87:M87"/>
    <mergeCell ref="L66:M66"/>
    <mergeCell ref="L67:M67"/>
    <mergeCell ref="L69:M69"/>
    <mergeCell ref="B70:M70"/>
    <mergeCell ref="B74:H74"/>
    <mergeCell ref="L74:M74"/>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7.25" hidden="1" customHeight="1" thickBot="1">
      <c r="B30" s="77" t="s">
        <v>1027</v>
      </c>
      <c r="C30" s="801" t="s">
        <v>1028</v>
      </c>
      <c r="D30" s="802"/>
      <c r="E30" s="802"/>
      <c r="F30" s="802"/>
      <c r="G30" s="802"/>
      <c r="H30" s="802"/>
      <c r="I30" s="802"/>
      <c r="J30" s="78"/>
      <c r="K30" s="315"/>
      <c r="L30" s="798" t="s">
        <v>1029</v>
      </c>
      <c r="M30" s="799"/>
      <c r="N30" s="77" t="s">
        <v>1030</v>
      </c>
    </row>
    <row r="31" spans="1:14" ht="15.75" customHeight="1" thickBot="1">
      <c r="A31" t="s">
        <v>1929</v>
      </c>
      <c r="B31" s="86" t="s">
        <v>1734</v>
      </c>
      <c r="C31" s="87" t="s">
        <v>2202</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140</v>
      </c>
      <c r="B36" s="871" t="str">
        <f>VLOOKUP(A36,EQUIPOS!A6:D154,3,FALSE)</f>
        <v>Camisa para Pilote D=1.20m</v>
      </c>
      <c r="C36" s="872"/>
      <c r="D36" s="872"/>
      <c r="E36" s="872"/>
      <c r="F36" s="872"/>
      <c r="G36" s="872"/>
      <c r="H36" s="873"/>
      <c r="I36" s="275"/>
      <c r="J36" s="276"/>
      <c r="K36" s="277">
        <f>VLOOKUP(A36,EQUIPOS!A6:D163,4,FALSE)</f>
        <v>29763.333333333332</v>
      </c>
      <c r="L36" s="278"/>
      <c r="M36" s="279">
        <v>1</v>
      </c>
      <c r="N36" s="280">
        <f t="shared" ref="N36:N42" si="0">K36/M36</f>
        <v>29763.333333333332</v>
      </c>
    </row>
    <row r="37" spans="1:14">
      <c r="A37" s="119" t="s">
        <v>206</v>
      </c>
      <c r="B37" s="871" t="str">
        <f>VLOOKUP(A37,EQUIPOS!A7:D154,3,FALSE)</f>
        <v>Equipo de Soldadura</v>
      </c>
      <c r="C37" s="872"/>
      <c r="D37" s="872"/>
      <c r="E37" s="872"/>
      <c r="F37" s="872"/>
      <c r="G37" s="872"/>
      <c r="H37" s="873"/>
      <c r="I37" s="429"/>
      <c r="J37" s="430"/>
      <c r="K37" s="277">
        <f>VLOOKUP(A37,EQUIPOS!A7:D164,4,FALSE)</f>
        <v>10766.666666666666</v>
      </c>
      <c r="L37" s="343"/>
      <c r="M37" s="344">
        <v>1</v>
      </c>
      <c r="N37" s="280">
        <f t="shared" si="0"/>
        <v>10766.666666666666</v>
      </c>
    </row>
    <row r="38" spans="1:14">
      <c r="A38" s="119" t="s">
        <v>242</v>
      </c>
      <c r="B38" s="871" t="str">
        <f>VLOOKUP(A38,EQUIPOS!A8:D154,3,FALSE)</f>
        <v>Grúa con torre capacidad 1 ton en la punta.</v>
      </c>
      <c r="C38" s="872"/>
      <c r="D38" s="872"/>
      <c r="E38" s="872"/>
      <c r="F38" s="872"/>
      <c r="G38" s="872"/>
      <c r="H38" s="873"/>
      <c r="I38" s="429"/>
      <c r="J38" s="430"/>
      <c r="K38" s="446">
        <f>VLOOKUP(A38,EQUIPOS!A8:D165,4,FALSE)</f>
        <v>187700</v>
      </c>
      <c r="L38" s="343"/>
      <c r="M38" s="344">
        <v>2.5</v>
      </c>
      <c r="N38" s="280">
        <f t="shared" si="0"/>
        <v>75080</v>
      </c>
    </row>
    <row r="39" spans="1:14">
      <c r="A39" s="119" t="s">
        <v>267</v>
      </c>
      <c r="B39" s="871" t="str">
        <f>VLOOKUP(A39,EQUIPOS!A9:D154,3,FALSE)</f>
        <v>Motobomba de concreto</v>
      </c>
      <c r="C39" s="872"/>
      <c r="D39" s="872"/>
      <c r="E39" s="872"/>
      <c r="F39" s="872"/>
      <c r="G39" s="872"/>
      <c r="H39" s="873"/>
      <c r="I39" s="429"/>
      <c r="J39" s="430"/>
      <c r="K39" s="446">
        <f>VLOOKUP(A39,EQUIPOS!A9:D166,4,FALSE)</f>
        <v>58300</v>
      </c>
      <c r="L39" s="343"/>
      <c r="M39" s="344">
        <v>2.5499800000000001</v>
      </c>
      <c r="N39" s="280">
        <f t="shared" si="0"/>
        <v>22862.92441509345</v>
      </c>
    </row>
    <row r="40" spans="1:14">
      <c r="A40" s="119" t="s">
        <v>277</v>
      </c>
      <c r="B40" s="871" t="str">
        <f>VLOOKUP(A40,EQUIPOS!A10:D154,3,FALSE)</f>
        <v>Pala auxiliar de piloteadora</v>
      </c>
      <c r="C40" s="872"/>
      <c r="D40" s="872"/>
      <c r="E40" s="872"/>
      <c r="F40" s="872"/>
      <c r="G40" s="872"/>
      <c r="H40" s="873"/>
      <c r="I40" s="429"/>
      <c r="J40" s="430"/>
      <c r="K40" s="446">
        <f>VLOOKUP(A40,EQUIPOS!A10:D167,4,FALSE)</f>
        <v>394900</v>
      </c>
      <c r="L40" s="343"/>
      <c r="M40" s="344">
        <v>2.5</v>
      </c>
      <c r="N40" s="280">
        <f t="shared" si="0"/>
        <v>157960</v>
      </c>
    </row>
    <row r="41" spans="1:14">
      <c r="A41" s="119" t="s">
        <v>282</v>
      </c>
      <c r="B41" s="871" t="str">
        <f>VLOOKUP(A41,EQUIPOS!A6:D154,3,FALSE)</f>
        <v>Piloteadora potencia 250KW, RPM 1800, fuerza elevadora 200KN</v>
      </c>
      <c r="C41" s="872"/>
      <c r="D41" s="872"/>
      <c r="E41" s="872"/>
      <c r="F41" s="872"/>
      <c r="G41" s="872"/>
      <c r="H41" s="873"/>
      <c r="I41" s="429"/>
      <c r="J41" s="430"/>
      <c r="K41" s="446">
        <f>VLOOKUP(A41,EQUIPOS!A6:D154,4,FALSE)</f>
        <v>520700</v>
      </c>
      <c r="L41" s="343"/>
      <c r="M41" s="344">
        <v>1</v>
      </c>
      <c r="N41" s="280">
        <f t="shared" si="0"/>
        <v>520700</v>
      </c>
    </row>
    <row r="42" spans="1:14">
      <c r="A42" s="119" t="s">
        <v>310</v>
      </c>
      <c r="B42" s="871" t="str">
        <f>VLOOKUP(A42,EQUIPOS!A12:D156,3,FALSE)</f>
        <v>Retroexcavadora A25C</v>
      </c>
      <c r="C42" s="872"/>
      <c r="D42" s="872"/>
      <c r="E42" s="872"/>
      <c r="F42" s="872"/>
      <c r="G42" s="872"/>
      <c r="H42" s="873"/>
      <c r="I42" s="336"/>
      <c r="J42" s="338"/>
      <c r="K42" s="446">
        <f>VLOOKUP(A42,EQUIPOS!A12:D169,4,FALSE)</f>
        <v>192526.66666666666</v>
      </c>
      <c r="L42" s="431"/>
      <c r="M42" s="432">
        <v>2.5</v>
      </c>
      <c r="N42" s="280">
        <f t="shared" si="0"/>
        <v>77010.666666666657</v>
      </c>
    </row>
    <row r="43" spans="1:14">
      <c r="B43" s="871"/>
      <c r="C43" s="872"/>
      <c r="D43" s="872"/>
      <c r="E43" s="872"/>
      <c r="F43" s="872"/>
      <c r="G43" s="872"/>
      <c r="H43" s="873"/>
      <c r="I43" s="42"/>
      <c r="J43" s="43"/>
      <c r="K43" s="446"/>
      <c r="L43" s="284"/>
      <c r="M43" s="285"/>
      <c r="N43" s="280"/>
    </row>
    <row r="44" spans="1:14">
      <c r="B44" s="328"/>
      <c r="C44" s="329"/>
      <c r="D44" s="329"/>
      <c r="E44" s="329"/>
      <c r="F44" s="331"/>
      <c r="G44" s="331"/>
      <c r="H44" s="131"/>
      <c r="I44" s="42"/>
      <c r="J44" s="43"/>
      <c r="K44" s="446"/>
      <c r="L44" s="284"/>
      <c r="M44" s="285"/>
      <c r="N44" s="281"/>
    </row>
    <row r="45" spans="1:14">
      <c r="B45" s="879" t="s">
        <v>1036</v>
      </c>
      <c r="C45" s="880"/>
      <c r="D45" s="880"/>
      <c r="E45" s="44"/>
      <c r="F45" s="45"/>
      <c r="G45" s="45"/>
      <c r="H45" s="46"/>
      <c r="I45" s="42"/>
      <c r="J45" s="43"/>
      <c r="K45" s="287"/>
      <c r="L45" s="284"/>
      <c r="M45" s="409">
        <v>0.1</v>
      </c>
      <c r="N45" s="352">
        <f>N83*M45</f>
        <v>8511.2008676833339</v>
      </c>
    </row>
    <row r="46" spans="1:14" ht="15.75" thickBot="1">
      <c r="B46" s="871"/>
      <c r="C46" s="872"/>
      <c r="D46" s="872"/>
      <c r="E46" s="872"/>
      <c r="F46" s="872"/>
      <c r="G46" s="872"/>
      <c r="H46" s="873"/>
      <c r="I46" s="881"/>
      <c r="J46" s="882"/>
      <c r="K46" s="47"/>
      <c r="L46" s="883"/>
      <c r="M46" s="884"/>
      <c r="N46" s="111"/>
    </row>
    <row r="47" spans="1:14" ht="15.75" thickBot="1">
      <c r="B47" s="822" t="s">
        <v>1037</v>
      </c>
      <c r="C47" s="823"/>
      <c r="D47" s="823"/>
      <c r="E47" s="823"/>
      <c r="F47" s="823"/>
      <c r="G47" s="823"/>
      <c r="H47" s="823"/>
      <c r="I47" s="823"/>
      <c r="J47" s="823"/>
      <c r="K47" s="823"/>
      <c r="L47" s="823"/>
      <c r="M47" s="824"/>
      <c r="N47" s="402">
        <f>SUM(N36:N46)</f>
        <v>902654.79194944329</v>
      </c>
    </row>
    <row r="48" spans="1:14">
      <c r="B48" s="288"/>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67" t="s">
        <v>1028</v>
      </c>
      <c r="C51" s="868"/>
      <c r="D51" s="868"/>
      <c r="E51" s="868"/>
      <c r="F51" s="868"/>
      <c r="G51" s="868"/>
      <c r="H51" s="868"/>
      <c r="I51" s="902"/>
      <c r="J51" s="323" t="s">
        <v>1029</v>
      </c>
      <c r="K51" s="91" t="s">
        <v>1030</v>
      </c>
      <c r="L51" s="903" t="s">
        <v>1039</v>
      </c>
      <c r="M51" s="902"/>
      <c r="N51" s="92" t="s">
        <v>1035</v>
      </c>
    </row>
    <row r="52" spans="1:14">
      <c r="A52" s="167" t="s">
        <v>390</v>
      </c>
      <c r="B52" s="49" t="str">
        <f>VLOOKUP(A52,MATERIALES!A5:D373,3,FALSE)</f>
        <v>Bentonita</v>
      </c>
      <c r="C52" s="289"/>
      <c r="D52" s="289"/>
      <c r="E52" s="289"/>
      <c r="F52" s="289"/>
      <c r="G52" s="289"/>
      <c r="H52" s="289"/>
      <c r="I52" s="289"/>
      <c r="J52" s="319" t="str">
        <f>VLOOKUP(A52,MATERIALES!A6:D644,2,FALSE)</f>
        <v>kg</v>
      </c>
      <c r="K52" s="290">
        <v>2.355</v>
      </c>
      <c r="L52" s="275"/>
      <c r="M52" s="410">
        <f>VLOOKUP(A52,MATERIALES!A5:D396,4,FALSE)</f>
        <v>11016.666666666666</v>
      </c>
      <c r="N52" s="280">
        <f>K52*M52</f>
        <v>25944.25</v>
      </c>
    </row>
    <row r="53" spans="1:14">
      <c r="A53" s="167" t="s">
        <v>812</v>
      </c>
      <c r="B53" s="49" t="str">
        <f>VLOOKUP(A53,MATERIALES!A6:D373,3,FALSE)</f>
        <v>Acero PDR-60</v>
      </c>
      <c r="C53" s="433"/>
      <c r="D53" s="433"/>
      <c r="E53" s="433"/>
      <c r="F53" s="433"/>
      <c r="G53" s="433"/>
      <c r="H53" s="433"/>
      <c r="I53" s="433"/>
      <c r="J53" s="320" t="str">
        <f>VLOOKUP(A53,MATERIALES!A7:D645,2,FALSE)</f>
        <v>kg</v>
      </c>
      <c r="K53" s="405">
        <v>123.70021073509811</v>
      </c>
      <c r="L53" s="429"/>
      <c r="M53" s="410">
        <f>VLOOKUP(A53,MATERIALES!A6:D397,4,FALSE)</f>
        <v>3605.6651208716376</v>
      </c>
      <c r="N53" s="280">
        <f>K53*M53</f>
        <v>446021.53529201454</v>
      </c>
    </row>
    <row r="54" spans="1:14">
      <c r="A54" s="167" t="s">
        <v>901</v>
      </c>
      <c r="B54" s="49" t="str">
        <f>VLOOKUP(A54,MATERIALES!A6:D373,3,FALSE)</f>
        <v>Concreto Resistencia  28 (Mpa)</v>
      </c>
      <c r="C54" s="433"/>
      <c r="D54" s="433"/>
      <c r="E54" s="433"/>
      <c r="F54" s="433"/>
      <c r="G54" s="433"/>
      <c r="H54" s="433"/>
      <c r="I54" s="433"/>
      <c r="J54" s="320" t="str">
        <f>VLOOKUP(A54,MATERIALES!A8:D646,2,FALSE)</f>
        <v>m3</v>
      </c>
      <c r="K54" s="405">
        <v>0.82466807156732069</v>
      </c>
      <c r="L54" s="429"/>
      <c r="M54" s="410">
        <f>VLOOKUP(A54,MATERIALES!A6:D398,4,FALSE)</f>
        <v>381310.66666666669</v>
      </c>
      <c r="N54" s="280">
        <f>K54*M54</f>
        <v>314454.73214804946</v>
      </c>
    </row>
    <row r="55" spans="1:14">
      <c r="A55" s="167"/>
      <c r="B55" s="49"/>
      <c r="C55" s="433"/>
      <c r="D55" s="433"/>
      <c r="E55" s="433"/>
      <c r="F55" s="433"/>
      <c r="G55" s="433"/>
      <c r="H55" s="433"/>
      <c r="I55" s="433"/>
      <c r="J55" s="319"/>
      <c r="K55" s="405"/>
      <c r="L55" s="429"/>
      <c r="M55" s="410"/>
      <c r="N55" s="280"/>
    </row>
    <row r="56" spans="1:14">
      <c r="A56" s="167"/>
      <c r="B56" s="49"/>
      <c r="C56" s="433"/>
      <c r="D56" s="433"/>
      <c r="E56" s="433"/>
      <c r="F56" s="433"/>
      <c r="G56" s="433"/>
      <c r="H56" s="433"/>
      <c r="I56" s="433"/>
      <c r="J56" s="319"/>
      <c r="K56" s="405"/>
      <c r="L56" s="429"/>
      <c r="M56" s="410"/>
      <c r="N56" s="280"/>
    </row>
    <row r="57" spans="1:14">
      <c r="A57" s="167"/>
      <c r="B57" s="49"/>
      <c r="C57" s="433"/>
      <c r="D57" s="433"/>
      <c r="E57" s="433"/>
      <c r="F57" s="433"/>
      <c r="G57" s="433"/>
      <c r="H57" s="433"/>
      <c r="I57" s="433"/>
      <c r="J57" s="319"/>
      <c r="K57" s="405"/>
      <c r="L57" s="429"/>
      <c r="M57" s="410"/>
      <c r="N57" s="280"/>
    </row>
    <row r="58" spans="1:14" ht="15.75" thickBot="1">
      <c r="B58" s="49"/>
      <c r="C58" s="318"/>
      <c r="D58" s="318"/>
      <c r="E58" s="318"/>
      <c r="F58" s="318"/>
      <c r="G58" s="318"/>
      <c r="H58" s="318"/>
      <c r="I58" s="318"/>
      <c r="J58" s="443"/>
      <c r="K58" s="132"/>
      <c r="L58" s="333"/>
      <c r="M58" s="410"/>
      <c r="N58" s="280"/>
    </row>
    <row r="59" spans="1:14" ht="15.75" thickBot="1">
      <c r="B59" s="822" t="s">
        <v>1037</v>
      </c>
      <c r="C59" s="823"/>
      <c r="D59" s="823"/>
      <c r="E59" s="823"/>
      <c r="F59" s="823"/>
      <c r="G59" s="823"/>
      <c r="H59" s="823"/>
      <c r="I59" s="823"/>
      <c r="J59" s="823"/>
      <c r="K59" s="823"/>
      <c r="L59" s="823"/>
      <c r="M59" s="824"/>
      <c r="N59" s="402">
        <f>SUM(N52:N58)</f>
        <v>786420.517440064</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8" t="s">
        <v>1045</v>
      </c>
      <c r="M63" s="887"/>
      <c r="N63" s="82" t="s">
        <v>1035</v>
      </c>
    </row>
    <row r="64" spans="1:14">
      <c r="A64" t="s">
        <v>1340</v>
      </c>
      <c r="B64" s="52" t="str">
        <f>VLOOKUP(A64,TRANSPORTE!A5:D117,3,FALSE)</f>
        <v>Transporte de material de excavación</v>
      </c>
      <c r="C64" s="325"/>
      <c r="D64" s="325"/>
      <c r="E64" s="325"/>
      <c r="F64" s="325"/>
      <c r="G64" s="325"/>
      <c r="H64" s="319" t="s">
        <v>1552</v>
      </c>
      <c r="I64" s="287">
        <v>1.3</v>
      </c>
      <c r="J64" s="294">
        <v>1</v>
      </c>
      <c r="K64" s="287">
        <f>I64*J64</f>
        <v>1.3</v>
      </c>
      <c r="L64" s="909">
        <f>VLOOKUP(A64,TRANSPORTE!A5:D117,4,FALSE)</f>
        <v>1226.6666666666667</v>
      </c>
      <c r="M64" s="910"/>
      <c r="N64" s="295">
        <f>K64*L64</f>
        <v>1594.6666666666667</v>
      </c>
    </row>
    <row r="65" spans="1:15">
      <c r="A65" t="s">
        <v>1492</v>
      </c>
      <c r="B65" s="52" t="str">
        <f>VLOOKUP(A65,TRANSPORTE!A6:D117,3,FALSE)</f>
        <v>Equipo de Transporte (Camiones Grúas</v>
      </c>
      <c r="C65" s="53"/>
      <c r="D65" s="53"/>
      <c r="E65" s="53"/>
      <c r="F65" s="53"/>
      <c r="G65" s="53"/>
      <c r="H65" s="319" t="s">
        <v>1552</v>
      </c>
      <c r="I65" s="287">
        <v>0.05</v>
      </c>
      <c r="J65" s="294">
        <v>1</v>
      </c>
      <c r="K65" s="287">
        <f>I65*J65</f>
        <v>0.05</v>
      </c>
      <c r="L65" s="909">
        <f>VLOOKUP(A65,TRANSPORTE!A6:D117,4,FALSE)</f>
        <v>1083.8884434301692</v>
      </c>
      <c r="M65" s="910"/>
      <c r="N65" s="295">
        <f>K65*L65</f>
        <v>54.194422171508464</v>
      </c>
    </row>
    <row r="66" spans="1:15">
      <c r="B66" s="52"/>
      <c r="C66" s="53"/>
      <c r="D66" s="53"/>
      <c r="E66" s="53"/>
      <c r="F66" s="53"/>
      <c r="G66" s="53"/>
      <c r="H66" s="319"/>
      <c r="I66" s="287"/>
      <c r="J66" s="294"/>
      <c r="K66" s="287"/>
      <c r="L66" s="909"/>
      <c r="M66" s="910"/>
      <c r="N66" s="295"/>
    </row>
    <row r="67" spans="1:15">
      <c r="B67" s="52"/>
      <c r="C67" s="53"/>
      <c r="D67" s="53"/>
      <c r="E67" s="53"/>
      <c r="F67" s="53"/>
      <c r="G67" s="53"/>
      <c r="H67" s="319"/>
      <c r="I67" s="287"/>
      <c r="J67" s="294"/>
      <c r="K67" s="287"/>
      <c r="L67" s="909"/>
      <c r="M67" s="910"/>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900"/>
      <c r="M69" s="901"/>
      <c r="N69" s="133"/>
    </row>
    <row r="70" spans="1:15" ht="15.75" thickBot="1">
      <c r="B70" s="911" t="s">
        <v>1037</v>
      </c>
      <c r="C70" s="865"/>
      <c r="D70" s="865"/>
      <c r="E70" s="865"/>
      <c r="F70" s="865"/>
      <c r="G70" s="865"/>
      <c r="H70" s="865"/>
      <c r="I70" s="865"/>
      <c r="J70" s="865"/>
      <c r="K70" s="865"/>
      <c r="L70" s="865"/>
      <c r="M70" s="866"/>
      <c r="N70" s="110">
        <f>N64+N65+N66+N67+N68</f>
        <v>1648.8610888381752</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1" t="s">
        <v>1047</v>
      </c>
      <c r="C74" s="862"/>
      <c r="D74" s="862"/>
      <c r="E74" s="862"/>
      <c r="F74" s="862"/>
      <c r="G74" s="862"/>
      <c r="H74" s="862"/>
      <c r="I74" s="79" t="s">
        <v>1048</v>
      </c>
      <c r="J74" s="81" t="s">
        <v>1494</v>
      </c>
      <c r="K74" s="80" t="s">
        <v>1050</v>
      </c>
      <c r="L74" s="863" t="s">
        <v>1034</v>
      </c>
      <c r="M74" s="976"/>
      <c r="N74" s="104" t="s">
        <v>1035</v>
      </c>
    </row>
    <row r="75" spans="1:15">
      <c r="B75" s="215" t="s">
        <v>2149</v>
      </c>
      <c r="C75" s="216"/>
      <c r="D75" s="216"/>
      <c r="E75" s="216"/>
      <c r="F75" s="216"/>
      <c r="G75" s="216"/>
      <c r="H75" s="216"/>
      <c r="I75" s="217"/>
      <c r="J75" s="218"/>
      <c r="K75" s="219"/>
      <c r="L75" s="220"/>
      <c r="M75" s="221"/>
      <c r="N75" s="222"/>
    </row>
    <row r="76" spans="1:15">
      <c r="A76" s="168" t="s">
        <v>15</v>
      </c>
      <c r="B76" s="55" t="str">
        <f>VLOOKUP(A76,'MANO DE OBRA'!A8:D68,3,FALSE)</f>
        <v>Obrero (6)</v>
      </c>
      <c r="C76" s="53"/>
      <c r="D76" s="53"/>
      <c r="E76" s="53"/>
      <c r="F76" s="53"/>
      <c r="G76" s="53"/>
      <c r="H76" s="53"/>
      <c r="I76" s="300">
        <f>K76/J76*100</f>
        <v>165623.36823599998</v>
      </c>
      <c r="J76" s="301">
        <v>185</v>
      </c>
      <c r="K76" s="302">
        <f>VLOOKUP(A76,'MANO DE OBRA'!A8:D99,4,FALSE)</f>
        <v>306403.23123659997</v>
      </c>
      <c r="L76" s="56"/>
      <c r="M76" s="442">
        <v>8</v>
      </c>
      <c r="N76" s="403">
        <f>K76/M76</f>
        <v>38300.403904574996</v>
      </c>
      <c r="O76" s="112"/>
    </row>
    <row r="77" spans="1:15">
      <c r="A77" s="168" t="s">
        <v>30</v>
      </c>
      <c r="B77" s="55" t="str">
        <f>VLOOKUP(A77,'MANO DE OBRA'!A8:D69,3,FALSE)</f>
        <v>Oficial</v>
      </c>
      <c r="C77" s="53"/>
      <c r="D77" s="53"/>
      <c r="E77" s="53"/>
      <c r="F77" s="53"/>
      <c r="G77" s="53"/>
      <c r="H77" s="53"/>
      <c r="I77" s="300">
        <f>K77/J77*100</f>
        <v>55207.789411999998</v>
      </c>
      <c r="J77" s="301">
        <v>185</v>
      </c>
      <c r="K77" s="302">
        <f>VLOOKUP(A77,'MANO DE OBRA'!A8:D100,4,FALSE)</f>
        <v>102134.4104122</v>
      </c>
      <c r="L77" s="56"/>
      <c r="M77" s="439">
        <v>8</v>
      </c>
      <c r="N77" s="403">
        <f>K77/M77</f>
        <v>12766.801301525</v>
      </c>
    </row>
    <row r="78" spans="1:15">
      <c r="A78" s="168"/>
      <c r="B78" s="171" t="s">
        <v>2148</v>
      </c>
      <c r="C78" s="53"/>
      <c r="D78" s="53"/>
      <c r="E78" s="53"/>
      <c r="F78" s="53"/>
      <c r="G78" s="53"/>
      <c r="H78" s="53"/>
      <c r="I78" s="300"/>
      <c r="J78" s="301"/>
      <c r="K78" s="302"/>
      <c r="L78" s="56"/>
      <c r="M78" s="440"/>
      <c r="N78" s="403"/>
    </row>
    <row r="79" spans="1:15">
      <c r="A79" t="s">
        <v>15</v>
      </c>
      <c r="B79" s="55" t="str">
        <f>VLOOKUP(A79,'MANO DE OBRA'!A9:D70,3,FALSE)</f>
        <v>Obrero (6)</v>
      </c>
      <c r="C79" s="53"/>
      <c r="D79" s="53"/>
      <c r="E79" s="53"/>
      <c r="F79" s="53"/>
      <c r="G79" s="53"/>
      <c r="H79" s="53"/>
      <c r="I79" s="300">
        <f>K79/J79*100</f>
        <v>165623.36823599998</v>
      </c>
      <c r="J79" s="301">
        <v>185</v>
      </c>
      <c r="K79" s="302">
        <f>VLOOKUP(A79,'MANO DE OBRA'!A9:D101,4,FALSE)</f>
        <v>306403.23123659997</v>
      </c>
      <c r="L79" s="56"/>
      <c r="M79" s="308">
        <v>12</v>
      </c>
      <c r="N79" s="403">
        <f>K79/M79</f>
        <v>25533.602603049996</v>
      </c>
    </row>
    <row r="80" spans="1:15">
      <c r="A80" t="s">
        <v>30</v>
      </c>
      <c r="B80" s="55" t="str">
        <f>VLOOKUP(A80,'MANO DE OBRA'!A10:D71,3,FALSE)</f>
        <v>Oficial</v>
      </c>
      <c r="C80" s="53"/>
      <c r="D80" s="53"/>
      <c r="E80" s="53"/>
      <c r="F80" s="53"/>
      <c r="G80" s="53"/>
      <c r="H80" s="53"/>
      <c r="I80" s="300">
        <f>K80/J80*100</f>
        <v>55207.789411999998</v>
      </c>
      <c r="J80" s="301">
        <v>185</v>
      </c>
      <c r="K80" s="302">
        <f>VLOOKUP(A80,'MANO DE OBRA'!A10:D102,4,FALSE)</f>
        <v>102134.4104122</v>
      </c>
      <c r="L80" s="326"/>
      <c r="M80" s="308">
        <v>12</v>
      </c>
      <c r="N80" s="403">
        <f>K80/M80</f>
        <v>8511.2008676833339</v>
      </c>
    </row>
    <row r="81" spans="1:14">
      <c r="B81" s="55"/>
      <c r="C81" s="53"/>
      <c r="D81" s="53"/>
      <c r="E81" s="53"/>
      <c r="F81" s="53"/>
      <c r="G81" s="53"/>
      <c r="H81" s="53"/>
      <c r="I81" s="287"/>
      <c r="J81" s="305"/>
      <c r="K81" s="306"/>
      <c r="L81" s="326"/>
      <c r="M81" s="308"/>
      <c r="N81" s="304"/>
    </row>
    <row r="82" spans="1:14" ht="15.75" thickBot="1">
      <c r="B82" s="898"/>
      <c r="C82" s="899"/>
      <c r="D82" s="899"/>
      <c r="E82" s="899"/>
      <c r="F82" s="899"/>
      <c r="G82" s="899"/>
      <c r="H82" s="899"/>
      <c r="I82" s="132"/>
      <c r="J82" s="132"/>
      <c r="K82" s="132"/>
      <c r="L82" s="912"/>
      <c r="M82" s="912"/>
      <c r="N82" s="133"/>
    </row>
    <row r="83" spans="1:14" ht="15.75" thickBot="1">
      <c r="B83" s="911" t="s">
        <v>1037</v>
      </c>
      <c r="C83" s="865"/>
      <c r="D83" s="865"/>
      <c r="E83" s="865"/>
      <c r="F83" s="865"/>
      <c r="G83" s="865"/>
      <c r="H83" s="865"/>
      <c r="I83" s="865"/>
      <c r="J83" s="865"/>
      <c r="K83" s="865"/>
      <c r="L83" s="865"/>
      <c r="M83" s="866"/>
      <c r="N83" s="468">
        <f>SUM(N76:N82)</f>
        <v>85112.008676833328</v>
      </c>
    </row>
    <row r="84" spans="1:14" ht="15.75" thickBot="1">
      <c r="B84" s="39"/>
      <c r="C84" s="40"/>
      <c r="D84" s="40"/>
      <c r="E84" s="40"/>
      <c r="F84" s="40"/>
      <c r="G84" s="40"/>
      <c r="H84" s="40"/>
      <c r="I84" s="40"/>
      <c r="J84" s="40"/>
      <c r="K84" s="40"/>
      <c r="L84" s="40"/>
      <c r="M84" s="40"/>
      <c r="N84" s="41"/>
    </row>
    <row r="85" spans="1:14" ht="15.75" thickBot="1">
      <c r="B85" s="822" t="s">
        <v>1051</v>
      </c>
      <c r="C85" s="823"/>
      <c r="D85" s="823"/>
      <c r="E85" s="823"/>
      <c r="F85" s="823"/>
      <c r="G85" s="823"/>
      <c r="H85" s="823"/>
      <c r="I85" s="823"/>
      <c r="J85" s="823"/>
      <c r="K85" s="823"/>
      <c r="L85" s="823"/>
      <c r="M85" s="824"/>
      <c r="N85" s="105">
        <f>N47+N59+N70+N83</f>
        <v>1775836.1791551788</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67" t="s">
        <v>1053</v>
      </c>
      <c r="C89" s="868"/>
      <c r="D89" s="868"/>
      <c r="E89" s="868"/>
      <c r="F89" s="868"/>
      <c r="G89" s="868"/>
      <c r="H89" s="868"/>
      <c r="I89" s="322"/>
      <c r="J89" s="342"/>
      <c r="K89" s="310" t="s">
        <v>1054</v>
      </c>
      <c r="L89" s="869" t="s">
        <v>1055</v>
      </c>
      <c r="M89" s="870"/>
      <c r="N89" s="311"/>
    </row>
    <row r="90" spans="1:14">
      <c r="B90" s="855" t="s">
        <v>1056</v>
      </c>
      <c r="C90" s="856"/>
      <c r="D90" s="856"/>
      <c r="E90" s="856"/>
      <c r="F90" s="856"/>
      <c r="G90" s="856"/>
      <c r="H90" s="856"/>
      <c r="I90" s="93"/>
      <c r="J90" s="94"/>
      <c r="K90" s="312">
        <v>0.2</v>
      </c>
      <c r="L90" s="857">
        <f>N85*K90</f>
        <v>355167.23583103577</v>
      </c>
      <c r="M90" s="858"/>
      <c r="N90" s="57"/>
    </row>
    <row r="91" spans="1:14">
      <c r="B91" s="95" t="s">
        <v>1057</v>
      </c>
      <c r="C91" s="96"/>
      <c r="D91" s="96"/>
      <c r="E91" s="96"/>
      <c r="F91" s="96"/>
      <c r="G91" s="96"/>
      <c r="H91" s="96"/>
      <c r="I91" s="93"/>
      <c r="J91" s="94"/>
      <c r="K91" s="312">
        <v>0.05</v>
      </c>
      <c r="L91" s="857">
        <f>N85*K91</f>
        <v>88791.808957758942</v>
      </c>
      <c r="M91" s="858"/>
      <c r="N91" s="57"/>
    </row>
    <row r="92" spans="1:14" ht="15.75" thickBot="1">
      <c r="B92" s="97" t="s">
        <v>1058</v>
      </c>
      <c r="C92" s="98"/>
      <c r="D92" s="98"/>
      <c r="E92" s="98"/>
      <c r="F92" s="98"/>
      <c r="G92" s="98"/>
      <c r="H92" s="98"/>
      <c r="I92" s="99"/>
      <c r="J92" s="100"/>
      <c r="K92" s="313">
        <v>0.05</v>
      </c>
      <c r="L92" s="859">
        <f>N85*K92</f>
        <v>88791.808957758942</v>
      </c>
      <c r="M92" s="860"/>
      <c r="N92" s="57"/>
    </row>
    <row r="93" spans="1:14" ht="15.75" thickBot="1">
      <c r="B93" s="822" t="s">
        <v>1037</v>
      </c>
      <c r="C93" s="823"/>
      <c r="D93" s="823"/>
      <c r="E93" s="823"/>
      <c r="F93" s="823"/>
      <c r="G93" s="823"/>
      <c r="H93" s="823"/>
      <c r="I93" s="823"/>
      <c r="J93" s="823"/>
      <c r="K93" s="823"/>
      <c r="L93" s="823"/>
      <c r="M93" s="824"/>
      <c r="N93" s="58">
        <f>L90+L91+L92</f>
        <v>532750.85374655365</v>
      </c>
    </row>
    <row r="94" spans="1:14" ht="15.75" thickBot="1">
      <c r="B94" s="39"/>
      <c r="C94" s="40"/>
      <c r="D94" s="40"/>
      <c r="E94" s="40"/>
      <c r="F94" s="40"/>
      <c r="G94" s="40"/>
      <c r="H94" s="40"/>
      <c r="I94" s="40"/>
      <c r="J94" s="40"/>
      <c r="K94" s="40"/>
      <c r="L94" s="40"/>
      <c r="M94" s="40"/>
      <c r="N94" s="41"/>
    </row>
    <row r="95" spans="1:14" ht="15.75" thickBot="1">
      <c r="A95" t="s">
        <v>2122</v>
      </c>
      <c r="B95" s="822" t="s">
        <v>1059</v>
      </c>
      <c r="C95" s="823"/>
      <c r="D95" s="823"/>
      <c r="E95" s="823"/>
      <c r="F95" s="823"/>
      <c r="G95" s="823"/>
      <c r="H95" s="823"/>
      <c r="I95" s="823"/>
      <c r="J95" s="823"/>
      <c r="K95" s="823"/>
      <c r="L95" s="823"/>
      <c r="M95" s="824"/>
      <c r="N95" s="196">
        <f>N85+N93</f>
        <v>2308587.0329017323</v>
      </c>
    </row>
    <row r="96" spans="1:14">
      <c r="B96" s="247"/>
      <c r="C96" s="248"/>
      <c r="D96" s="248"/>
      <c r="E96" s="248"/>
      <c r="F96" s="248"/>
      <c r="G96" s="248"/>
      <c r="H96" s="248"/>
      <c r="I96" s="248"/>
      <c r="J96" s="248"/>
      <c r="K96" s="248"/>
      <c r="L96" s="248"/>
      <c r="M96" s="248"/>
      <c r="N96" s="249"/>
    </row>
    <row r="97" spans="2:14">
      <c r="B97" s="250"/>
      <c r="C97" s="251"/>
      <c r="D97" s="251"/>
      <c r="E97" s="251"/>
      <c r="F97" s="251"/>
      <c r="G97" s="251"/>
      <c r="H97" s="251"/>
      <c r="I97" s="251"/>
      <c r="J97" s="251"/>
      <c r="K97" s="251"/>
      <c r="L97" s="251"/>
      <c r="M97" s="251"/>
      <c r="N97" s="252"/>
    </row>
    <row r="98" spans="2:14">
      <c r="B98" s="250"/>
      <c r="C98" s="251"/>
      <c r="D98" s="251"/>
      <c r="E98" s="251"/>
      <c r="F98" s="251"/>
      <c r="G98" s="251"/>
      <c r="H98" s="251"/>
      <c r="I98" s="251"/>
      <c r="J98" s="251"/>
      <c r="K98" s="251"/>
      <c r="L98" s="251"/>
      <c r="M98" s="251"/>
      <c r="N98" s="252"/>
    </row>
    <row r="99" spans="2:14">
      <c r="B99" s="250"/>
      <c r="C99" s="251"/>
      <c r="D99" s="251"/>
      <c r="E99" s="251"/>
      <c r="F99" s="251"/>
      <c r="G99" s="251"/>
      <c r="H99" s="251"/>
      <c r="I99" s="251"/>
      <c r="J99" s="251"/>
      <c r="K99" s="251"/>
      <c r="L99" s="251"/>
      <c r="M99" s="251"/>
      <c r="N99" s="252"/>
    </row>
    <row r="100" spans="2:14">
      <c r="B100" s="250"/>
      <c r="C100" s="251"/>
      <c r="D100" s="251"/>
      <c r="E100" s="425" t="s">
        <v>1060</v>
      </c>
      <c r="F100" s="425"/>
      <c r="G100" s="425"/>
      <c r="H100" s="425"/>
      <c r="I100" s="425"/>
      <c r="J100" s="425"/>
      <c r="K100" s="251"/>
      <c r="L100" s="251"/>
      <c r="M100" s="251"/>
      <c r="N100" s="252"/>
    </row>
    <row r="101" spans="2:14">
      <c r="B101" s="250"/>
      <c r="C101" s="251"/>
      <c r="D101" s="251"/>
      <c r="E101" s="251" t="s">
        <v>1061</v>
      </c>
      <c r="F101" s="251"/>
      <c r="G101" s="251"/>
      <c r="H101" s="251"/>
      <c r="I101" s="251"/>
      <c r="J101" s="251"/>
      <c r="K101" s="251"/>
      <c r="L101" s="251"/>
      <c r="M101" s="251"/>
      <c r="N101" s="252"/>
    </row>
    <row r="102" spans="2:14">
      <c r="B102" s="250"/>
      <c r="C102" s="251"/>
      <c r="D102" s="251"/>
      <c r="E102" s="251" t="s">
        <v>1062</v>
      </c>
      <c r="F102" s="251"/>
      <c r="G102" s="251"/>
      <c r="H102" s="251"/>
      <c r="I102" s="251"/>
      <c r="J102" s="251"/>
      <c r="K102" s="251"/>
      <c r="L102" s="251"/>
      <c r="M102" s="251"/>
      <c r="N102" s="252"/>
    </row>
    <row r="103" spans="2:14">
      <c r="B103" s="250"/>
      <c r="C103" s="251"/>
      <c r="D103" s="251"/>
      <c r="E103" s="251" t="s">
        <v>1063</v>
      </c>
      <c r="F103" s="251"/>
      <c r="G103" s="251"/>
      <c r="H103" s="251"/>
      <c r="I103" s="251"/>
      <c r="J103" s="251"/>
      <c r="K103" s="251"/>
      <c r="L103" s="251"/>
      <c r="M103" s="251"/>
      <c r="N103" s="252"/>
    </row>
    <row r="104" spans="2:14" ht="15.75" thickBot="1">
      <c r="B104" s="250"/>
      <c r="C104" s="251"/>
      <c r="D104" s="251"/>
      <c r="E104" s="251"/>
      <c r="F104" s="251" t="s">
        <v>1064</v>
      </c>
      <c r="G104" s="251"/>
      <c r="H104" s="251"/>
      <c r="I104" s="251"/>
      <c r="J104" s="251"/>
      <c r="K104" s="251"/>
      <c r="L104" s="251"/>
      <c r="M104" s="251"/>
      <c r="N104" s="252"/>
    </row>
    <row r="105" spans="2:14">
      <c r="B105" s="235" t="s">
        <v>2322</v>
      </c>
      <c r="C105" s="236"/>
      <c r="D105" s="236"/>
      <c r="E105" s="236"/>
      <c r="F105" s="236"/>
      <c r="G105" s="236"/>
      <c r="H105" s="236"/>
      <c r="I105" s="236"/>
      <c r="J105" s="236"/>
      <c r="K105" s="236"/>
      <c r="L105" s="236"/>
      <c r="M105" s="236"/>
      <c r="N105" s="237"/>
    </row>
    <row r="106" spans="2:14">
      <c r="B106" s="253"/>
      <c r="C106" s="254"/>
      <c r="D106" s="254"/>
      <c r="E106" s="254"/>
      <c r="F106" s="254"/>
      <c r="G106" s="254"/>
      <c r="H106" s="254"/>
      <c r="I106" s="254"/>
      <c r="J106" s="254"/>
      <c r="K106" s="254"/>
      <c r="L106" s="254"/>
      <c r="M106" s="254"/>
      <c r="N106" s="255"/>
    </row>
    <row r="107" spans="2:14">
      <c r="B107" s="253"/>
      <c r="C107" s="254"/>
      <c r="D107" s="254"/>
      <c r="E107" s="254"/>
      <c r="F107" s="254"/>
      <c r="G107" s="254"/>
      <c r="H107" s="254"/>
      <c r="I107" s="254"/>
      <c r="J107" s="254"/>
      <c r="K107" s="254"/>
      <c r="L107" s="254"/>
      <c r="M107" s="254"/>
      <c r="N107" s="255"/>
    </row>
    <row r="108" spans="2:14">
      <c r="B108" s="253"/>
      <c r="C108" s="254"/>
      <c r="D108" s="254"/>
      <c r="E108" s="254"/>
      <c r="F108" s="254"/>
      <c r="G108" s="254"/>
      <c r="H108" s="254"/>
      <c r="I108" s="254"/>
      <c r="J108" s="254"/>
      <c r="K108" s="254"/>
      <c r="L108" s="254"/>
      <c r="M108" s="254"/>
      <c r="N108" s="255"/>
    </row>
    <row r="109" spans="2:14" ht="15.75" thickBot="1">
      <c r="B109" s="256"/>
      <c r="C109" s="257"/>
      <c r="D109" s="257"/>
      <c r="E109" s="257"/>
      <c r="F109" s="257"/>
      <c r="G109" s="257"/>
      <c r="H109" s="257"/>
      <c r="I109" s="257"/>
      <c r="J109" s="257"/>
      <c r="K109" s="257"/>
      <c r="L109" s="257"/>
      <c r="M109" s="257"/>
      <c r="N109" s="258"/>
    </row>
    <row r="110" spans="2:14">
      <c r="B110" s="259"/>
      <c r="C110" s="260"/>
      <c r="D110" s="260"/>
      <c r="E110" s="260"/>
      <c r="F110" s="260"/>
      <c r="G110" s="260"/>
      <c r="H110" s="260"/>
      <c r="I110" s="260"/>
      <c r="J110" s="260"/>
      <c r="K110" s="260"/>
      <c r="L110" s="260"/>
      <c r="M110" s="260"/>
      <c r="N110" s="261"/>
    </row>
    <row r="111" spans="2:14">
      <c r="B111" s="262" t="s">
        <v>2323</v>
      </c>
      <c r="C111" s="263"/>
      <c r="D111" s="263"/>
      <c r="E111" s="263"/>
      <c r="F111" s="263"/>
      <c r="G111" s="263"/>
      <c r="H111" s="263"/>
      <c r="I111" s="263"/>
      <c r="J111" s="263"/>
      <c r="K111" s="263"/>
      <c r="L111" s="263"/>
      <c r="M111" s="263"/>
      <c r="N111" s="264"/>
    </row>
    <row r="112" spans="2:14" ht="15" customHeight="1">
      <c r="B112" s="966" t="s">
        <v>2324</v>
      </c>
      <c r="C112" s="967"/>
      <c r="D112" s="967"/>
      <c r="E112" s="967"/>
      <c r="F112" s="967"/>
      <c r="G112" s="967"/>
      <c r="H112" s="967"/>
      <c r="I112" s="967"/>
      <c r="J112" s="967"/>
      <c r="K112" s="967"/>
      <c r="L112" s="967"/>
      <c r="M112" s="967"/>
      <c r="N112" s="968"/>
    </row>
    <row r="113" spans="2:14" ht="15" customHeight="1">
      <c r="B113" s="966"/>
      <c r="C113" s="967"/>
      <c r="D113" s="967"/>
      <c r="E113" s="967"/>
      <c r="F113" s="967"/>
      <c r="G113" s="967"/>
      <c r="H113" s="967"/>
      <c r="I113" s="967"/>
      <c r="J113" s="967"/>
      <c r="K113" s="967"/>
      <c r="L113" s="967"/>
      <c r="M113" s="967"/>
      <c r="N113" s="968"/>
    </row>
    <row r="114" spans="2:14" ht="30" customHeight="1">
      <c r="B114" s="969" t="s">
        <v>2325</v>
      </c>
      <c r="C114" s="970"/>
      <c r="D114" s="970"/>
      <c r="E114" s="970"/>
      <c r="F114" s="970"/>
      <c r="G114" s="970"/>
      <c r="H114" s="970"/>
      <c r="I114" s="970"/>
      <c r="J114" s="970"/>
      <c r="K114" s="970"/>
      <c r="L114" s="970"/>
      <c r="M114" s="970"/>
      <c r="N114" s="971"/>
    </row>
    <row r="115" spans="2:14">
      <c r="B115" s="969"/>
      <c r="C115" s="970"/>
      <c r="D115" s="970"/>
      <c r="E115" s="970"/>
      <c r="F115" s="970"/>
      <c r="G115" s="970"/>
      <c r="H115" s="970"/>
      <c r="I115" s="970"/>
      <c r="J115" s="970"/>
      <c r="K115" s="970"/>
      <c r="L115" s="970"/>
      <c r="M115" s="970"/>
      <c r="N115" s="971"/>
    </row>
    <row r="116" spans="2:14">
      <c r="B116" s="347"/>
      <c r="C116" s="348"/>
      <c r="D116" s="348"/>
      <c r="E116" s="348"/>
      <c r="F116" s="348"/>
      <c r="G116" s="348"/>
      <c r="H116" s="348"/>
      <c r="I116" s="348"/>
      <c r="J116" s="348"/>
      <c r="K116" s="348"/>
      <c r="L116" s="348"/>
      <c r="M116" s="348"/>
      <c r="N116" s="349"/>
    </row>
    <row r="117" spans="2:14">
      <c r="B117" s="347"/>
      <c r="C117" s="348"/>
      <c r="D117" s="348"/>
      <c r="E117" s="348"/>
      <c r="F117" s="348"/>
      <c r="G117" s="348"/>
      <c r="H117" s="348"/>
      <c r="I117" s="348"/>
      <c r="J117" s="348"/>
      <c r="K117" s="348"/>
      <c r="L117" s="348"/>
      <c r="M117" s="348"/>
      <c r="N117" s="349"/>
    </row>
    <row r="118" spans="2:14">
      <c r="B118" s="347"/>
      <c r="C118" s="348"/>
      <c r="D118" s="348"/>
      <c r="E118" s="348"/>
      <c r="F118" s="348"/>
      <c r="G118" s="348"/>
      <c r="H118" s="348"/>
      <c r="I118" s="348"/>
      <c r="J118" s="348"/>
      <c r="K118" s="348"/>
      <c r="L118" s="348"/>
      <c r="M118" s="348"/>
      <c r="N118" s="349"/>
    </row>
    <row r="119" spans="2:14">
      <c r="B119" s="262"/>
      <c r="C119" s="263"/>
      <c r="D119" s="263"/>
      <c r="E119" s="263"/>
      <c r="F119" s="263"/>
      <c r="G119" s="263"/>
      <c r="H119" s="263"/>
      <c r="I119" s="263"/>
      <c r="J119" s="263"/>
      <c r="K119" s="263"/>
      <c r="L119" s="263"/>
      <c r="M119" s="263"/>
      <c r="N119" s="264"/>
    </row>
    <row r="120" spans="2:14">
      <c r="B120" s="250"/>
      <c r="C120" s="251"/>
      <c r="D120" s="251"/>
      <c r="E120" s="251" t="s">
        <v>1060</v>
      </c>
      <c r="F120" s="425"/>
      <c r="G120" s="425"/>
      <c r="H120" s="251"/>
      <c r="I120" s="251"/>
      <c r="J120" s="251"/>
      <c r="K120" s="251"/>
      <c r="L120" s="251"/>
      <c r="M120" s="251"/>
      <c r="N120" s="252"/>
    </row>
    <row r="121" spans="2:14">
      <c r="B121" s="250"/>
      <c r="C121" s="251"/>
      <c r="D121" s="251"/>
      <c r="E121" s="426" t="s">
        <v>1061</v>
      </c>
      <c r="F121" s="251"/>
      <c r="G121" s="251"/>
      <c r="H121" s="426"/>
      <c r="I121" s="426"/>
      <c r="J121" s="426"/>
      <c r="K121" s="251"/>
      <c r="L121" s="251"/>
      <c r="M121" s="251"/>
      <c r="N121" s="252"/>
    </row>
    <row r="122" spans="2:14">
      <c r="B122" s="250"/>
      <c r="C122" s="251"/>
      <c r="D122" s="251"/>
      <c r="E122" s="265" t="s">
        <v>1065</v>
      </c>
      <c r="F122" s="251"/>
      <c r="G122" s="251"/>
      <c r="H122" s="265"/>
      <c r="I122" s="265"/>
      <c r="J122" s="265"/>
      <c r="K122" s="251"/>
      <c r="L122" s="251"/>
      <c r="M122" s="251"/>
      <c r="N122" s="252"/>
    </row>
    <row r="123" spans="2:14">
      <c r="B123" s="266"/>
      <c r="C123" s="263"/>
      <c r="D123" s="263"/>
      <c r="E123" s="251" t="s">
        <v>1063</v>
      </c>
      <c r="F123" s="251"/>
      <c r="G123" s="251"/>
      <c r="H123" s="251"/>
      <c r="I123" s="251"/>
      <c r="J123" s="251"/>
      <c r="K123" s="263"/>
      <c r="L123" s="263"/>
      <c r="M123" s="263"/>
      <c r="N123" s="264"/>
    </row>
    <row r="124" spans="2:14">
      <c r="B124" s="266"/>
      <c r="C124" s="263"/>
      <c r="D124" s="263"/>
      <c r="E124" s="263"/>
      <c r="F124" s="251"/>
      <c r="G124" s="251"/>
      <c r="H124" s="251"/>
      <c r="I124" s="251"/>
      <c r="J124" s="251"/>
      <c r="K124" s="263"/>
      <c r="L124" s="263"/>
      <c r="M124" s="263"/>
      <c r="N124" s="264"/>
    </row>
    <row r="125" spans="2:14">
      <c r="B125" s="266" t="s">
        <v>2326</v>
      </c>
      <c r="C125" s="265"/>
      <c r="D125" s="265"/>
      <c r="E125" s="251"/>
      <c r="F125" s="251"/>
      <c r="G125" s="251"/>
      <c r="H125" s="251"/>
      <c r="I125" s="251"/>
      <c r="J125" s="972"/>
      <c r="K125" s="972"/>
      <c r="L125" s="972"/>
      <c r="M125" s="972"/>
      <c r="N125" s="973"/>
    </row>
    <row r="126" spans="2:14" ht="15.75" thickBot="1">
      <c r="B126" s="427" t="s">
        <v>2327</v>
      </c>
      <c r="C126" s="428"/>
      <c r="D126" s="428"/>
      <c r="E126" s="267"/>
      <c r="F126" s="267"/>
      <c r="G126" s="267"/>
      <c r="H126" s="267"/>
      <c r="I126" s="267"/>
      <c r="J126" s="974"/>
      <c r="K126" s="974"/>
      <c r="L126" s="974"/>
      <c r="M126" s="974"/>
      <c r="N126" s="975"/>
    </row>
  </sheetData>
  <mergeCells count="68">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 ref="B74:H74"/>
    <mergeCell ref="L74:M74"/>
    <mergeCell ref="B82:H82"/>
    <mergeCell ref="L82:M82"/>
    <mergeCell ref="L67:M67"/>
    <mergeCell ref="B46:H46"/>
    <mergeCell ref="I46:J46"/>
    <mergeCell ref="L46:M46"/>
    <mergeCell ref="B47:M47"/>
    <mergeCell ref="B51:I51"/>
    <mergeCell ref="L51:M51"/>
    <mergeCell ref="B59:M59"/>
    <mergeCell ref="L63:M63"/>
    <mergeCell ref="L64:M64"/>
    <mergeCell ref="L65:M65"/>
    <mergeCell ref="L66:M66"/>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75"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customHeight="1" thickBot="1">
      <c r="A31" t="s">
        <v>1929</v>
      </c>
      <c r="B31" s="86" t="s">
        <v>1736</v>
      </c>
      <c r="C31" s="87" t="s">
        <v>2203</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182</v>
      </c>
      <c r="B36" s="871" t="str">
        <f>VLOOKUP(A36,EQUIPOS!A6:D154,3,FALSE)</f>
        <v xml:space="preserve">Compresor para penetrar roca
</v>
      </c>
      <c r="C36" s="872"/>
      <c r="D36" s="872"/>
      <c r="E36" s="872"/>
      <c r="F36" s="872"/>
      <c r="G36" s="872"/>
      <c r="H36" s="873"/>
      <c r="I36" s="275"/>
      <c r="J36" s="276"/>
      <c r="K36" s="277">
        <f>VLOOKUP(A36,EQUIPOS!A6:D163,4,FALSE)</f>
        <v>115000</v>
      </c>
      <c r="L36" s="278"/>
      <c r="M36" s="279">
        <v>0.125</v>
      </c>
      <c r="N36" s="280">
        <f>K36/M36</f>
        <v>920000</v>
      </c>
    </row>
    <row r="37" spans="1:14">
      <c r="A37" s="119" t="s">
        <v>242</v>
      </c>
      <c r="B37" s="871" t="str">
        <f>VLOOKUP(A37,EQUIPOS!A7:D154,3,FALSE)</f>
        <v>Grúa con torre capacidad 1 ton en la punta.</v>
      </c>
      <c r="C37" s="872"/>
      <c r="D37" s="872"/>
      <c r="E37" s="872"/>
      <c r="F37" s="872"/>
      <c r="G37" s="872"/>
      <c r="H37" s="873"/>
      <c r="I37" s="429"/>
      <c r="J37" s="430"/>
      <c r="K37" s="277">
        <f>VLOOKUP(A37,EQUIPOS!A7:D164,4,FALSE)</f>
        <v>187700</v>
      </c>
      <c r="L37" s="343"/>
      <c r="M37" s="344">
        <v>2.5</v>
      </c>
      <c r="N37" s="280">
        <f>K37/M37</f>
        <v>75080</v>
      </c>
    </row>
    <row r="38" spans="1:14">
      <c r="A38" s="119" t="s">
        <v>267</v>
      </c>
      <c r="B38" s="871" t="str">
        <f>VLOOKUP(A38,EQUIPOS!A8:D154,3,FALSE)</f>
        <v>Motobomba de concreto</v>
      </c>
      <c r="C38" s="872"/>
      <c r="D38" s="872"/>
      <c r="E38" s="872"/>
      <c r="F38" s="872"/>
      <c r="G38" s="872"/>
      <c r="H38" s="873"/>
      <c r="I38" s="429"/>
      <c r="J38" s="430"/>
      <c r="K38" s="446">
        <f>VLOOKUP(A38,EQUIPOS!A8:D165,4,FALSE)</f>
        <v>58300</v>
      </c>
      <c r="L38" s="343"/>
      <c r="M38" s="344">
        <v>0.65</v>
      </c>
      <c r="N38" s="280">
        <f>K38/M38</f>
        <v>89692.307692307688</v>
      </c>
    </row>
    <row r="39" spans="1:14">
      <c r="A39" s="119" t="s">
        <v>310</v>
      </c>
      <c r="B39" s="871" t="str">
        <f>VLOOKUP(A39,EQUIPOS!A9:D154,3,FALSE)</f>
        <v>Retroexcavadora A25C</v>
      </c>
      <c r="C39" s="872"/>
      <c r="D39" s="872"/>
      <c r="E39" s="872"/>
      <c r="F39" s="872"/>
      <c r="G39" s="872"/>
      <c r="H39" s="873"/>
      <c r="I39" s="429"/>
      <c r="J39" s="430"/>
      <c r="K39" s="446">
        <f>VLOOKUP(A39,EQUIPOS!A9:D166,4,FALSE)</f>
        <v>192526.66666666666</v>
      </c>
      <c r="L39" s="343"/>
      <c r="M39" s="344">
        <v>0.65</v>
      </c>
      <c r="N39" s="280">
        <f>K39/M39</f>
        <v>296194.87179487175</v>
      </c>
    </row>
    <row r="40" spans="1:14">
      <c r="A40" s="119"/>
      <c r="B40" s="871"/>
      <c r="C40" s="872"/>
      <c r="D40" s="872"/>
      <c r="E40" s="872"/>
      <c r="F40" s="872"/>
      <c r="G40" s="872"/>
      <c r="H40" s="873"/>
      <c r="I40" s="429"/>
      <c r="J40" s="430"/>
      <c r="K40" s="446"/>
      <c r="L40" s="343"/>
      <c r="M40" s="344"/>
      <c r="N40" s="280"/>
    </row>
    <row r="41" spans="1:14">
      <c r="A41" s="119"/>
      <c r="B41" s="871"/>
      <c r="C41" s="872"/>
      <c r="D41" s="872"/>
      <c r="E41" s="872"/>
      <c r="F41" s="872"/>
      <c r="G41" s="872"/>
      <c r="H41" s="873"/>
      <c r="I41" s="429"/>
      <c r="J41" s="430"/>
      <c r="K41" s="446"/>
      <c r="L41" s="343"/>
      <c r="M41" s="344"/>
      <c r="N41" s="280"/>
    </row>
    <row r="42" spans="1:14">
      <c r="A42" s="119"/>
      <c r="B42" s="871"/>
      <c r="C42" s="872"/>
      <c r="D42" s="872"/>
      <c r="E42" s="872"/>
      <c r="F42" s="872"/>
      <c r="G42" s="872"/>
      <c r="H42" s="873"/>
      <c r="I42" s="336"/>
      <c r="J42" s="338"/>
      <c r="K42" s="446"/>
      <c r="L42" s="431"/>
      <c r="M42" s="432"/>
      <c r="N42" s="280"/>
    </row>
    <row r="43" spans="1:14">
      <c r="B43" s="871"/>
      <c r="C43" s="872"/>
      <c r="D43" s="872"/>
      <c r="E43" s="872"/>
      <c r="F43" s="872"/>
      <c r="G43" s="872"/>
      <c r="H43" s="873"/>
      <c r="I43" s="42"/>
      <c r="J43" s="43"/>
      <c r="K43" s="446"/>
      <c r="L43" s="284"/>
      <c r="M43" s="285"/>
      <c r="N43" s="280"/>
    </row>
    <row r="44" spans="1:14">
      <c r="B44" s="328"/>
      <c r="C44" s="329"/>
      <c r="D44" s="329"/>
      <c r="E44" s="329"/>
      <c r="F44" s="331"/>
      <c r="G44" s="331"/>
      <c r="H44" s="131"/>
      <c r="I44" s="42"/>
      <c r="J44" s="43"/>
      <c r="K44" s="446"/>
      <c r="L44" s="284"/>
      <c r="M44" s="285"/>
      <c r="N44" s="281"/>
    </row>
    <row r="45" spans="1:14">
      <c r="B45" s="879" t="s">
        <v>1036</v>
      </c>
      <c r="C45" s="880"/>
      <c r="D45" s="880"/>
      <c r="E45" s="44"/>
      <c r="F45" s="45"/>
      <c r="G45" s="45"/>
      <c r="H45" s="46"/>
      <c r="I45" s="42"/>
      <c r="J45" s="43"/>
      <c r="K45" s="287"/>
      <c r="L45" s="284"/>
      <c r="M45" s="409">
        <v>0.1</v>
      </c>
      <c r="N45" s="352">
        <f>N87*M45</f>
        <v>44258.244511953337</v>
      </c>
    </row>
    <row r="46" spans="1:14" ht="15.75" thickBot="1">
      <c r="B46" s="871"/>
      <c r="C46" s="872"/>
      <c r="D46" s="872"/>
      <c r="E46" s="872"/>
      <c r="F46" s="872"/>
      <c r="G46" s="872"/>
      <c r="H46" s="873"/>
      <c r="I46" s="881"/>
      <c r="J46" s="882"/>
      <c r="K46" s="47"/>
      <c r="L46" s="883"/>
      <c r="M46" s="884"/>
      <c r="N46" s="111"/>
    </row>
    <row r="47" spans="1:14" ht="15.75" thickBot="1">
      <c r="B47" s="822" t="s">
        <v>1037</v>
      </c>
      <c r="C47" s="823"/>
      <c r="D47" s="823"/>
      <c r="E47" s="823"/>
      <c r="F47" s="823"/>
      <c r="G47" s="823"/>
      <c r="H47" s="823"/>
      <c r="I47" s="823"/>
      <c r="J47" s="823"/>
      <c r="K47" s="823"/>
      <c r="L47" s="823"/>
      <c r="M47" s="824"/>
      <c r="N47" s="402">
        <f>SUM(N36:N46)</f>
        <v>1425225.4239991328</v>
      </c>
    </row>
    <row r="48" spans="1:14">
      <c r="B48" s="288"/>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67" t="s">
        <v>1028</v>
      </c>
      <c r="C51" s="868"/>
      <c r="D51" s="868"/>
      <c r="E51" s="868"/>
      <c r="F51" s="868"/>
      <c r="G51" s="868"/>
      <c r="H51" s="868"/>
      <c r="I51" s="902"/>
      <c r="J51" s="323" t="s">
        <v>1029</v>
      </c>
      <c r="K51" s="91" t="s">
        <v>1030</v>
      </c>
      <c r="L51" s="903" t="s">
        <v>1039</v>
      </c>
      <c r="M51" s="902"/>
      <c r="N51" s="92" t="s">
        <v>1035</v>
      </c>
    </row>
    <row r="52" spans="1:14">
      <c r="A52" s="167" t="s">
        <v>812</v>
      </c>
      <c r="B52" s="49" t="str">
        <f>VLOOKUP(A52,MATERIALES!A5:D373,3,FALSE)</f>
        <v>Acero PDR-60</v>
      </c>
      <c r="C52" s="289"/>
      <c r="D52" s="289"/>
      <c r="E52" s="289"/>
      <c r="F52" s="289"/>
      <c r="G52" s="289"/>
      <c r="H52" s="289"/>
      <c r="I52" s="289"/>
      <c r="J52" s="319" t="str">
        <f>VLOOKUP(A52,MATERIALES!A6:D644,2,FALSE)</f>
        <v>kg</v>
      </c>
      <c r="K52" s="290">
        <v>178.12830345854127</v>
      </c>
      <c r="L52" s="275"/>
      <c r="M52" s="410">
        <f>VLOOKUP(A52,MATERIALES!A5:D396,4,FALSE)</f>
        <v>3605.6651208716376</v>
      </c>
      <c r="N52" s="280">
        <f>K52*M52</f>
        <v>642271.0108205009</v>
      </c>
    </row>
    <row r="53" spans="1:14">
      <c r="A53" s="167" t="s">
        <v>901</v>
      </c>
      <c r="B53" s="49" t="str">
        <f>VLOOKUP(A53,MATERIALES!A6:D373,3,FALSE)</f>
        <v>Concreto Resistencia  28 (Mpa)</v>
      </c>
      <c r="C53" s="433"/>
      <c r="D53" s="433"/>
      <c r="E53" s="433"/>
      <c r="F53" s="433"/>
      <c r="G53" s="433"/>
      <c r="H53" s="433"/>
      <c r="I53" s="433"/>
      <c r="J53" s="320" t="str">
        <f>VLOOKUP(A53,MATERIALES!A7:D645,2,FALSE)</f>
        <v>m3</v>
      </c>
      <c r="K53" s="405">
        <v>1.1875220230569419</v>
      </c>
      <c r="L53" s="429"/>
      <c r="M53" s="410">
        <f>VLOOKUP(A53,MATERIALES!A6:D397,4,FALSE)</f>
        <v>381310.66666666669</v>
      </c>
      <c r="N53" s="280">
        <f t="shared" ref="N53:N59" si="0">K53*M53</f>
        <v>452814.81429319124</v>
      </c>
    </row>
    <row r="54" spans="1:14">
      <c r="A54" s="167" t="s">
        <v>376</v>
      </c>
      <c r="B54" s="49" t="str">
        <f>VLOOKUP(A54,MATERIALES!A6:D373,3,FALSE)</f>
        <v>Anfo</v>
      </c>
      <c r="C54" s="433"/>
      <c r="D54" s="433"/>
      <c r="E54" s="433"/>
      <c r="F54" s="433"/>
      <c r="G54" s="433"/>
      <c r="H54" s="433"/>
      <c r="I54" s="433"/>
      <c r="J54" s="320" t="s">
        <v>377</v>
      </c>
      <c r="K54" s="405">
        <v>0.3</v>
      </c>
      <c r="L54" s="429"/>
      <c r="M54" s="410">
        <f>VLOOKUP(A54,MATERIALES!A6:D398,4,FALSE)</f>
        <v>5777.1596938468028</v>
      </c>
      <c r="N54" s="280">
        <f t="shared" si="0"/>
        <v>1733.1479081540408</v>
      </c>
    </row>
    <row r="55" spans="1:14">
      <c r="A55" s="167" t="s">
        <v>427</v>
      </c>
      <c r="B55" s="49" t="str">
        <f>VLOOKUP(A55,MATERIALES!A6:D373,3,FALSE)</f>
        <v>Cordón detonante</v>
      </c>
      <c r="C55" s="433"/>
      <c r="D55" s="433"/>
      <c r="E55" s="433"/>
      <c r="F55" s="433"/>
      <c r="G55" s="433"/>
      <c r="H55" s="433"/>
      <c r="I55" s="433"/>
      <c r="J55" s="320" t="str">
        <f>VLOOKUP(A55,MATERIALES!A9:D647,2,FALSE)</f>
        <v>m</v>
      </c>
      <c r="K55" s="405">
        <v>3</v>
      </c>
      <c r="L55" s="429"/>
      <c r="M55" s="410">
        <f>VLOOKUP(A55,MATERIALES!A6:D399,4,FALSE)</f>
        <v>2198.0559061786535</v>
      </c>
      <c r="N55" s="280">
        <f t="shared" si="0"/>
        <v>6594.1677185359604</v>
      </c>
    </row>
    <row r="56" spans="1:14">
      <c r="A56" s="167" t="s">
        <v>462</v>
      </c>
      <c r="B56" s="49" t="str">
        <f>VLOOKUP(A56,MATERIALES!A7:D373,3,FALSE)</f>
        <v>Explosivos  75% (INDUGEL)</v>
      </c>
      <c r="C56" s="433"/>
      <c r="D56" s="433"/>
      <c r="E56" s="433"/>
      <c r="F56" s="433"/>
      <c r="G56" s="433"/>
      <c r="H56" s="433"/>
      <c r="I56" s="433"/>
      <c r="J56" s="320" t="str">
        <f>VLOOKUP(A56,MATERIALES!A10:D648,2,FALSE)</f>
        <v>lb</v>
      </c>
      <c r="K56" s="405">
        <v>0.25</v>
      </c>
      <c r="L56" s="429"/>
      <c r="M56" s="410">
        <f>VLOOKUP(A56,MATERIALES!A7:D400,4,FALSE)</f>
        <v>9978.7303802808401</v>
      </c>
      <c r="N56" s="280">
        <f t="shared" si="0"/>
        <v>2494.68259507021</v>
      </c>
    </row>
    <row r="57" spans="1:14">
      <c r="A57" s="167" t="s">
        <v>467</v>
      </c>
      <c r="B57" s="49" t="str">
        <f>VLOOKUP(A57,MATERIALES!A8:D373,3,FALSE)</f>
        <v>Fulminantes</v>
      </c>
      <c r="C57" s="433"/>
      <c r="D57" s="433"/>
      <c r="E57" s="433"/>
      <c r="F57" s="433"/>
      <c r="G57" s="433"/>
      <c r="H57" s="433"/>
      <c r="I57" s="433"/>
      <c r="J57" s="320" t="str">
        <f>VLOOKUP(A57,MATERIALES!A11:D649,2,FALSE)</f>
        <v>u</v>
      </c>
      <c r="K57" s="405">
        <v>1</v>
      </c>
      <c r="L57" s="429"/>
      <c r="M57" s="410">
        <f>VLOOKUP(A57,MATERIALES!A8:D401,4,FALSE)</f>
        <v>1155.4319387693604</v>
      </c>
      <c r="N57" s="280">
        <f t="shared" si="0"/>
        <v>1155.4319387693604</v>
      </c>
    </row>
    <row r="58" spans="1:14">
      <c r="A58" s="167" t="s">
        <v>567</v>
      </c>
      <c r="B58" s="49" t="str">
        <f>VLOOKUP(A58,MATERIALES!A9:D373,3,FALSE)</f>
        <v>Mecha Lenta</v>
      </c>
      <c r="C58" s="433"/>
      <c r="D58" s="433"/>
      <c r="E58" s="433"/>
      <c r="F58" s="433"/>
      <c r="G58" s="433"/>
      <c r="H58" s="433"/>
      <c r="I58" s="433"/>
      <c r="J58" s="320" t="str">
        <f>VLOOKUP(A58,MATERIALES!A11:D650,2,FALSE)</f>
        <v>m</v>
      </c>
      <c r="K58" s="405">
        <v>1</v>
      </c>
      <c r="L58" s="429"/>
      <c r="M58" s="410">
        <f>VLOOKUP(A58,MATERIALES!A9:D402,4,FALSE)</f>
        <v>1178.4412819829085</v>
      </c>
      <c r="N58" s="280">
        <f t="shared" si="0"/>
        <v>1178.4412819829085</v>
      </c>
    </row>
    <row r="59" spans="1:14">
      <c r="A59" s="167" t="s">
        <v>918</v>
      </c>
      <c r="B59" s="49" t="str">
        <f>VLOOKUP(A59,MATERIALES!A10:D373,3,FALSE)</f>
        <v xml:space="preserve">Escolta y transporte (una tarifa por cada m3 escoltado y transportado)
</v>
      </c>
      <c r="C59" s="433"/>
      <c r="D59" s="433"/>
      <c r="E59" s="433"/>
      <c r="F59" s="433"/>
      <c r="G59" s="433"/>
      <c r="H59" s="433"/>
      <c r="I59" s="433"/>
      <c r="J59" s="320" t="str">
        <f>VLOOKUP(A59,MATERIALES!A12:D651,2,FALSE)</f>
        <v>kg</v>
      </c>
      <c r="K59" s="405">
        <v>0.45800000000000002</v>
      </c>
      <c r="L59" s="429"/>
      <c r="M59" s="410">
        <f>VLOOKUP(A59,MATERIALES!A10:D403,4,FALSE)</f>
        <v>8928.3377086723322</v>
      </c>
      <c r="N59" s="280">
        <f t="shared" si="0"/>
        <v>4089.1786705719283</v>
      </c>
    </row>
    <row r="60" spans="1:14">
      <c r="A60" s="167"/>
      <c r="B60" s="49"/>
      <c r="C60" s="433"/>
      <c r="D60" s="433"/>
      <c r="E60" s="433"/>
      <c r="F60" s="433"/>
      <c r="G60" s="433"/>
      <c r="H60" s="433"/>
      <c r="I60" s="433"/>
      <c r="J60" s="319"/>
      <c r="K60" s="405"/>
      <c r="L60" s="429"/>
      <c r="M60" s="410"/>
      <c r="N60" s="280"/>
    </row>
    <row r="61" spans="1:14">
      <c r="A61" s="167"/>
      <c r="B61" s="49"/>
      <c r="C61" s="433"/>
      <c r="D61" s="433"/>
      <c r="E61" s="433"/>
      <c r="F61" s="433"/>
      <c r="G61" s="433"/>
      <c r="H61" s="433"/>
      <c r="I61" s="433"/>
      <c r="J61" s="319"/>
      <c r="K61" s="405"/>
      <c r="L61" s="429"/>
      <c r="M61" s="410"/>
      <c r="N61" s="280"/>
    </row>
    <row r="62" spans="1:14" ht="15.75" thickBot="1">
      <c r="B62" s="49"/>
      <c r="C62" s="318"/>
      <c r="D62" s="318"/>
      <c r="E62" s="318"/>
      <c r="F62" s="318"/>
      <c r="G62" s="318"/>
      <c r="H62" s="318"/>
      <c r="I62" s="318"/>
      <c r="J62" s="443"/>
      <c r="K62" s="132"/>
      <c r="L62" s="333"/>
      <c r="M62" s="410"/>
      <c r="N62" s="280"/>
    </row>
    <row r="63" spans="1:14" ht="15.75" thickBot="1">
      <c r="B63" s="822" t="s">
        <v>1037</v>
      </c>
      <c r="C63" s="823"/>
      <c r="D63" s="823"/>
      <c r="E63" s="823"/>
      <c r="F63" s="823"/>
      <c r="G63" s="823"/>
      <c r="H63" s="823"/>
      <c r="I63" s="823"/>
      <c r="J63" s="823"/>
      <c r="K63" s="823"/>
      <c r="L63" s="823"/>
      <c r="M63" s="824"/>
      <c r="N63" s="402">
        <f>SUM(N52:N62)</f>
        <v>1112330.8752267763</v>
      </c>
    </row>
    <row r="64" spans="1:14">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75" thickBot="1">
      <c r="B66" s="74"/>
      <c r="C66" s="67"/>
      <c r="D66" s="67"/>
      <c r="E66" s="67"/>
      <c r="F66" s="67"/>
      <c r="G66" s="67"/>
      <c r="H66" s="67"/>
      <c r="I66" s="67"/>
      <c r="J66" s="67"/>
      <c r="K66" s="67"/>
      <c r="L66" s="67"/>
      <c r="M66" s="67"/>
      <c r="N66" s="69"/>
    </row>
    <row r="67" spans="1:15" ht="25.5">
      <c r="B67" s="321" t="s">
        <v>1041</v>
      </c>
      <c r="C67" s="322"/>
      <c r="D67" s="322"/>
      <c r="E67" s="322"/>
      <c r="F67" s="322"/>
      <c r="G67" s="322"/>
      <c r="H67" s="79" t="s">
        <v>1029</v>
      </c>
      <c r="I67" s="80" t="s">
        <v>1042</v>
      </c>
      <c r="J67" s="81" t="s">
        <v>1043</v>
      </c>
      <c r="K67" s="79" t="s">
        <v>1044</v>
      </c>
      <c r="L67" s="908" t="s">
        <v>1045</v>
      </c>
      <c r="M67" s="887"/>
      <c r="N67" s="82" t="s">
        <v>1035</v>
      </c>
    </row>
    <row r="68" spans="1:15">
      <c r="A68" t="s">
        <v>1340</v>
      </c>
      <c r="B68" s="52" t="str">
        <f>VLOOKUP(A68,TRANSPORTE!A5:D117,3,FALSE)</f>
        <v>Transporte de material de excavación</v>
      </c>
      <c r="C68" s="325"/>
      <c r="D68" s="325"/>
      <c r="E68" s="325"/>
      <c r="F68" s="325"/>
      <c r="G68" s="325"/>
      <c r="H68" s="319" t="s">
        <v>1552</v>
      </c>
      <c r="I68" s="287">
        <v>1.3</v>
      </c>
      <c r="J68" s="294">
        <v>1</v>
      </c>
      <c r="K68" s="287">
        <f>I68*J68</f>
        <v>1.3</v>
      </c>
      <c r="L68" s="909">
        <f>VLOOKUP(A68,TRANSPORTE!A5:D117,4,FALSE)</f>
        <v>1226.6666666666667</v>
      </c>
      <c r="M68" s="910"/>
      <c r="N68" s="295">
        <f>K68*L68</f>
        <v>1594.6666666666667</v>
      </c>
    </row>
    <row r="69" spans="1:15">
      <c r="A69" t="s">
        <v>1492</v>
      </c>
      <c r="B69" s="52" t="str">
        <f>VLOOKUP(A69,TRANSPORTE!A6:D117,3,FALSE)</f>
        <v>Equipo de Transporte (Camiones Grúas</v>
      </c>
      <c r="C69" s="53"/>
      <c r="D69" s="53"/>
      <c r="E69" s="53"/>
      <c r="F69" s="53"/>
      <c r="G69" s="53"/>
      <c r="H69" s="319" t="s">
        <v>1552</v>
      </c>
      <c r="I69" s="287">
        <v>0.05</v>
      </c>
      <c r="J69" s="294">
        <v>1</v>
      </c>
      <c r="K69" s="287">
        <f>I69*J69</f>
        <v>0.05</v>
      </c>
      <c r="L69" s="909">
        <f>VLOOKUP(A69,TRANSPORTE!A6:D117,4,FALSE)</f>
        <v>1083.8884434301692</v>
      </c>
      <c r="M69" s="910"/>
      <c r="N69" s="295">
        <f>K69*L69</f>
        <v>54.194422171508464</v>
      </c>
    </row>
    <row r="70" spans="1:15">
      <c r="B70" s="52"/>
      <c r="C70" s="53"/>
      <c r="D70" s="53"/>
      <c r="E70" s="53"/>
      <c r="F70" s="53"/>
      <c r="G70" s="53"/>
      <c r="H70" s="319"/>
      <c r="I70" s="287"/>
      <c r="J70" s="294"/>
      <c r="K70" s="287"/>
      <c r="L70" s="909"/>
      <c r="M70" s="910"/>
      <c r="N70" s="295"/>
    </row>
    <row r="71" spans="1:15">
      <c r="B71" s="52"/>
      <c r="C71" s="53"/>
      <c r="D71" s="53"/>
      <c r="E71" s="53"/>
      <c r="F71" s="53"/>
      <c r="G71" s="53"/>
      <c r="H71" s="319"/>
      <c r="I71" s="287"/>
      <c r="J71" s="294"/>
      <c r="K71" s="287"/>
      <c r="L71" s="909"/>
      <c r="M71" s="910"/>
      <c r="N71" s="295"/>
    </row>
    <row r="72" spans="1:15">
      <c r="B72" s="52"/>
      <c r="C72" s="53"/>
      <c r="D72" s="53"/>
      <c r="E72" s="53"/>
      <c r="F72" s="53"/>
      <c r="G72" s="53"/>
      <c r="H72" s="296"/>
      <c r="I72" s="287"/>
      <c r="J72" s="287"/>
      <c r="K72" s="287"/>
      <c r="L72" s="297"/>
      <c r="M72" s="298"/>
      <c r="N72" s="299"/>
    </row>
    <row r="73" spans="1:15" ht="15.75" thickBot="1">
      <c r="B73" s="455"/>
      <c r="C73" s="456"/>
      <c r="D73" s="456"/>
      <c r="E73" s="456"/>
      <c r="F73" s="456"/>
      <c r="G73" s="456"/>
      <c r="H73" s="54"/>
      <c r="I73" s="132"/>
      <c r="J73" s="132"/>
      <c r="K73" s="132"/>
      <c r="L73" s="900"/>
      <c r="M73" s="901"/>
      <c r="N73" s="133"/>
    </row>
    <row r="74" spans="1:15" ht="15.75" thickBot="1">
      <c r="B74" s="911" t="s">
        <v>1037</v>
      </c>
      <c r="C74" s="865"/>
      <c r="D74" s="865"/>
      <c r="E74" s="865"/>
      <c r="F74" s="865"/>
      <c r="G74" s="865"/>
      <c r="H74" s="865"/>
      <c r="I74" s="865"/>
      <c r="J74" s="865"/>
      <c r="K74" s="865"/>
      <c r="L74" s="865"/>
      <c r="M74" s="866"/>
      <c r="N74" s="110">
        <f>N68+N69+N70+N71+N72</f>
        <v>1648.8610888381752</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ht="25.5">
      <c r="B78" s="861" t="s">
        <v>1047</v>
      </c>
      <c r="C78" s="862"/>
      <c r="D78" s="862"/>
      <c r="E78" s="862"/>
      <c r="F78" s="862"/>
      <c r="G78" s="862"/>
      <c r="H78" s="862"/>
      <c r="I78" s="79" t="s">
        <v>1048</v>
      </c>
      <c r="J78" s="81" t="s">
        <v>1494</v>
      </c>
      <c r="K78" s="80" t="s">
        <v>1050</v>
      </c>
      <c r="L78" s="863" t="s">
        <v>1034</v>
      </c>
      <c r="M78" s="976"/>
      <c r="N78" s="104" t="s">
        <v>1035</v>
      </c>
    </row>
    <row r="79" spans="1:15">
      <c r="A79" s="223"/>
      <c r="B79" s="215" t="s">
        <v>2149</v>
      </c>
      <c r="C79" s="216"/>
      <c r="D79" s="216"/>
      <c r="E79" s="216"/>
      <c r="F79" s="216"/>
      <c r="G79" s="216"/>
      <c r="H79" s="216"/>
      <c r="I79" s="217"/>
      <c r="J79" s="218"/>
      <c r="K79" s="219"/>
      <c r="L79" s="220"/>
      <c r="M79" s="221"/>
      <c r="N79" s="222"/>
    </row>
    <row r="80" spans="1:15">
      <c r="A80" s="168" t="s">
        <v>15</v>
      </c>
      <c r="B80" s="55" t="str">
        <f>VLOOKUP(A80,'MANO DE OBRA'!A8:D68,3,FALSE)</f>
        <v>Obrero (6)</v>
      </c>
      <c r="C80" s="53"/>
      <c r="D80" s="53"/>
      <c r="E80" s="53"/>
      <c r="F80" s="53"/>
      <c r="G80" s="53"/>
      <c r="H80" s="53"/>
      <c r="I80" s="300">
        <f>K80/J80*100</f>
        <v>165623.36823599998</v>
      </c>
      <c r="J80" s="301">
        <v>185</v>
      </c>
      <c r="K80" s="302">
        <f>VLOOKUP(A80,'MANO DE OBRA'!A8:D99,4,FALSE)</f>
        <v>306403.23123659997</v>
      </c>
      <c r="L80" s="56"/>
      <c r="M80" s="442">
        <v>1</v>
      </c>
      <c r="N80" s="403">
        <f>K80/M80</f>
        <v>306403.23123659997</v>
      </c>
      <c r="O80" s="112"/>
    </row>
    <row r="81" spans="1:14">
      <c r="A81" s="168" t="s">
        <v>30</v>
      </c>
      <c r="B81" s="55" t="str">
        <f>VLOOKUP(A81,'MANO DE OBRA'!A8:D69,3,FALSE)</f>
        <v>Oficial</v>
      </c>
      <c r="C81" s="53"/>
      <c r="D81" s="53"/>
      <c r="E81" s="53"/>
      <c r="F81" s="53"/>
      <c r="G81" s="53"/>
      <c r="H81" s="53"/>
      <c r="I81" s="300">
        <f>K81/J81*100</f>
        <v>55207.789411999998</v>
      </c>
      <c r="J81" s="301">
        <v>185</v>
      </c>
      <c r="K81" s="302">
        <f>VLOOKUP(A81,'MANO DE OBRA'!A8:D100,4,FALSE)</f>
        <v>102134.4104122</v>
      </c>
      <c r="L81" s="56"/>
      <c r="M81" s="439">
        <v>1</v>
      </c>
      <c r="N81" s="403">
        <f>K81/M81</f>
        <v>102134.4104122</v>
      </c>
    </row>
    <row r="82" spans="1:14">
      <c r="A82" s="168"/>
      <c r="B82" s="171" t="s">
        <v>1735</v>
      </c>
      <c r="C82" s="53"/>
      <c r="D82" s="53"/>
      <c r="E82" s="53"/>
      <c r="F82" s="53"/>
      <c r="G82" s="53"/>
      <c r="H82" s="53"/>
      <c r="I82" s="300"/>
      <c r="J82" s="301"/>
      <c r="K82" s="302"/>
      <c r="L82" s="56"/>
      <c r="M82" s="440"/>
      <c r="N82" s="403"/>
    </row>
    <row r="83" spans="1:14">
      <c r="A83" t="s">
        <v>15</v>
      </c>
      <c r="B83" s="55" t="str">
        <f>VLOOKUP(A83,'MANO DE OBRA'!A9:D70,3,FALSE)</f>
        <v>Obrero (6)</v>
      </c>
      <c r="C83" s="53"/>
      <c r="D83" s="53"/>
      <c r="E83" s="53"/>
      <c r="F83" s="53"/>
      <c r="G83" s="53"/>
      <c r="H83" s="53"/>
      <c r="I83" s="300">
        <f>K83/J83*100</f>
        <v>165623.36823599998</v>
      </c>
      <c r="J83" s="301">
        <v>185</v>
      </c>
      <c r="K83" s="302">
        <f>VLOOKUP(A83,'MANO DE OBRA'!A9:D101,4,FALSE)</f>
        <v>306403.23123659997</v>
      </c>
      <c r="L83" s="56"/>
      <c r="M83" s="308">
        <v>12</v>
      </c>
      <c r="N83" s="403">
        <f>K83/M83</f>
        <v>25533.602603049996</v>
      </c>
    </row>
    <row r="84" spans="1:14">
      <c r="A84" t="s">
        <v>30</v>
      </c>
      <c r="B84" s="55" t="str">
        <f>VLOOKUP(A84,'MANO DE OBRA'!A10:D71,3,FALSE)</f>
        <v>Oficial</v>
      </c>
      <c r="C84" s="53"/>
      <c r="D84" s="53"/>
      <c r="E84" s="53"/>
      <c r="F84" s="53"/>
      <c r="G84" s="53"/>
      <c r="H84" s="53"/>
      <c r="I84" s="300">
        <f>K84/J84*100</f>
        <v>55207.789411999998</v>
      </c>
      <c r="J84" s="301">
        <v>185</v>
      </c>
      <c r="K84" s="302">
        <f>VLOOKUP(A84,'MANO DE OBRA'!A10:D102,4,FALSE)</f>
        <v>102134.4104122</v>
      </c>
      <c r="L84" s="326"/>
      <c r="M84" s="308">
        <v>12</v>
      </c>
      <c r="N84" s="403">
        <f>K84/M84</f>
        <v>8511.2008676833339</v>
      </c>
    </row>
    <row r="85" spans="1:14">
      <c r="B85" s="55"/>
      <c r="C85" s="53"/>
      <c r="D85" s="53"/>
      <c r="E85" s="53"/>
      <c r="F85" s="53"/>
      <c r="G85" s="53"/>
      <c r="H85" s="53"/>
      <c r="I85" s="287"/>
      <c r="J85" s="305"/>
      <c r="K85" s="306"/>
      <c r="L85" s="326"/>
      <c r="M85" s="308"/>
      <c r="N85" s="304"/>
    </row>
    <row r="86" spans="1:14" ht="15.75" thickBot="1">
      <c r="B86" s="898"/>
      <c r="C86" s="899"/>
      <c r="D86" s="899"/>
      <c r="E86" s="899"/>
      <c r="F86" s="899"/>
      <c r="G86" s="899"/>
      <c r="H86" s="899"/>
      <c r="I86" s="132"/>
      <c r="J86" s="132"/>
      <c r="K86" s="132"/>
      <c r="L86" s="912"/>
      <c r="M86" s="912"/>
      <c r="N86" s="51"/>
    </row>
    <row r="87" spans="1:14" ht="15.75" thickBot="1">
      <c r="B87" s="911" t="s">
        <v>1037</v>
      </c>
      <c r="C87" s="865"/>
      <c r="D87" s="865"/>
      <c r="E87" s="865"/>
      <c r="F87" s="865"/>
      <c r="G87" s="865"/>
      <c r="H87" s="865"/>
      <c r="I87" s="865"/>
      <c r="J87" s="865"/>
      <c r="K87" s="865"/>
      <c r="L87" s="865"/>
      <c r="M87" s="866"/>
      <c r="N87" s="309">
        <f>SUM(N80:N86)</f>
        <v>442582.44511953334</v>
      </c>
    </row>
    <row r="88" spans="1:14" ht="15.75" thickBot="1">
      <c r="B88" s="39"/>
      <c r="C88" s="40"/>
      <c r="D88" s="40"/>
      <c r="E88" s="40"/>
      <c r="F88" s="40"/>
      <c r="G88" s="40"/>
      <c r="H88" s="40"/>
      <c r="I88" s="40"/>
      <c r="J88" s="40"/>
      <c r="K88" s="40"/>
      <c r="L88" s="40"/>
      <c r="M88" s="40"/>
      <c r="N88" s="41"/>
    </row>
    <row r="89" spans="1:14" ht="15.75" thickBot="1">
      <c r="B89" s="822" t="s">
        <v>1051</v>
      </c>
      <c r="C89" s="823"/>
      <c r="D89" s="823"/>
      <c r="E89" s="823"/>
      <c r="F89" s="823"/>
      <c r="G89" s="823"/>
      <c r="H89" s="823"/>
      <c r="I89" s="823"/>
      <c r="J89" s="823"/>
      <c r="K89" s="823"/>
      <c r="L89" s="823"/>
      <c r="M89" s="824"/>
      <c r="N89" s="105">
        <f>N47+N63+N74+N87</f>
        <v>2981787.6054342804</v>
      </c>
    </row>
    <row r="90" spans="1:14">
      <c r="B90" s="39"/>
      <c r="C90" s="40"/>
      <c r="D90" s="40"/>
      <c r="E90" s="40"/>
      <c r="F90" s="40"/>
      <c r="G90" s="40"/>
      <c r="H90" s="40"/>
      <c r="I90" s="40"/>
      <c r="J90" s="40"/>
      <c r="K90" s="40"/>
      <c r="L90" s="40"/>
      <c r="M90" s="40"/>
      <c r="N90" s="41"/>
    </row>
    <row r="91" spans="1:14">
      <c r="B91" s="70" t="s">
        <v>1052</v>
      </c>
      <c r="C91" s="71"/>
      <c r="D91" s="71"/>
      <c r="E91" s="71"/>
      <c r="F91" s="71"/>
      <c r="G91" s="71"/>
      <c r="H91" s="71"/>
      <c r="I91" s="71"/>
      <c r="J91" s="71"/>
      <c r="K91" s="71"/>
      <c r="L91" s="71"/>
      <c r="M91" s="71"/>
      <c r="N91" s="72"/>
    </row>
    <row r="92" spans="1:14" ht="15.75" thickBot="1">
      <c r="B92" s="74"/>
      <c r="C92" s="67"/>
      <c r="D92" s="67"/>
      <c r="E92" s="67"/>
      <c r="F92" s="67"/>
      <c r="G92" s="67"/>
      <c r="H92" s="67"/>
      <c r="I92" s="67"/>
      <c r="J92" s="67"/>
      <c r="K92" s="67"/>
      <c r="L92" s="67"/>
      <c r="M92" s="67"/>
      <c r="N92" s="69"/>
    </row>
    <row r="93" spans="1:14">
      <c r="B93" s="867" t="s">
        <v>1053</v>
      </c>
      <c r="C93" s="868"/>
      <c r="D93" s="868"/>
      <c r="E93" s="868"/>
      <c r="F93" s="868"/>
      <c r="G93" s="868"/>
      <c r="H93" s="868"/>
      <c r="I93" s="322"/>
      <c r="J93" s="342"/>
      <c r="K93" s="310" t="s">
        <v>1054</v>
      </c>
      <c r="L93" s="869" t="s">
        <v>1055</v>
      </c>
      <c r="M93" s="870"/>
      <c r="N93" s="311"/>
    </row>
    <row r="94" spans="1:14">
      <c r="B94" s="855" t="s">
        <v>1056</v>
      </c>
      <c r="C94" s="856"/>
      <c r="D94" s="856"/>
      <c r="E94" s="856"/>
      <c r="F94" s="856"/>
      <c r="G94" s="856"/>
      <c r="H94" s="856"/>
      <c r="I94" s="93"/>
      <c r="J94" s="94"/>
      <c r="K94" s="312">
        <v>0.2</v>
      </c>
      <c r="L94" s="857">
        <f>N89*K94</f>
        <v>596357.52108685614</v>
      </c>
      <c r="M94" s="858"/>
      <c r="N94" s="57"/>
    </row>
    <row r="95" spans="1:14">
      <c r="B95" s="95" t="s">
        <v>1057</v>
      </c>
      <c r="C95" s="96"/>
      <c r="D95" s="96"/>
      <c r="E95" s="96"/>
      <c r="F95" s="96"/>
      <c r="G95" s="96"/>
      <c r="H95" s="96"/>
      <c r="I95" s="93"/>
      <c r="J95" s="94"/>
      <c r="K95" s="312">
        <v>0.05</v>
      </c>
      <c r="L95" s="857">
        <f>N89*K95</f>
        <v>149089.38027171404</v>
      </c>
      <c r="M95" s="858"/>
      <c r="N95" s="57"/>
    </row>
    <row r="96" spans="1:14" ht="15.75" thickBot="1">
      <c r="B96" s="97" t="s">
        <v>1058</v>
      </c>
      <c r="C96" s="98"/>
      <c r="D96" s="98"/>
      <c r="E96" s="98"/>
      <c r="F96" s="98"/>
      <c r="G96" s="98"/>
      <c r="H96" s="98"/>
      <c r="I96" s="99"/>
      <c r="J96" s="100"/>
      <c r="K96" s="313">
        <v>0.05</v>
      </c>
      <c r="L96" s="859">
        <f>N89*K96</f>
        <v>149089.38027171404</v>
      </c>
      <c r="M96" s="860"/>
      <c r="N96" s="57"/>
    </row>
    <row r="97" spans="1:14" ht="15.75" thickBot="1">
      <c r="B97" s="822" t="s">
        <v>1037</v>
      </c>
      <c r="C97" s="823"/>
      <c r="D97" s="823"/>
      <c r="E97" s="823"/>
      <c r="F97" s="823"/>
      <c r="G97" s="823"/>
      <c r="H97" s="823"/>
      <c r="I97" s="823"/>
      <c r="J97" s="823"/>
      <c r="K97" s="823"/>
      <c r="L97" s="823"/>
      <c r="M97" s="824"/>
      <c r="N97" s="58">
        <f>L94+L95+L96</f>
        <v>894536.28163028427</v>
      </c>
    </row>
    <row r="98" spans="1:14" ht="15.75" thickBot="1">
      <c r="B98" s="39"/>
      <c r="C98" s="40"/>
      <c r="D98" s="40"/>
      <c r="E98" s="40"/>
      <c r="F98" s="40"/>
      <c r="G98" s="40"/>
      <c r="H98" s="40"/>
      <c r="I98" s="40"/>
      <c r="J98" s="40"/>
      <c r="K98" s="40"/>
      <c r="L98" s="40"/>
      <c r="M98" s="40"/>
      <c r="N98" s="41"/>
    </row>
    <row r="99" spans="1:14" ht="15.75" thickBot="1">
      <c r="A99" t="s">
        <v>2122</v>
      </c>
      <c r="B99" s="822" t="s">
        <v>1059</v>
      </c>
      <c r="C99" s="823"/>
      <c r="D99" s="823"/>
      <c r="E99" s="823"/>
      <c r="F99" s="823"/>
      <c r="G99" s="823"/>
      <c r="H99" s="823"/>
      <c r="I99" s="823"/>
      <c r="J99" s="823"/>
      <c r="K99" s="823"/>
      <c r="L99" s="823"/>
      <c r="M99" s="824"/>
      <c r="N99" s="196">
        <f>N89+N97</f>
        <v>3876323.8870645645</v>
      </c>
    </row>
    <row r="100" spans="1:14">
      <c r="B100" s="247"/>
      <c r="C100" s="248"/>
      <c r="D100" s="248"/>
      <c r="E100" s="248"/>
      <c r="F100" s="248"/>
      <c r="G100" s="248"/>
      <c r="H100" s="248"/>
      <c r="I100" s="248"/>
      <c r="J100" s="248"/>
      <c r="K100" s="248"/>
      <c r="L100" s="248"/>
      <c r="M100" s="248"/>
      <c r="N100" s="249"/>
    </row>
    <row r="101" spans="1:14">
      <c r="B101" s="250"/>
      <c r="C101" s="251"/>
      <c r="D101" s="251"/>
      <c r="E101" s="251"/>
      <c r="F101" s="251"/>
      <c r="G101" s="251"/>
      <c r="H101" s="251"/>
      <c r="I101" s="251"/>
      <c r="J101" s="251"/>
      <c r="K101" s="251"/>
      <c r="L101" s="251"/>
      <c r="M101" s="251"/>
      <c r="N101" s="252"/>
    </row>
    <row r="102" spans="1:14">
      <c r="B102" s="250"/>
      <c r="C102" s="251"/>
      <c r="D102" s="251"/>
      <c r="E102" s="251"/>
      <c r="F102" s="251"/>
      <c r="G102" s="251"/>
      <c r="H102" s="251"/>
      <c r="I102" s="251"/>
      <c r="J102" s="251"/>
      <c r="K102" s="251"/>
      <c r="L102" s="251"/>
      <c r="M102" s="251"/>
      <c r="N102" s="252"/>
    </row>
    <row r="103" spans="1:14">
      <c r="B103" s="250"/>
      <c r="C103" s="251"/>
      <c r="D103" s="251"/>
      <c r="E103" s="251"/>
      <c r="F103" s="251"/>
      <c r="G103" s="251"/>
      <c r="H103" s="251"/>
      <c r="I103" s="251"/>
      <c r="J103" s="251"/>
      <c r="K103" s="251"/>
      <c r="L103" s="251"/>
      <c r="M103" s="251"/>
      <c r="N103" s="252"/>
    </row>
    <row r="104" spans="1:14">
      <c r="B104" s="250"/>
      <c r="C104" s="251"/>
      <c r="D104" s="251"/>
      <c r="E104" s="425" t="s">
        <v>1060</v>
      </c>
      <c r="F104" s="425"/>
      <c r="G104" s="425"/>
      <c r="H104" s="425"/>
      <c r="I104" s="425"/>
      <c r="J104" s="425"/>
      <c r="K104" s="251"/>
      <c r="L104" s="251"/>
      <c r="M104" s="251"/>
      <c r="N104" s="252"/>
    </row>
    <row r="105" spans="1:14">
      <c r="B105" s="250"/>
      <c r="C105" s="251"/>
      <c r="D105" s="251"/>
      <c r="E105" s="251" t="s">
        <v>1061</v>
      </c>
      <c r="F105" s="251"/>
      <c r="G105" s="251"/>
      <c r="H105" s="251"/>
      <c r="I105" s="251"/>
      <c r="J105" s="251"/>
      <c r="K105" s="251"/>
      <c r="L105" s="251"/>
      <c r="M105" s="251"/>
      <c r="N105" s="252"/>
    </row>
    <row r="106" spans="1:14">
      <c r="B106" s="250"/>
      <c r="C106" s="251"/>
      <c r="D106" s="251"/>
      <c r="E106" s="251" t="s">
        <v>1062</v>
      </c>
      <c r="F106" s="251"/>
      <c r="G106" s="251"/>
      <c r="H106" s="251"/>
      <c r="I106" s="251"/>
      <c r="J106" s="251"/>
      <c r="K106" s="251"/>
      <c r="L106" s="251"/>
      <c r="M106" s="251"/>
      <c r="N106" s="252"/>
    </row>
    <row r="107" spans="1:14">
      <c r="B107" s="250"/>
      <c r="C107" s="251"/>
      <c r="D107" s="251"/>
      <c r="E107" s="251" t="s">
        <v>1063</v>
      </c>
      <c r="F107" s="251"/>
      <c r="G107" s="251"/>
      <c r="H107" s="251"/>
      <c r="I107" s="251"/>
      <c r="J107" s="251"/>
      <c r="K107" s="251"/>
      <c r="L107" s="251"/>
      <c r="M107" s="251"/>
      <c r="N107" s="252"/>
    </row>
    <row r="108" spans="1:14" ht="15.75" thickBot="1">
      <c r="B108" s="250"/>
      <c r="C108" s="251"/>
      <c r="D108" s="251"/>
      <c r="E108" s="251"/>
      <c r="F108" s="251" t="s">
        <v>1064</v>
      </c>
      <c r="G108" s="251"/>
      <c r="H108" s="251"/>
      <c r="I108" s="251"/>
      <c r="J108" s="251"/>
      <c r="K108" s="251"/>
      <c r="L108" s="251"/>
      <c r="M108" s="251"/>
      <c r="N108" s="252"/>
    </row>
    <row r="109" spans="1:14">
      <c r="B109" s="235" t="s">
        <v>2322</v>
      </c>
      <c r="C109" s="236"/>
      <c r="D109" s="236"/>
      <c r="E109" s="236"/>
      <c r="F109" s="236"/>
      <c r="G109" s="236"/>
      <c r="H109" s="236"/>
      <c r="I109" s="236"/>
      <c r="J109" s="236"/>
      <c r="K109" s="236"/>
      <c r="L109" s="236"/>
      <c r="M109" s="236"/>
      <c r="N109" s="237"/>
    </row>
    <row r="110" spans="1:14">
      <c r="B110" s="253"/>
      <c r="C110" s="254"/>
      <c r="D110" s="254"/>
      <c r="E110" s="254"/>
      <c r="F110" s="254"/>
      <c r="G110" s="254"/>
      <c r="H110" s="254"/>
      <c r="I110" s="254"/>
      <c r="J110" s="254"/>
      <c r="K110" s="254"/>
      <c r="L110" s="254"/>
      <c r="M110" s="254"/>
      <c r="N110" s="255"/>
    </row>
    <row r="111" spans="1:14">
      <c r="B111" s="253"/>
      <c r="C111" s="254"/>
      <c r="D111" s="254"/>
      <c r="E111" s="254"/>
      <c r="F111" s="254"/>
      <c r="G111" s="254"/>
      <c r="H111" s="254"/>
      <c r="I111" s="254"/>
      <c r="J111" s="254"/>
      <c r="K111" s="254"/>
      <c r="L111" s="254"/>
      <c r="M111" s="254"/>
      <c r="N111" s="255"/>
    </row>
    <row r="112" spans="1:14">
      <c r="B112" s="253"/>
      <c r="C112" s="254"/>
      <c r="D112" s="254"/>
      <c r="E112" s="254"/>
      <c r="F112" s="254"/>
      <c r="G112" s="254"/>
      <c r="H112" s="254"/>
      <c r="I112" s="254"/>
      <c r="J112" s="254"/>
      <c r="K112" s="254"/>
      <c r="L112" s="254"/>
      <c r="M112" s="254"/>
      <c r="N112" s="255"/>
    </row>
    <row r="113" spans="2:14" ht="15.75" thickBot="1">
      <c r="B113" s="256"/>
      <c r="C113" s="257"/>
      <c r="D113" s="257"/>
      <c r="E113" s="257"/>
      <c r="F113" s="257"/>
      <c r="G113" s="257"/>
      <c r="H113" s="257"/>
      <c r="I113" s="257"/>
      <c r="J113" s="257"/>
      <c r="K113" s="257"/>
      <c r="L113" s="257"/>
      <c r="M113" s="257"/>
      <c r="N113" s="258"/>
    </row>
    <row r="114" spans="2:14">
      <c r="B114" s="259"/>
      <c r="C114" s="260"/>
      <c r="D114" s="260"/>
      <c r="E114" s="260"/>
      <c r="F114" s="260"/>
      <c r="G114" s="260"/>
      <c r="H114" s="260"/>
      <c r="I114" s="260"/>
      <c r="J114" s="260"/>
      <c r="K114" s="260"/>
      <c r="L114" s="260"/>
      <c r="M114" s="260"/>
      <c r="N114" s="261"/>
    </row>
    <row r="115" spans="2:14">
      <c r="B115" s="262" t="s">
        <v>2323</v>
      </c>
      <c r="C115" s="263"/>
      <c r="D115" s="263"/>
      <c r="E115" s="263"/>
      <c r="F115" s="263"/>
      <c r="G115" s="263"/>
      <c r="H115" s="263"/>
      <c r="I115" s="263"/>
      <c r="J115" s="263"/>
      <c r="K115" s="263"/>
      <c r="L115" s="263"/>
      <c r="M115" s="263"/>
      <c r="N115" s="264"/>
    </row>
    <row r="116" spans="2:14" ht="15" customHeight="1">
      <c r="B116" s="966" t="s">
        <v>2324</v>
      </c>
      <c r="C116" s="967"/>
      <c r="D116" s="967"/>
      <c r="E116" s="967"/>
      <c r="F116" s="967"/>
      <c r="G116" s="967"/>
      <c r="H116" s="967"/>
      <c r="I116" s="967"/>
      <c r="J116" s="967"/>
      <c r="K116" s="967"/>
      <c r="L116" s="967"/>
      <c r="M116" s="967"/>
      <c r="N116" s="968"/>
    </row>
    <row r="117" spans="2:14" ht="15" customHeight="1">
      <c r="B117" s="966"/>
      <c r="C117" s="967"/>
      <c r="D117" s="967"/>
      <c r="E117" s="967"/>
      <c r="F117" s="967"/>
      <c r="G117" s="967"/>
      <c r="H117" s="967"/>
      <c r="I117" s="967"/>
      <c r="J117" s="967"/>
      <c r="K117" s="967"/>
      <c r="L117" s="967"/>
      <c r="M117" s="967"/>
      <c r="N117" s="968"/>
    </row>
    <row r="118" spans="2:14" ht="30" customHeight="1">
      <c r="B118" s="969" t="s">
        <v>2325</v>
      </c>
      <c r="C118" s="970"/>
      <c r="D118" s="970"/>
      <c r="E118" s="970"/>
      <c r="F118" s="970"/>
      <c r="G118" s="970"/>
      <c r="H118" s="970"/>
      <c r="I118" s="970"/>
      <c r="J118" s="970"/>
      <c r="K118" s="970"/>
      <c r="L118" s="970"/>
      <c r="M118" s="970"/>
      <c r="N118" s="971"/>
    </row>
    <row r="119" spans="2:14">
      <c r="B119" s="969"/>
      <c r="C119" s="970"/>
      <c r="D119" s="970"/>
      <c r="E119" s="970"/>
      <c r="F119" s="970"/>
      <c r="G119" s="970"/>
      <c r="H119" s="970"/>
      <c r="I119" s="970"/>
      <c r="J119" s="970"/>
      <c r="K119" s="970"/>
      <c r="L119" s="970"/>
      <c r="M119" s="970"/>
      <c r="N119" s="971"/>
    </row>
    <row r="120" spans="2:14">
      <c r="B120" s="347"/>
      <c r="C120" s="348"/>
      <c r="D120" s="348"/>
      <c r="E120" s="348"/>
      <c r="F120" s="348"/>
      <c r="G120" s="348"/>
      <c r="H120" s="348"/>
      <c r="I120" s="348"/>
      <c r="J120" s="348"/>
      <c r="K120" s="348"/>
      <c r="L120" s="348"/>
      <c r="M120" s="348"/>
      <c r="N120" s="349"/>
    </row>
    <row r="121" spans="2:14">
      <c r="B121" s="347"/>
      <c r="C121" s="348"/>
      <c r="D121" s="348"/>
      <c r="E121" s="348"/>
      <c r="F121" s="348"/>
      <c r="G121" s="348"/>
      <c r="H121" s="348"/>
      <c r="I121" s="348"/>
      <c r="J121" s="348"/>
      <c r="K121" s="348"/>
      <c r="L121" s="348"/>
      <c r="M121" s="348"/>
      <c r="N121" s="349"/>
    </row>
    <row r="122" spans="2:14">
      <c r="B122" s="347"/>
      <c r="C122" s="348"/>
      <c r="D122" s="348"/>
      <c r="E122" s="348"/>
      <c r="F122" s="348"/>
      <c r="G122" s="348"/>
      <c r="H122" s="348"/>
      <c r="I122" s="348"/>
      <c r="J122" s="348"/>
      <c r="K122" s="348"/>
      <c r="L122" s="348"/>
      <c r="M122" s="348"/>
      <c r="N122" s="349"/>
    </row>
    <row r="123" spans="2:14">
      <c r="B123" s="262"/>
      <c r="C123" s="263"/>
      <c r="D123" s="263"/>
      <c r="E123" s="263"/>
      <c r="F123" s="263"/>
      <c r="G123" s="263"/>
      <c r="H123" s="263"/>
      <c r="I123" s="263"/>
      <c r="J123" s="263"/>
      <c r="K123" s="263"/>
      <c r="L123" s="263"/>
      <c r="M123" s="263"/>
      <c r="N123" s="264"/>
    </row>
    <row r="124" spans="2:14">
      <c r="B124" s="250"/>
      <c r="C124" s="251"/>
      <c r="D124" s="251"/>
      <c r="E124" s="251" t="s">
        <v>1060</v>
      </c>
      <c r="F124" s="425"/>
      <c r="G124" s="425"/>
      <c r="H124" s="251"/>
      <c r="I124" s="251"/>
      <c r="J124" s="251"/>
      <c r="K124" s="251"/>
      <c r="L124" s="251"/>
      <c r="M124" s="251"/>
      <c r="N124" s="252"/>
    </row>
    <row r="125" spans="2:14">
      <c r="B125" s="250"/>
      <c r="C125" s="251"/>
      <c r="D125" s="251"/>
      <c r="E125" s="426" t="s">
        <v>1061</v>
      </c>
      <c r="F125" s="251"/>
      <c r="G125" s="251"/>
      <c r="H125" s="426"/>
      <c r="I125" s="426"/>
      <c r="J125" s="426"/>
      <c r="K125" s="251"/>
      <c r="L125" s="251"/>
      <c r="M125" s="251"/>
      <c r="N125" s="252"/>
    </row>
    <row r="126" spans="2:14">
      <c r="B126" s="250"/>
      <c r="C126" s="251"/>
      <c r="D126" s="251"/>
      <c r="E126" s="265" t="s">
        <v>1065</v>
      </c>
      <c r="F126" s="251"/>
      <c r="G126" s="251"/>
      <c r="H126" s="265"/>
      <c r="I126" s="265"/>
      <c r="J126" s="265"/>
      <c r="K126" s="251"/>
      <c r="L126" s="251"/>
      <c r="M126" s="251"/>
      <c r="N126" s="252"/>
    </row>
    <row r="127" spans="2:14">
      <c r="B127" s="266"/>
      <c r="C127" s="263"/>
      <c r="D127" s="263"/>
      <c r="E127" s="251" t="s">
        <v>1063</v>
      </c>
      <c r="F127" s="251"/>
      <c r="G127" s="251"/>
      <c r="H127" s="251"/>
      <c r="I127" s="251"/>
      <c r="J127" s="251"/>
      <c r="K127" s="263"/>
      <c r="L127" s="263"/>
      <c r="M127" s="263"/>
      <c r="N127" s="264"/>
    </row>
    <row r="128" spans="2:14">
      <c r="B128" s="266"/>
      <c r="C128" s="263"/>
      <c r="D128" s="263"/>
      <c r="E128" s="263"/>
      <c r="F128" s="251"/>
      <c r="G128" s="251"/>
      <c r="H128" s="251"/>
      <c r="I128" s="251"/>
      <c r="J128" s="251"/>
      <c r="K128" s="263"/>
      <c r="L128" s="263"/>
      <c r="M128" s="263"/>
      <c r="N128" s="264"/>
    </row>
    <row r="129" spans="2:14">
      <c r="B129" s="266" t="s">
        <v>2326</v>
      </c>
      <c r="C129" s="265"/>
      <c r="D129" s="265"/>
      <c r="E129" s="251"/>
      <c r="F129" s="251"/>
      <c r="G129" s="251"/>
      <c r="H129" s="251"/>
      <c r="I129" s="251"/>
      <c r="J129" s="972"/>
      <c r="K129" s="972"/>
      <c r="L129" s="972"/>
      <c r="M129" s="972"/>
      <c r="N129" s="973"/>
    </row>
    <row r="130" spans="2:14" ht="15.75" thickBot="1">
      <c r="B130" s="427" t="s">
        <v>2327</v>
      </c>
      <c r="C130" s="428"/>
      <c r="D130" s="428"/>
      <c r="E130" s="267"/>
      <c r="F130" s="267"/>
      <c r="G130" s="267"/>
      <c r="H130" s="267"/>
      <c r="I130" s="267"/>
      <c r="J130" s="974"/>
      <c r="K130" s="974"/>
      <c r="L130" s="974"/>
      <c r="M130" s="974"/>
      <c r="N130" s="975"/>
    </row>
  </sheetData>
  <mergeCells count="68">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 ref="B78:H78"/>
    <mergeCell ref="L78:M78"/>
    <mergeCell ref="B86:H86"/>
    <mergeCell ref="L86:M86"/>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6"/>
      <c r="C1" s="928"/>
      <c r="D1" s="929"/>
      <c r="E1" s="929"/>
      <c r="F1" s="929"/>
      <c r="G1" s="929"/>
      <c r="H1" s="929"/>
      <c r="I1" s="929"/>
      <c r="J1" s="930"/>
      <c r="K1" s="931" t="s">
        <v>1017</v>
      </c>
      <c r="L1" s="933" t="s">
        <v>2304</v>
      </c>
      <c r="M1" s="934"/>
      <c r="N1" s="935"/>
    </row>
    <row r="2" spans="2:14" ht="40.5" customHeight="1">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30.75" customHeight="1" thickBot="1">
      <c r="B29" s="77" t="s">
        <v>1027</v>
      </c>
      <c r="C29" s="801" t="s">
        <v>1028</v>
      </c>
      <c r="D29" s="802"/>
      <c r="E29" s="802"/>
      <c r="F29" s="802"/>
      <c r="G29" s="802"/>
      <c r="H29" s="802"/>
      <c r="I29" s="802"/>
      <c r="J29" s="78"/>
      <c r="K29" s="350" t="s">
        <v>2321</v>
      </c>
      <c r="L29" s="798" t="s">
        <v>1029</v>
      </c>
      <c r="M29" s="799"/>
      <c r="N29" s="77" t="s">
        <v>1030</v>
      </c>
    </row>
    <row r="30" spans="1:14" ht="12" hidden="1" customHeight="1" thickBot="1">
      <c r="B30" s="77" t="s">
        <v>1027</v>
      </c>
      <c r="C30" s="801" t="s">
        <v>1028</v>
      </c>
      <c r="D30" s="802"/>
      <c r="E30" s="802"/>
      <c r="F30" s="802"/>
      <c r="G30" s="802"/>
      <c r="H30" s="802"/>
      <c r="I30" s="802"/>
      <c r="J30" s="78"/>
      <c r="K30" s="315"/>
      <c r="L30" s="798" t="s">
        <v>1029</v>
      </c>
      <c r="M30" s="799"/>
      <c r="N30" s="77" t="s">
        <v>1030</v>
      </c>
    </row>
    <row r="31" spans="1:14" ht="18.75" customHeight="1" thickBot="1">
      <c r="A31" t="s">
        <v>1929</v>
      </c>
      <c r="B31" s="86" t="s">
        <v>1184</v>
      </c>
      <c r="C31" s="87" t="s">
        <v>1737</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180</v>
      </c>
      <c r="B36" s="871" t="str">
        <f>VLOOKUP(A36,EQUIPOS!A6:D154,3,FALSE)</f>
        <v>Compresor 120 HP, con martillo.</v>
      </c>
      <c r="C36" s="872"/>
      <c r="D36" s="872"/>
      <c r="E36" s="872"/>
      <c r="F36" s="872"/>
      <c r="G36" s="872"/>
      <c r="H36" s="873"/>
      <c r="I36" s="275"/>
      <c r="J36" s="276"/>
      <c r="K36" s="277">
        <f>VLOOKUP(A36,EQUIPOS!A6:D163,4,FALSE)</f>
        <v>89833.333333333328</v>
      </c>
      <c r="L36" s="278"/>
      <c r="M36" s="279">
        <v>0.16</v>
      </c>
      <c r="N36" s="280">
        <f>K36/M36</f>
        <v>561458.33333333326</v>
      </c>
    </row>
    <row r="37" spans="1:14">
      <c r="A37" s="119" t="s">
        <v>261</v>
      </c>
      <c r="B37" s="871" t="str">
        <f>VLOOKUP(A37,EQUIPOS!A7:D154,3,FALSE)</f>
        <v xml:space="preserve">Motobomba 3 PULGADAS (incluye operario)
</v>
      </c>
      <c r="C37" s="872"/>
      <c r="D37" s="872"/>
      <c r="E37" s="872"/>
      <c r="F37" s="872"/>
      <c r="G37" s="872"/>
      <c r="H37" s="873"/>
      <c r="I37" s="429"/>
      <c r="J37" s="430"/>
      <c r="K37" s="277">
        <f>VLOOKUP(A37,EQUIPOS!A7:D164,4,FALSE)</f>
        <v>19200</v>
      </c>
      <c r="L37" s="343"/>
      <c r="M37" s="344">
        <v>0.16</v>
      </c>
      <c r="N37" s="280">
        <f>K37/M37</f>
        <v>120000</v>
      </c>
    </row>
    <row r="38" spans="1:14">
      <c r="A38" s="119"/>
      <c r="B38" s="871"/>
      <c r="C38" s="872"/>
      <c r="D38" s="872"/>
      <c r="E38" s="872"/>
      <c r="F38" s="872"/>
      <c r="G38" s="872"/>
      <c r="H38" s="873"/>
      <c r="I38" s="429"/>
      <c r="J38" s="430"/>
      <c r="K38" s="446"/>
      <c r="L38" s="343"/>
      <c r="M38" s="344"/>
      <c r="N38" s="280"/>
    </row>
    <row r="39" spans="1:14">
      <c r="A39" s="119"/>
      <c r="B39" s="871"/>
      <c r="C39" s="872"/>
      <c r="D39" s="872"/>
      <c r="E39" s="872"/>
      <c r="F39" s="872"/>
      <c r="G39" s="872"/>
      <c r="H39" s="873"/>
      <c r="I39" s="429"/>
      <c r="J39" s="430"/>
      <c r="K39" s="446"/>
      <c r="L39" s="343"/>
      <c r="M39" s="344"/>
      <c r="N39" s="280"/>
    </row>
    <row r="40" spans="1:14">
      <c r="A40" s="119"/>
      <c r="B40" s="871"/>
      <c r="C40" s="872"/>
      <c r="D40" s="872"/>
      <c r="E40" s="872"/>
      <c r="F40" s="872"/>
      <c r="G40" s="872"/>
      <c r="H40" s="873"/>
      <c r="I40" s="336"/>
      <c r="J40" s="338"/>
      <c r="K40" s="446"/>
      <c r="L40" s="431"/>
      <c r="M40" s="432"/>
      <c r="N40" s="280"/>
    </row>
    <row r="41" spans="1:14">
      <c r="B41" s="871"/>
      <c r="C41" s="872"/>
      <c r="D41" s="872"/>
      <c r="E41" s="872"/>
      <c r="F41" s="872"/>
      <c r="G41" s="872"/>
      <c r="H41" s="873"/>
      <c r="I41" s="42"/>
      <c r="J41" s="43"/>
      <c r="K41" s="446"/>
      <c r="L41" s="284"/>
      <c r="M41" s="285"/>
      <c r="N41" s="280"/>
    </row>
    <row r="42" spans="1:14">
      <c r="B42" s="328"/>
      <c r="C42" s="329"/>
      <c r="D42" s="329"/>
      <c r="E42" s="329"/>
      <c r="F42" s="331"/>
      <c r="G42" s="331"/>
      <c r="H42" s="131"/>
      <c r="I42" s="42"/>
      <c r="J42" s="43"/>
      <c r="K42" s="446"/>
      <c r="L42" s="284"/>
      <c r="M42" s="285"/>
      <c r="N42" s="281"/>
    </row>
    <row r="43" spans="1:14">
      <c r="B43" s="879" t="s">
        <v>1036</v>
      </c>
      <c r="C43" s="880"/>
      <c r="D43" s="880"/>
      <c r="E43" s="44"/>
      <c r="F43" s="45"/>
      <c r="G43" s="45"/>
      <c r="H43" s="46"/>
      <c r="I43" s="42"/>
      <c r="J43" s="43"/>
      <c r="K43" s="287"/>
      <c r="L43" s="284"/>
      <c r="M43" s="409">
        <v>0.05</v>
      </c>
      <c r="N43" s="352">
        <f>N77*M43</f>
        <v>11968.876220179687</v>
      </c>
    </row>
    <row r="44" spans="1:14" ht="15.75" thickBot="1">
      <c r="B44" s="871"/>
      <c r="C44" s="872"/>
      <c r="D44" s="872"/>
      <c r="E44" s="872"/>
      <c r="F44" s="872"/>
      <c r="G44" s="872"/>
      <c r="H44" s="873"/>
      <c r="I44" s="881"/>
      <c r="J44" s="882"/>
      <c r="K44" s="47"/>
      <c r="L44" s="883"/>
      <c r="M44" s="884"/>
      <c r="N44" s="111"/>
    </row>
    <row r="45" spans="1:14" ht="15.75" thickBot="1">
      <c r="B45" s="822" t="s">
        <v>1037</v>
      </c>
      <c r="C45" s="823"/>
      <c r="D45" s="823"/>
      <c r="E45" s="823"/>
      <c r="F45" s="823"/>
      <c r="G45" s="823"/>
      <c r="H45" s="823"/>
      <c r="I45" s="823"/>
      <c r="J45" s="823"/>
      <c r="K45" s="823"/>
      <c r="L45" s="823"/>
      <c r="M45" s="824"/>
      <c r="N45" s="402">
        <f>SUM(N36:N44)</f>
        <v>693427.20955351298</v>
      </c>
    </row>
    <row r="46" spans="1:14">
      <c r="B46" s="288"/>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67" t="s">
        <v>1028</v>
      </c>
      <c r="C49" s="868"/>
      <c r="D49" s="868"/>
      <c r="E49" s="868"/>
      <c r="F49" s="868"/>
      <c r="G49" s="868"/>
      <c r="H49" s="868"/>
      <c r="I49" s="902"/>
      <c r="J49" s="323" t="s">
        <v>1029</v>
      </c>
      <c r="K49" s="91" t="s">
        <v>1030</v>
      </c>
      <c r="L49" s="903" t="s">
        <v>1039</v>
      </c>
      <c r="M49" s="902"/>
      <c r="N49" s="92" t="s">
        <v>1035</v>
      </c>
    </row>
    <row r="50" spans="1:14">
      <c r="A50" s="167" t="s">
        <v>462</v>
      </c>
      <c r="B50" s="49" t="str">
        <f>VLOOKUP(A50,MATERIALES!A5:D373,3,FALSE)</f>
        <v>Explosivos  75% (INDUGEL)</v>
      </c>
      <c r="C50" s="289"/>
      <c r="D50" s="289"/>
      <c r="E50" s="289"/>
      <c r="F50" s="289"/>
      <c r="G50" s="289"/>
      <c r="H50" s="289"/>
      <c r="I50" s="289"/>
      <c r="J50" s="319" t="str">
        <f>VLOOKUP(A50,MATERIALES!A6:D642,2,FALSE)</f>
        <v>lb</v>
      </c>
      <c r="K50" s="290">
        <v>0.2</v>
      </c>
      <c r="L50" s="275"/>
      <c r="M50" s="410">
        <f>VLOOKUP(A50,MATERIALES!A5:D396,4,FALSE)</f>
        <v>9978.7303802808401</v>
      </c>
      <c r="N50" s="280">
        <f>K50*M50</f>
        <v>1995.746076056168</v>
      </c>
    </row>
    <row r="51" spans="1:14">
      <c r="A51" s="167" t="s">
        <v>467</v>
      </c>
      <c r="B51" s="49" t="str">
        <f>VLOOKUP(A51,MATERIALES!A6:D373,3,FALSE)</f>
        <v>Fulminantes</v>
      </c>
      <c r="C51" s="433"/>
      <c r="D51" s="433"/>
      <c r="E51" s="433"/>
      <c r="F51" s="433"/>
      <c r="G51" s="433"/>
      <c r="H51" s="433"/>
      <c r="I51" s="433"/>
      <c r="J51" s="320" t="str">
        <f>VLOOKUP(A51,MATERIALES!A6:D643,2,FALSE)</f>
        <v>u</v>
      </c>
      <c r="K51" s="405">
        <v>1</v>
      </c>
      <c r="L51" s="429"/>
      <c r="M51" s="410">
        <f>VLOOKUP(A51,MATERIALES!A6:D397,4,FALSE)</f>
        <v>1155.4319387693604</v>
      </c>
      <c r="N51" s="280">
        <f>K51*M51</f>
        <v>1155.4319387693604</v>
      </c>
    </row>
    <row r="52" spans="1:14">
      <c r="A52" s="167" t="s">
        <v>567</v>
      </c>
      <c r="B52" s="49" t="str">
        <f>VLOOKUP(A52,MATERIALES!A6:D373,3,FALSE)</f>
        <v>Mecha Lenta</v>
      </c>
      <c r="C52" s="433"/>
      <c r="D52" s="433"/>
      <c r="E52" s="433"/>
      <c r="F52" s="433"/>
      <c r="G52" s="433"/>
      <c r="H52" s="433"/>
      <c r="I52" s="433"/>
      <c r="J52" s="320" t="str">
        <f>VLOOKUP(A52,MATERIALES!A6:D644,2,FALSE)</f>
        <v>m</v>
      </c>
      <c r="K52" s="405">
        <v>0.5</v>
      </c>
      <c r="L52" s="429"/>
      <c r="M52" s="410">
        <f>VLOOKUP(A52,MATERIALES!A6:D398,4,FALSE)</f>
        <v>1178.4412819829085</v>
      </c>
      <c r="N52" s="280">
        <f>K52*M52</f>
        <v>589.22064099145427</v>
      </c>
    </row>
    <row r="53" spans="1:14">
      <c r="A53" s="167" t="s">
        <v>814</v>
      </c>
      <c r="B53" s="49" t="str">
        <f>VLOOKUP(A53,MATERIALES!A6:D373,3,FALSE)</f>
        <v>Acero A-37</v>
      </c>
      <c r="C53" s="433"/>
      <c r="D53" s="433"/>
      <c r="E53" s="433"/>
      <c r="F53" s="433"/>
      <c r="G53" s="433"/>
      <c r="H53" s="433"/>
      <c r="I53" s="433"/>
      <c r="J53" s="320" t="str">
        <f>VLOOKUP(A53,MATERIALES!A7:D645,2,FALSE)</f>
        <v>kg</v>
      </c>
      <c r="K53" s="405">
        <v>150</v>
      </c>
      <c r="L53" s="429"/>
      <c r="M53" s="410">
        <f>VLOOKUP(A53,MATERIALES!A6:D399,4,FALSE)</f>
        <v>3444.0449097718761</v>
      </c>
      <c r="N53" s="280">
        <f>K53*M53</f>
        <v>516606.7364657814</v>
      </c>
    </row>
    <row r="54" spans="1:14">
      <c r="A54" s="167" t="s">
        <v>903</v>
      </c>
      <c r="B54" s="49" t="str">
        <f>VLOOKUP(A54,MATERIALES!A7:D373,3,FALSE)</f>
        <v>Concreto Resistencia  32 (Mpa)</v>
      </c>
      <c r="C54" s="433"/>
      <c r="D54" s="433"/>
      <c r="E54" s="433"/>
      <c r="F54" s="433"/>
      <c r="G54" s="433"/>
      <c r="H54" s="433"/>
      <c r="I54" s="433"/>
      <c r="J54" s="320" t="str">
        <f>VLOOKUP(A54,MATERIALES!A8:D646,2,FALSE)</f>
        <v>m3</v>
      </c>
      <c r="K54" s="405">
        <v>1</v>
      </c>
      <c r="L54" s="429"/>
      <c r="M54" s="410">
        <f>VLOOKUP(A54,MATERIALES!A7:D400,4,FALSE)</f>
        <v>392113</v>
      </c>
      <c r="N54" s="280">
        <f>K54*M54</f>
        <v>392113</v>
      </c>
    </row>
    <row r="55" spans="1:14">
      <c r="A55" s="167"/>
      <c r="B55" s="49"/>
      <c r="C55" s="433"/>
      <c r="D55" s="433"/>
      <c r="E55" s="433"/>
      <c r="F55" s="433"/>
      <c r="G55" s="433"/>
      <c r="H55" s="433"/>
      <c r="I55" s="433"/>
      <c r="J55" s="319"/>
      <c r="K55" s="405"/>
      <c r="L55" s="429"/>
      <c r="M55" s="410"/>
      <c r="N55" s="280"/>
    </row>
    <row r="56" spans="1:14">
      <c r="A56" s="167"/>
      <c r="B56" s="49"/>
      <c r="C56" s="433"/>
      <c r="D56" s="433"/>
      <c r="E56" s="433"/>
      <c r="F56" s="433"/>
      <c r="G56" s="433"/>
      <c r="H56" s="433"/>
      <c r="I56" s="433"/>
      <c r="J56" s="319"/>
      <c r="K56" s="405"/>
      <c r="L56" s="429"/>
      <c r="M56" s="410"/>
      <c r="N56" s="280"/>
    </row>
    <row r="57" spans="1:14" ht="15.75" thickBot="1">
      <c r="B57" s="49"/>
      <c r="C57" s="318"/>
      <c r="D57" s="318"/>
      <c r="E57" s="318"/>
      <c r="F57" s="318"/>
      <c r="G57" s="318"/>
      <c r="H57" s="318"/>
      <c r="I57" s="318"/>
      <c r="J57" s="443"/>
      <c r="K57" s="132"/>
      <c r="L57" s="333"/>
      <c r="M57" s="410"/>
      <c r="N57" s="280"/>
    </row>
    <row r="58" spans="1:14" ht="15.75" thickBot="1">
      <c r="B58" s="822" t="s">
        <v>1037</v>
      </c>
      <c r="C58" s="823"/>
      <c r="D58" s="823"/>
      <c r="E58" s="823"/>
      <c r="F58" s="823"/>
      <c r="G58" s="823"/>
      <c r="H58" s="823"/>
      <c r="I58" s="823"/>
      <c r="J58" s="823"/>
      <c r="K58" s="823"/>
      <c r="L58" s="823"/>
      <c r="M58" s="824"/>
      <c r="N58" s="402">
        <f>SUM(N50:N57)</f>
        <v>912460.13512159837</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8" t="s">
        <v>1045</v>
      </c>
      <c r="M62" s="887"/>
      <c r="N62" s="82" t="s">
        <v>1035</v>
      </c>
    </row>
    <row r="63" spans="1:14">
      <c r="A63" t="s">
        <v>1356</v>
      </c>
      <c r="B63" s="52" t="str">
        <f>VLOOKUP(A63,TRANSPORTE!A5:D117,3,FALSE)</f>
        <v>Transporte de material de excavación</v>
      </c>
      <c r="C63" s="325"/>
      <c r="D63" s="325"/>
      <c r="E63" s="325"/>
      <c r="F63" s="325"/>
      <c r="G63" s="325"/>
      <c r="H63" s="319" t="s">
        <v>1552</v>
      </c>
      <c r="I63" s="287">
        <v>1</v>
      </c>
      <c r="J63" s="294">
        <v>1</v>
      </c>
      <c r="K63" s="287">
        <f>I63*J63</f>
        <v>1</v>
      </c>
      <c r="L63" s="909">
        <f>VLOOKUP(A63,TRANSPORTE!A5:D117,4,FALSE)</f>
        <v>1226.6666666666667</v>
      </c>
      <c r="M63" s="910"/>
      <c r="N63" s="295">
        <f>K63*L63</f>
        <v>1226.6666666666667</v>
      </c>
    </row>
    <row r="64" spans="1:14">
      <c r="B64" s="52"/>
      <c r="C64" s="53"/>
      <c r="D64" s="53"/>
      <c r="E64" s="53"/>
      <c r="F64" s="53"/>
      <c r="G64" s="53"/>
      <c r="H64" s="319"/>
      <c r="I64" s="287"/>
      <c r="J64" s="294"/>
      <c r="K64" s="287"/>
      <c r="L64" s="909"/>
      <c r="M64" s="910"/>
      <c r="N64" s="295"/>
    </row>
    <row r="65" spans="1:15">
      <c r="B65" s="52"/>
      <c r="C65" s="53"/>
      <c r="D65" s="53"/>
      <c r="E65" s="53"/>
      <c r="F65" s="53"/>
      <c r="G65" s="53"/>
      <c r="H65" s="319"/>
      <c r="I65" s="287"/>
      <c r="J65" s="294"/>
      <c r="K65" s="287"/>
      <c r="L65" s="909"/>
      <c r="M65" s="910"/>
      <c r="N65" s="295"/>
    </row>
    <row r="66" spans="1:15">
      <c r="B66" s="52"/>
      <c r="C66" s="53"/>
      <c r="D66" s="53"/>
      <c r="E66" s="53"/>
      <c r="F66" s="53"/>
      <c r="G66" s="53"/>
      <c r="H66" s="296"/>
      <c r="I66" s="287"/>
      <c r="J66" s="287"/>
      <c r="K66" s="287"/>
      <c r="L66" s="297"/>
      <c r="M66" s="298"/>
      <c r="N66" s="299"/>
    </row>
    <row r="67" spans="1:15" ht="15.75" thickBot="1">
      <c r="B67" s="455"/>
      <c r="C67" s="456"/>
      <c r="D67" s="456"/>
      <c r="E67" s="456"/>
      <c r="F67" s="456"/>
      <c r="G67" s="456"/>
      <c r="H67" s="54"/>
      <c r="I67" s="132"/>
      <c r="J67" s="132"/>
      <c r="K67" s="132"/>
      <c r="L67" s="900"/>
      <c r="M67" s="901"/>
      <c r="N67" s="133"/>
    </row>
    <row r="68" spans="1:15" ht="15.75" thickBot="1">
      <c r="B68" s="911" t="s">
        <v>1037</v>
      </c>
      <c r="C68" s="865"/>
      <c r="D68" s="865"/>
      <c r="E68" s="865"/>
      <c r="F68" s="865"/>
      <c r="G68" s="865"/>
      <c r="H68" s="865"/>
      <c r="I68" s="865"/>
      <c r="J68" s="865"/>
      <c r="K68" s="865"/>
      <c r="L68" s="865"/>
      <c r="M68" s="866"/>
      <c r="N68" s="110">
        <f>SUM(N63:N67)</f>
        <v>1226.6666666666667</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61" t="s">
        <v>1047</v>
      </c>
      <c r="C72" s="862"/>
      <c r="D72" s="862"/>
      <c r="E72" s="862"/>
      <c r="F72" s="862"/>
      <c r="G72" s="862"/>
      <c r="H72" s="862"/>
      <c r="I72" s="79" t="s">
        <v>1048</v>
      </c>
      <c r="J72" s="81" t="s">
        <v>1494</v>
      </c>
      <c r="K72" s="80" t="s">
        <v>1050</v>
      </c>
      <c r="L72" s="863" t="s">
        <v>1034</v>
      </c>
      <c r="M72" s="864"/>
      <c r="N72" s="104" t="s">
        <v>1035</v>
      </c>
    </row>
    <row r="73" spans="1:15">
      <c r="A73" s="168" t="s">
        <v>11</v>
      </c>
      <c r="B73" s="55" t="str">
        <f>VLOOKUP(A73,'MANO DE OBRA'!A8:D68,3,FALSE)</f>
        <v>Obrero (4)</v>
      </c>
      <c r="C73" s="53"/>
      <c r="D73" s="53"/>
      <c r="E73" s="53"/>
      <c r="F73" s="53"/>
      <c r="G73" s="53"/>
      <c r="H73" s="53"/>
      <c r="I73" s="300">
        <f>K73/J73*100</f>
        <v>110415.578824</v>
      </c>
      <c r="J73" s="301">
        <v>185</v>
      </c>
      <c r="K73" s="302">
        <f>VLOOKUP(A73,'MANO DE OBRA'!A8:D99,4,FALSE)</f>
        <v>204268.8208244</v>
      </c>
      <c r="L73" s="56"/>
      <c r="M73" s="442">
        <v>1.28</v>
      </c>
      <c r="N73" s="403">
        <f>K73/M73</f>
        <v>159585.0162690625</v>
      </c>
      <c r="O73" s="112"/>
    </row>
    <row r="74" spans="1:15">
      <c r="A74" s="168" t="s">
        <v>30</v>
      </c>
      <c r="B74" s="55" t="str">
        <f>VLOOKUP(A74,'MANO DE OBRA'!A8:D69,3,FALSE)</f>
        <v>Oficial</v>
      </c>
      <c r="C74" s="53"/>
      <c r="D74" s="53"/>
      <c r="E74" s="53"/>
      <c r="F74" s="53"/>
      <c r="G74" s="53"/>
      <c r="H74" s="53"/>
      <c r="I74" s="300">
        <f>K74/J74*100</f>
        <v>55207.789411999998</v>
      </c>
      <c r="J74" s="301">
        <v>185</v>
      </c>
      <c r="K74" s="302">
        <f>VLOOKUP(A74,'MANO DE OBRA'!A8:D100,4,FALSE)</f>
        <v>102134.4104122</v>
      </c>
      <c r="L74" s="56"/>
      <c r="M74" s="439">
        <v>1.28</v>
      </c>
      <c r="N74" s="403">
        <f>K74/M74</f>
        <v>79792.50813453125</v>
      </c>
    </row>
    <row r="75" spans="1:15">
      <c r="B75" s="55"/>
      <c r="C75" s="53"/>
      <c r="D75" s="53"/>
      <c r="E75" s="53"/>
      <c r="F75" s="53"/>
      <c r="G75" s="53"/>
      <c r="H75" s="53"/>
      <c r="I75" s="287"/>
      <c r="J75" s="305"/>
      <c r="K75" s="306"/>
      <c r="L75" s="326"/>
      <c r="M75" s="308"/>
      <c r="N75" s="304"/>
    </row>
    <row r="76" spans="1:15" ht="15.75" thickBot="1">
      <c r="B76" s="898"/>
      <c r="C76" s="899"/>
      <c r="D76" s="899"/>
      <c r="E76" s="899"/>
      <c r="F76" s="899"/>
      <c r="G76" s="899"/>
      <c r="H76" s="899"/>
      <c r="I76" s="132"/>
      <c r="J76" s="132"/>
      <c r="K76" s="132"/>
      <c r="L76" s="912"/>
      <c r="M76" s="912"/>
      <c r="N76" s="51"/>
    </row>
    <row r="77" spans="1:15" ht="15.75" thickBot="1">
      <c r="B77" s="911" t="s">
        <v>1037</v>
      </c>
      <c r="C77" s="865"/>
      <c r="D77" s="865"/>
      <c r="E77" s="865"/>
      <c r="F77" s="865"/>
      <c r="G77" s="865"/>
      <c r="H77" s="865"/>
      <c r="I77" s="865"/>
      <c r="J77" s="865"/>
      <c r="K77" s="865"/>
      <c r="L77" s="865"/>
      <c r="M77" s="866"/>
      <c r="N77" s="309">
        <f>SUM(N73:N76)</f>
        <v>239377.52440359374</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N45+N58+N68+N77</f>
        <v>1846491.5357453718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369298.30714907439</v>
      </c>
      <c r="M84" s="858"/>
      <c r="N84" s="57"/>
    </row>
    <row r="85" spans="1:14">
      <c r="B85" s="95" t="s">
        <v>1057</v>
      </c>
      <c r="C85" s="96"/>
      <c r="D85" s="96"/>
      <c r="E85" s="96"/>
      <c r="F85" s="96"/>
      <c r="G85" s="96"/>
      <c r="H85" s="96"/>
      <c r="I85" s="93"/>
      <c r="J85" s="94"/>
      <c r="K85" s="312">
        <v>0.05</v>
      </c>
      <c r="L85" s="857">
        <f>N79*K85</f>
        <v>92324.576787268597</v>
      </c>
      <c r="M85" s="858"/>
      <c r="N85" s="57"/>
    </row>
    <row r="86" spans="1:14" ht="15.75" thickBot="1">
      <c r="B86" s="97" t="s">
        <v>1058</v>
      </c>
      <c r="C86" s="98"/>
      <c r="D86" s="98"/>
      <c r="E86" s="98"/>
      <c r="F86" s="98"/>
      <c r="G86" s="98"/>
      <c r="H86" s="98"/>
      <c r="I86" s="99"/>
      <c r="J86" s="100"/>
      <c r="K86" s="313">
        <v>0.05</v>
      </c>
      <c r="L86" s="859">
        <f>N79*K86</f>
        <v>92324.576787268597</v>
      </c>
      <c r="M86" s="860"/>
      <c r="N86" s="57"/>
    </row>
    <row r="87" spans="1:14" ht="15.75" thickBot="1">
      <c r="B87" s="822" t="s">
        <v>1037</v>
      </c>
      <c r="C87" s="823"/>
      <c r="D87" s="823"/>
      <c r="E87" s="823"/>
      <c r="F87" s="823"/>
      <c r="G87" s="823"/>
      <c r="H87" s="823"/>
      <c r="I87" s="823"/>
      <c r="J87" s="823"/>
      <c r="K87" s="823"/>
      <c r="L87" s="823"/>
      <c r="M87" s="824"/>
      <c r="N87" s="58">
        <f>L84+L85+L86</f>
        <v>553947.46072361164</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2400438.9964689836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5">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 ref="L76:M76"/>
    <mergeCell ref="B77:M77"/>
    <mergeCell ref="L63:M63"/>
    <mergeCell ref="L64:M64"/>
    <mergeCell ref="L65:M65"/>
    <mergeCell ref="L67:M67"/>
    <mergeCell ref="B68:M68"/>
    <mergeCell ref="B45:M45"/>
    <mergeCell ref="B49:I49"/>
    <mergeCell ref="L49:M49"/>
    <mergeCell ref="B58:M58"/>
    <mergeCell ref="L62:M62"/>
    <mergeCell ref="B41:H41"/>
    <mergeCell ref="B43:D43"/>
    <mergeCell ref="B44:H44"/>
    <mergeCell ref="I44:J44"/>
    <mergeCell ref="L44:M44"/>
    <mergeCell ref="B36:H36"/>
    <mergeCell ref="B37:H37"/>
    <mergeCell ref="B38:H38"/>
    <mergeCell ref="B39:H39"/>
    <mergeCell ref="B40:H40"/>
    <mergeCell ref="C30:I30"/>
    <mergeCell ref="L30:M30"/>
    <mergeCell ref="B35:H35"/>
    <mergeCell ref="I35:J35"/>
    <mergeCell ref="L35:M35"/>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P124"/>
  <sheetViews>
    <sheetView topLeftCell="A26" zoomScale="75" zoomScaleNormal="75" workbookViewId="0">
      <selection activeCell="P26" sqref="P26"/>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 min="16" max="16" width="13.28515625" bestFit="1" customWidth="1"/>
  </cols>
  <sheetData>
    <row r="1" spans="2:14" ht="15" hidden="1" customHeight="1" thickTop="1">
      <c r="B1" s="916"/>
      <c r="C1" s="928"/>
      <c r="D1" s="929"/>
      <c r="E1" s="929"/>
      <c r="F1" s="929"/>
      <c r="G1" s="929"/>
      <c r="H1" s="929"/>
      <c r="I1" s="929"/>
      <c r="J1" s="930"/>
      <c r="K1" s="931" t="s">
        <v>1017</v>
      </c>
      <c r="L1" s="933" t="s">
        <v>2304</v>
      </c>
      <c r="M1" s="934"/>
      <c r="N1" s="935"/>
    </row>
    <row r="2" spans="2:14" ht="38.25" customHeight="1">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7.25" hidden="1" customHeight="1" thickBot="1">
      <c r="B30" s="77" t="s">
        <v>1027</v>
      </c>
      <c r="C30" s="801" t="s">
        <v>1028</v>
      </c>
      <c r="D30" s="802"/>
      <c r="E30" s="802"/>
      <c r="F30" s="802"/>
      <c r="G30" s="802"/>
      <c r="H30" s="802"/>
      <c r="I30" s="802"/>
      <c r="J30" s="78"/>
      <c r="K30" s="460"/>
      <c r="L30" s="798" t="s">
        <v>1029</v>
      </c>
      <c r="M30" s="799"/>
      <c r="N30" s="77" t="s">
        <v>1030</v>
      </c>
    </row>
    <row r="31" spans="1:14" ht="15.75" customHeight="1" thickBot="1">
      <c r="A31" t="s">
        <v>1929</v>
      </c>
      <c r="B31" s="86" t="s">
        <v>1185</v>
      </c>
      <c r="C31" s="87" t="s">
        <v>1738</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121</v>
      </c>
      <c r="B36" s="871" t="str">
        <f>VLOOKUP(A36,EQUIPOS!A6:D154,3,FALSE)</f>
        <v>Bomba eléctrica para accionar la celda</v>
      </c>
      <c r="C36" s="872"/>
      <c r="D36" s="872"/>
      <c r="E36" s="872"/>
      <c r="F36" s="872"/>
      <c r="G36" s="872"/>
      <c r="H36" s="873"/>
      <c r="I36" s="275"/>
      <c r="J36" s="276"/>
      <c r="K36" s="277">
        <f>VLOOKUP(A36,EQUIPOS!A6:D163,4,FALSE)</f>
        <v>62533.333333333336</v>
      </c>
      <c r="L36" s="278"/>
      <c r="M36" s="279">
        <v>0.01</v>
      </c>
      <c r="N36" s="280">
        <f t="shared" ref="N36:N41" si="0">K36/M36</f>
        <v>6253333.333333333</v>
      </c>
    </row>
    <row r="37" spans="1:14">
      <c r="A37" s="119" t="s">
        <v>192</v>
      </c>
      <c r="B37" s="871" t="str">
        <f>VLOOKUP(A37,EQUIPOS!A7:D154,3,FALSE)</f>
        <v>Equipo de acarreo interno</v>
      </c>
      <c r="C37" s="872"/>
      <c r="D37" s="872"/>
      <c r="E37" s="872"/>
      <c r="F37" s="872"/>
      <c r="G37" s="872"/>
      <c r="H37" s="873"/>
      <c r="I37" s="429"/>
      <c r="J37" s="430"/>
      <c r="K37" s="277">
        <f>VLOOKUP(A37,EQUIPOS!A7:D164,4,FALSE)</f>
        <v>70483.333333333328</v>
      </c>
      <c r="L37" s="343"/>
      <c r="M37" s="344">
        <v>0.05</v>
      </c>
      <c r="N37" s="280">
        <f t="shared" si="0"/>
        <v>1409666.6666666665</v>
      </c>
    </row>
    <row r="38" spans="1:14">
      <c r="A38" s="119" t="s">
        <v>217</v>
      </c>
      <c r="B38" s="871" t="str">
        <f>VLOOKUP(A38,EQUIPOS!A8:D154,3,FALSE)</f>
        <v>Equipo de soldadura y de acetileno (incluye soldadura)</v>
      </c>
      <c r="C38" s="872"/>
      <c r="D38" s="872"/>
      <c r="E38" s="872"/>
      <c r="F38" s="872"/>
      <c r="G38" s="872"/>
      <c r="H38" s="873"/>
      <c r="I38" s="429"/>
      <c r="J38" s="430"/>
      <c r="K38" s="277">
        <f>VLOOKUP(A38,EQUIPOS!A8:D165,4,FALSE)</f>
        <v>31600</v>
      </c>
      <c r="L38" s="343"/>
      <c r="M38" s="344">
        <v>0.01</v>
      </c>
      <c r="N38" s="280">
        <f t="shared" si="0"/>
        <v>3160000</v>
      </c>
    </row>
    <row r="39" spans="1:14">
      <c r="A39" s="119" t="s">
        <v>242</v>
      </c>
      <c r="B39" s="871" t="str">
        <f>VLOOKUP(A39,EQUIPOS!A9:D154,3,FALSE)</f>
        <v>Grúa con torre capacidad 1 ton en la punta.</v>
      </c>
      <c r="C39" s="872"/>
      <c r="D39" s="872"/>
      <c r="E39" s="872"/>
      <c r="F39" s="872"/>
      <c r="G39" s="872"/>
      <c r="H39" s="873"/>
      <c r="I39" s="429"/>
      <c r="J39" s="430"/>
      <c r="K39" s="277">
        <f>VLOOKUP(A39,EQUIPOS!A9:D166,4,FALSE)</f>
        <v>187700</v>
      </c>
      <c r="L39" s="343"/>
      <c r="M39" s="344">
        <v>0.04</v>
      </c>
      <c r="N39" s="280">
        <f t="shared" si="0"/>
        <v>4692500</v>
      </c>
    </row>
    <row r="40" spans="1:14">
      <c r="A40" s="119" t="s">
        <v>255</v>
      </c>
      <c r="B40" s="871" t="str">
        <f>VLOOKUP(A40,EQUIPOS!A10:D154,3,FALSE)</f>
        <v>Manómetro cable de acero para bajar la celda</v>
      </c>
      <c r="C40" s="872"/>
      <c r="D40" s="872"/>
      <c r="E40" s="872"/>
      <c r="F40" s="872"/>
      <c r="G40" s="872"/>
      <c r="H40" s="873"/>
      <c r="I40" s="336"/>
      <c r="J40" s="338"/>
      <c r="K40" s="277">
        <f>VLOOKUP(A40,EQUIPOS!A10:D167,4,FALSE)</f>
        <v>1547386.6666666667</v>
      </c>
      <c r="L40" s="431"/>
      <c r="M40" s="432">
        <v>1</v>
      </c>
      <c r="N40" s="280">
        <f t="shared" si="0"/>
        <v>1547386.6666666667</v>
      </c>
    </row>
    <row r="41" spans="1:14">
      <c r="A41" t="s">
        <v>320</v>
      </c>
      <c r="B41" s="871" t="str">
        <f>VLOOKUP(A41,EQUIPOS!A11:D155,3,FALSE)</f>
        <v>Retroexcavadora sobre llantas, motor 62HP, Profundidad de excavación de 5.41 metros.</v>
      </c>
      <c r="C41" s="872"/>
      <c r="D41" s="872"/>
      <c r="E41" s="872"/>
      <c r="F41" s="872"/>
      <c r="G41" s="872"/>
      <c r="H41" s="873"/>
      <c r="I41" s="42"/>
      <c r="J41" s="43"/>
      <c r="K41" s="277">
        <f>VLOOKUP(A41,EQUIPOS!A11:D168,4,FALSE)</f>
        <v>138700</v>
      </c>
      <c r="L41" s="284"/>
      <c r="M41" s="285">
        <v>0.2</v>
      </c>
      <c r="N41" s="280">
        <f t="shared" si="0"/>
        <v>693500</v>
      </c>
    </row>
    <row r="42" spans="1:14">
      <c r="B42" s="328"/>
      <c r="C42" s="329"/>
      <c r="D42" s="329"/>
      <c r="E42" s="329"/>
      <c r="F42" s="331"/>
      <c r="G42" s="331"/>
      <c r="H42" s="131"/>
      <c r="I42" s="42"/>
      <c r="J42" s="43"/>
      <c r="K42" s="446"/>
      <c r="L42" s="284"/>
      <c r="M42" s="285"/>
      <c r="N42" s="281"/>
    </row>
    <row r="43" spans="1:14">
      <c r="B43" s="879" t="s">
        <v>1036</v>
      </c>
      <c r="C43" s="880"/>
      <c r="D43" s="880"/>
      <c r="E43" s="44"/>
      <c r="F43" s="45"/>
      <c r="G43" s="45"/>
      <c r="H43" s="46"/>
      <c r="I43" s="42"/>
      <c r="J43" s="43"/>
      <c r="K43" s="287"/>
      <c r="L43" s="284"/>
      <c r="M43" s="409">
        <v>0.01</v>
      </c>
      <c r="N43" s="352">
        <f>N81*M43</f>
        <v>40222.408211598995</v>
      </c>
    </row>
    <row r="44" spans="1:14" ht="15.75" thickBot="1">
      <c r="B44" s="871"/>
      <c r="C44" s="872"/>
      <c r="D44" s="872"/>
      <c r="E44" s="872"/>
      <c r="F44" s="872"/>
      <c r="G44" s="872"/>
      <c r="H44" s="873"/>
      <c r="I44" s="881"/>
      <c r="J44" s="882"/>
      <c r="K44" s="47"/>
      <c r="L44" s="883"/>
      <c r="M44" s="884"/>
      <c r="N44" s="111"/>
    </row>
    <row r="45" spans="1:14" ht="15.75" thickBot="1">
      <c r="B45" s="822" t="s">
        <v>1037</v>
      </c>
      <c r="C45" s="823"/>
      <c r="D45" s="823"/>
      <c r="E45" s="823"/>
      <c r="F45" s="823"/>
      <c r="G45" s="823"/>
      <c r="H45" s="823"/>
      <c r="I45" s="823"/>
      <c r="J45" s="823"/>
      <c r="K45" s="823"/>
      <c r="L45" s="823"/>
      <c r="M45" s="824"/>
      <c r="N45" s="402">
        <f>SUM(N36:N44)</f>
        <v>17796609.074878268</v>
      </c>
    </row>
    <row r="46" spans="1:14">
      <c r="B46" s="288"/>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67" t="s">
        <v>1028</v>
      </c>
      <c r="C49" s="868"/>
      <c r="D49" s="868"/>
      <c r="E49" s="868"/>
      <c r="F49" s="868"/>
      <c r="G49" s="868"/>
      <c r="H49" s="868"/>
      <c r="I49" s="902"/>
      <c r="J49" s="323" t="s">
        <v>1029</v>
      </c>
      <c r="K49" s="91" t="s">
        <v>1030</v>
      </c>
      <c r="L49" s="903" t="s">
        <v>1039</v>
      </c>
      <c r="M49" s="902"/>
      <c r="N49" s="92" t="s">
        <v>1035</v>
      </c>
    </row>
    <row r="50" spans="1:14">
      <c r="A50" s="167" t="s">
        <v>412</v>
      </c>
      <c r="B50" s="49" t="str">
        <f>VLOOKUP(A50,MATERIALES!A5:D373,3,FALSE)</f>
        <v>Celda especial de carga</v>
      </c>
      <c r="C50" s="289"/>
      <c r="D50" s="289"/>
      <c r="E50" s="289"/>
      <c r="F50" s="289"/>
      <c r="G50" s="289"/>
      <c r="H50" s="289"/>
      <c r="I50" s="289"/>
      <c r="J50" s="319" t="str">
        <f>VLOOKUP(A50,MATERIALES!A6:D642,2,FALSE)</f>
        <v>u</v>
      </c>
      <c r="K50" s="290">
        <v>1</v>
      </c>
      <c r="L50" s="275"/>
      <c r="M50" s="410">
        <f>VLOOKUP(A50,MATERIALES!A5:D396,4,FALSE)</f>
        <v>19539403.333333332</v>
      </c>
      <c r="N50" s="280">
        <f t="shared" ref="N50:N55" si="1">K50*M50</f>
        <v>19539403.333333332</v>
      </c>
    </row>
    <row r="51" spans="1:14">
      <c r="A51" s="167" t="s">
        <v>515</v>
      </c>
      <c r="B51" s="49" t="str">
        <f>VLOOKUP(A51,MATERIALES!A6:D373,3,FALSE)</f>
        <v>Manguera de alta presión</v>
      </c>
      <c r="C51" s="433"/>
      <c r="D51" s="433"/>
      <c r="E51" s="433"/>
      <c r="F51" s="433"/>
      <c r="G51" s="433"/>
      <c r="H51" s="433"/>
      <c r="I51" s="433"/>
      <c r="J51" s="320" t="str">
        <f>VLOOKUP(A51,MATERIALES!A6:D643,2,FALSE)</f>
        <v>m</v>
      </c>
      <c r="K51" s="405">
        <v>30</v>
      </c>
      <c r="L51" s="429"/>
      <c r="M51" s="410">
        <f>VLOOKUP(A51,MATERIALES!A6:D397,4,FALSE)</f>
        <v>146097.70916784764</v>
      </c>
      <c r="N51" s="280">
        <f t="shared" si="1"/>
        <v>4382931.2750354297</v>
      </c>
    </row>
    <row r="52" spans="1:14">
      <c r="A52" s="167" t="s">
        <v>755</v>
      </c>
      <c r="B52" s="49" t="str">
        <f>VLOOKUP(A52,MATERIALES!A6:D373,3,FALSE)</f>
        <v>Transductores electrónicos (incluye cables, protección contra el concreto y panel de lectura)</v>
      </c>
      <c r="C52" s="433"/>
      <c r="D52" s="433"/>
      <c r="E52" s="433"/>
      <c r="F52" s="433"/>
      <c r="G52" s="433"/>
      <c r="H52" s="433"/>
      <c r="I52" s="433"/>
      <c r="J52" s="320" t="str">
        <f>VLOOKUP(A52,MATERIALES!A6:D644,2,FALSE)</f>
        <v>u</v>
      </c>
      <c r="K52" s="405">
        <v>2</v>
      </c>
      <c r="L52" s="429"/>
      <c r="M52" s="410">
        <f>VLOOKUP(A52,MATERIALES!A6:D398,4,FALSE)</f>
        <v>1881586.7657714437</v>
      </c>
      <c r="N52" s="280">
        <f t="shared" si="1"/>
        <v>3763173.5315428874</v>
      </c>
    </row>
    <row r="53" spans="1:14">
      <c r="A53" s="167" t="s">
        <v>757</v>
      </c>
      <c r="B53" s="49" t="str">
        <f>VLOOKUP(A53,MATERIALES!A6:D373,3,FALSE)</f>
        <v>Transductores mecánicos (incluye cables, protección contra el concreto y panel de lectura)</v>
      </c>
      <c r="C53" s="433"/>
      <c r="D53" s="433"/>
      <c r="E53" s="433"/>
      <c r="F53" s="433"/>
      <c r="G53" s="433"/>
      <c r="H53" s="433"/>
      <c r="I53" s="433"/>
      <c r="J53" s="320" t="str">
        <f>VLOOKUP(A53,MATERIALES!A7:D645,2,FALSE)</f>
        <v>u</v>
      </c>
      <c r="K53" s="405">
        <v>5</v>
      </c>
      <c r="L53" s="429"/>
      <c r="M53" s="410">
        <f>VLOOKUP(A53,MATERIALES!A6:D399,4,FALSE)</f>
        <v>1148502.5930254303</v>
      </c>
      <c r="N53" s="280">
        <f t="shared" si="1"/>
        <v>5742512.9651271515</v>
      </c>
    </row>
    <row r="54" spans="1:14">
      <c r="A54" s="167" t="s">
        <v>792</v>
      </c>
      <c r="B54" s="49" t="str">
        <f>VLOOKUP(A54,MATERIALES!A7:D373,3,FALSE)</f>
        <v>Tubo Metálico De Alta Resistencia</v>
      </c>
      <c r="C54" s="433"/>
      <c r="D54" s="433"/>
      <c r="E54" s="433"/>
      <c r="F54" s="433"/>
      <c r="G54" s="433"/>
      <c r="H54" s="433"/>
      <c r="I54" s="433"/>
      <c r="J54" s="320" t="str">
        <f>VLOOKUP(A54,MATERIALES!A8:D646,2,FALSE)</f>
        <v>m</v>
      </c>
      <c r="K54" s="405">
        <v>60</v>
      </c>
      <c r="L54" s="429"/>
      <c r="M54" s="410">
        <f>VLOOKUP(A54,MATERIALES!A7:D400,4,FALSE)</f>
        <v>89134.165502752046</v>
      </c>
      <c r="N54" s="280">
        <f t="shared" si="1"/>
        <v>5348049.9301651232</v>
      </c>
    </row>
    <row r="55" spans="1:14">
      <c r="A55" s="167" t="s">
        <v>799</v>
      </c>
      <c r="B55" s="49" t="str">
        <f>VLOOKUP(A55,MATERIALES!A7:D373,3,FALSE)</f>
        <v>Uniones especiales de alta resistencia para tubería</v>
      </c>
      <c r="C55" s="433"/>
      <c r="D55" s="433"/>
      <c r="E55" s="433"/>
      <c r="F55" s="433"/>
      <c r="G55" s="433"/>
      <c r="H55" s="433"/>
      <c r="I55" s="433"/>
      <c r="J55" s="320" t="str">
        <f>VLOOKUP(A55,MATERIALES!A9:D647,2,FALSE)</f>
        <v>u</v>
      </c>
      <c r="K55" s="405">
        <v>12</v>
      </c>
      <c r="L55" s="429"/>
      <c r="M55" s="410">
        <f>VLOOKUP(A55,MATERIALES!A8:D401,4,FALSE)</f>
        <v>54737.962065166168</v>
      </c>
      <c r="N55" s="280">
        <f t="shared" si="1"/>
        <v>656855.54478199407</v>
      </c>
    </row>
    <row r="56" spans="1:14">
      <c r="A56" s="167"/>
      <c r="B56" s="49"/>
      <c r="C56" s="433"/>
      <c r="D56" s="433"/>
      <c r="E56" s="433"/>
      <c r="F56" s="433"/>
      <c r="G56" s="433"/>
      <c r="H56" s="433"/>
      <c r="I56" s="433"/>
      <c r="J56" s="319"/>
      <c r="K56" s="405"/>
      <c r="L56" s="429"/>
      <c r="M56" s="410"/>
      <c r="N56" s="280"/>
    </row>
    <row r="57" spans="1:14" ht="15.75" thickBot="1">
      <c r="B57" s="49"/>
      <c r="C57" s="318"/>
      <c r="D57" s="318"/>
      <c r="E57" s="318"/>
      <c r="F57" s="318"/>
      <c r="G57" s="318"/>
      <c r="H57" s="318"/>
      <c r="I57" s="318"/>
      <c r="J57" s="443"/>
      <c r="K57" s="132"/>
      <c r="L57" s="333"/>
      <c r="M57" s="410"/>
      <c r="N57" s="280"/>
    </row>
    <row r="58" spans="1:14" ht="15.75" thickBot="1">
      <c r="B58" s="822" t="s">
        <v>1037</v>
      </c>
      <c r="C58" s="823"/>
      <c r="D58" s="823"/>
      <c r="E58" s="823"/>
      <c r="F58" s="823"/>
      <c r="G58" s="823"/>
      <c r="H58" s="823"/>
      <c r="I58" s="823"/>
      <c r="J58" s="823"/>
      <c r="K58" s="823"/>
      <c r="L58" s="823"/>
      <c r="M58" s="824"/>
      <c r="N58" s="402">
        <f>SUM(N50:N57)</f>
        <v>39432926.579985917</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8" t="s">
        <v>1045</v>
      </c>
      <c r="M62" s="887"/>
      <c r="N62" s="82" t="s">
        <v>1035</v>
      </c>
    </row>
    <row r="63" spans="1:14">
      <c r="A63" t="s">
        <v>1484</v>
      </c>
      <c r="B63" s="52" t="str">
        <f>VLOOKUP(A63,TRANSPORTE!A5:D117,3,FALSE)</f>
        <v>Transporte de tubos. celdas, etc.</v>
      </c>
      <c r="C63" s="325"/>
      <c r="D63" s="325"/>
      <c r="E63" s="325"/>
      <c r="F63" s="325"/>
      <c r="G63" s="325"/>
      <c r="H63" s="319" t="s">
        <v>1552</v>
      </c>
      <c r="I63" s="287">
        <v>1</v>
      </c>
      <c r="J63" s="294">
        <v>1</v>
      </c>
      <c r="K63" s="287">
        <f>I63*J63</f>
        <v>1</v>
      </c>
      <c r="L63" s="909">
        <f>VLOOKUP(A63,TRANSPORTE!A5:D117,4,FALSE)</f>
        <v>1284534.1701104052</v>
      </c>
      <c r="M63" s="910"/>
      <c r="N63" s="295">
        <f>K63*L63</f>
        <v>1284534.1701104052</v>
      </c>
    </row>
    <row r="64" spans="1:14">
      <c r="A64" t="s">
        <v>1486</v>
      </c>
      <c r="B64" s="52" t="str">
        <f>VLOOKUP(A64,TRANSPORTE!A6:D117,3,FALSE)</f>
        <v>Transporte de personal de montaje</v>
      </c>
      <c r="C64" s="53"/>
      <c r="D64" s="53"/>
      <c r="E64" s="53"/>
      <c r="F64" s="53"/>
      <c r="G64" s="53"/>
      <c r="H64" s="319" t="s">
        <v>1552</v>
      </c>
      <c r="I64" s="287">
        <v>8</v>
      </c>
      <c r="J64" s="294">
        <v>1</v>
      </c>
      <c r="K64" s="287">
        <f>I64*J64</f>
        <v>8</v>
      </c>
      <c r="L64" s="909">
        <f>VLOOKUP(A64,TRANSPORTE!A6:D117,4,FALSE)</f>
        <v>165083.26651452537</v>
      </c>
      <c r="M64" s="910"/>
      <c r="N64" s="295">
        <f>K64*L64</f>
        <v>1320666.132116203</v>
      </c>
    </row>
    <row r="65" spans="1:15">
      <c r="A65" t="s">
        <v>1483</v>
      </c>
      <c r="B65" s="52" t="str">
        <f>VLOOKUP(A65,TRANSPORTE!A6:D117,3,FALSE)</f>
        <v>Pasajes aéreos</v>
      </c>
      <c r="C65" s="53"/>
      <c r="D65" s="53"/>
      <c r="E65" s="53"/>
      <c r="F65" s="53"/>
      <c r="G65" s="53"/>
      <c r="H65" s="319" t="s">
        <v>1029</v>
      </c>
      <c r="I65" s="287">
        <v>3</v>
      </c>
      <c r="J65" s="294">
        <v>1</v>
      </c>
      <c r="K65" s="287">
        <f>I65*J65</f>
        <v>3</v>
      </c>
      <c r="L65" s="909">
        <f>VLOOKUP(A65,TRANSPORTE!A6:D117,4,FALSE)</f>
        <v>311910.31273268798</v>
      </c>
      <c r="M65" s="910"/>
      <c r="N65" s="295">
        <f>K65*L65</f>
        <v>935730.93819806399</v>
      </c>
    </row>
    <row r="66" spans="1:15">
      <c r="B66" s="52"/>
      <c r="C66" s="53"/>
      <c r="D66" s="53"/>
      <c r="E66" s="53"/>
      <c r="F66" s="53"/>
      <c r="G66" s="53"/>
      <c r="H66" s="296"/>
      <c r="I66" s="287"/>
      <c r="J66" s="287"/>
      <c r="K66" s="287"/>
      <c r="L66" s="297"/>
      <c r="M66" s="298"/>
      <c r="N66" s="299"/>
    </row>
    <row r="67" spans="1:15" ht="15.75" thickBot="1">
      <c r="B67" s="455"/>
      <c r="C67" s="456"/>
      <c r="D67" s="456"/>
      <c r="E67" s="456"/>
      <c r="F67" s="456"/>
      <c r="G67" s="456"/>
      <c r="H67" s="54"/>
      <c r="I67" s="132"/>
      <c r="J67" s="132"/>
      <c r="K67" s="132"/>
      <c r="L67" s="900"/>
      <c r="M67" s="901"/>
      <c r="N67" s="133"/>
    </row>
    <row r="68" spans="1:15" ht="15.75" thickBot="1">
      <c r="B68" s="911" t="s">
        <v>1037</v>
      </c>
      <c r="C68" s="865"/>
      <c r="D68" s="865"/>
      <c r="E68" s="865"/>
      <c r="F68" s="865"/>
      <c r="G68" s="865"/>
      <c r="H68" s="865"/>
      <c r="I68" s="865"/>
      <c r="J68" s="865"/>
      <c r="K68" s="865"/>
      <c r="L68" s="865"/>
      <c r="M68" s="866"/>
      <c r="N68" s="110">
        <f>SUM(N63:N67)</f>
        <v>3540931.2404246721</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61" t="s">
        <v>1047</v>
      </c>
      <c r="C72" s="862"/>
      <c r="D72" s="862"/>
      <c r="E72" s="862"/>
      <c r="F72" s="862"/>
      <c r="G72" s="862"/>
      <c r="H72" s="862"/>
      <c r="I72" s="79" t="s">
        <v>1048</v>
      </c>
      <c r="J72" s="81" t="s">
        <v>1494</v>
      </c>
      <c r="K72" s="80" t="s">
        <v>1050</v>
      </c>
      <c r="L72" s="863" t="s">
        <v>1034</v>
      </c>
      <c r="M72" s="864"/>
      <c r="N72" s="104" t="s">
        <v>1035</v>
      </c>
    </row>
    <row r="73" spans="1:15">
      <c r="A73" s="168" t="s">
        <v>6</v>
      </c>
      <c r="B73" s="55" t="str">
        <f>VLOOKUP(A73,'MANO DE OBRA'!A8:D68,3,FALSE)</f>
        <v xml:space="preserve">Obrero </v>
      </c>
      <c r="C73" s="53"/>
      <c r="D73" s="53"/>
      <c r="E73" s="53"/>
      <c r="F73" s="53"/>
      <c r="G73" s="53"/>
      <c r="H73" s="53"/>
      <c r="I73" s="300">
        <f t="shared" ref="I73:I76" si="2">K73/J73*100</f>
        <v>27603.894705999999</v>
      </c>
      <c r="J73" s="301">
        <v>185</v>
      </c>
      <c r="K73" s="302">
        <f>VLOOKUP(A73,'MANO DE OBRA'!A8:D99,4,FALSE)</f>
        <v>51067.205206099999</v>
      </c>
      <c r="L73" s="56"/>
      <c r="M73" s="442">
        <v>1</v>
      </c>
      <c r="N73" s="403">
        <f t="shared" ref="N73:N79" si="3">K73/M73</f>
        <v>51067.205206099999</v>
      </c>
      <c r="O73" s="112"/>
    </row>
    <row r="74" spans="1:15">
      <c r="A74" s="168" t="s">
        <v>74</v>
      </c>
      <c r="B74" s="55" t="str">
        <f>VLOOKUP(A74,'MANO DE OBRA'!A8:D69,3,FALSE)</f>
        <v>Ingeniero de Montaje y Prueba Pilote (1)</v>
      </c>
      <c r="C74" s="53"/>
      <c r="D74" s="53"/>
      <c r="E74" s="53"/>
      <c r="F74" s="53"/>
      <c r="G74" s="53"/>
      <c r="H74" s="53"/>
      <c r="I74" s="300">
        <f t="shared" si="2"/>
        <v>246958.80000000002</v>
      </c>
      <c r="J74" s="301">
        <v>185</v>
      </c>
      <c r="K74" s="302">
        <f>VLOOKUP(A74,'MANO DE OBRA'!A8:D100,4,FALSE)</f>
        <v>456873.78</v>
      </c>
      <c r="L74" s="56"/>
      <c r="M74" s="439">
        <v>1</v>
      </c>
      <c r="N74" s="403">
        <f t="shared" si="3"/>
        <v>456873.78</v>
      </c>
    </row>
    <row r="75" spans="1:15">
      <c r="A75" s="168" t="s">
        <v>82</v>
      </c>
      <c r="B75" s="55" t="str">
        <f>VLOOKUP(A75,'MANO DE OBRA'!A9:D70,3,FALSE)</f>
        <v>Ingeniero Supervisor y Director de Prueba Pilote</v>
      </c>
      <c r="C75" s="53"/>
      <c r="D75" s="53"/>
      <c r="E75" s="53"/>
      <c r="F75" s="53"/>
      <c r="G75" s="53"/>
      <c r="H75" s="53"/>
      <c r="I75" s="300">
        <f t="shared" si="2"/>
        <v>298595.64</v>
      </c>
      <c r="J75" s="301">
        <v>185</v>
      </c>
      <c r="K75" s="302">
        <f>VLOOKUP(A75,'MANO DE OBRA'!A9:D101,4,FALSE)</f>
        <v>552401.93400000001</v>
      </c>
      <c r="L75" s="56"/>
      <c r="M75" s="447">
        <v>1</v>
      </c>
      <c r="N75" s="403">
        <f t="shared" si="3"/>
        <v>552401.93400000001</v>
      </c>
    </row>
    <row r="76" spans="1:15">
      <c r="A76" s="168" t="s">
        <v>88</v>
      </c>
      <c r="B76" s="55" t="str">
        <f>VLOOKUP(A76,'MANO DE OBRA'!A10:D71,3,FALSE)</f>
        <v>Soldador experto en montaje y pruebas</v>
      </c>
      <c r="C76" s="53"/>
      <c r="D76" s="53"/>
      <c r="E76" s="53"/>
      <c r="F76" s="53"/>
      <c r="G76" s="53"/>
      <c r="H76" s="53"/>
      <c r="I76" s="300">
        <f t="shared" si="2"/>
        <v>82811.68411799999</v>
      </c>
      <c r="J76" s="301">
        <v>185</v>
      </c>
      <c r="K76" s="302">
        <f>VLOOKUP(A76,'MANO DE OBRA'!A10:D102,4,FALSE)</f>
        <v>153201.61561829998</v>
      </c>
      <c r="L76" s="56"/>
      <c r="M76" s="447">
        <v>1</v>
      </c>
      <c r="N76" s="403">
        <f t="shared" si="3"/>
        <v>153201.61561829998</v>
      </c>
    </row>
    <row r="77" spans="1:15">
      <c r="A77" s="168" t="s">
        <v>91</v>
      </c>
      <c r="B77" s="55" t="str">
        <f>VLOOKUP(A77,'MANO DE OBRA'!A11:D72,3,FALSE)</f>
        <v>Viáticos ingeniero y director</v>
      </c>
      <c r="C77" s="53"/>
      <c r="D77" s="53"/>
      <c r="E77" s="53"/>
      <c r="F77" s="53"/>
      <c r="G77" s="53"/>
      <c r="H77" s="53"/>
      <c r="I77" s="300"/>
      <c r="J77" s="301"/>
      <c r="K77" s="302">
        <f>VLOOKUP(A77,'MANO DE OBRA'!A11:D103,4,FALSE)</f>
        <v>510672.05206099997</v>
      </c>
      <c r="L77" s="56"/>
      <c r="M77" s="447">
        <v>1</v>
      </c>
      <c r="N77" s="403">
        <f t="shared" si="3"/>
        <v>510672.05206099997</v>
      </c>
    </row>
    <row r="78" spans="1:15">
      <c r="A78" s="168" t="s">
        <v>94</v>
      </c>
      <c r="B78" s="55" t="str">
        <f>VLOOKUP(A78,'MANO DE OBRA'!A12:D73,3,FALSE)</f>
        <v>Viáticos soldadores</v>
      </c>
      <c r="C78" s="53"/>
      <c r="D78" s="53"/>
      <c r="E78" s="53"/>
      <c r="F78" s="53"/>
      <c r="G78" s="53"/>
      <c r="H78" s="53"/>
      <c r="I78" s="300"/>
      <c r="J78" s="301"/>
      <c r="K78" s="302">
        <f>VLOOKUP(A78,'MANO DE OBRA'!A12:D104,4,FALSE)</f>
        <v>255336.02603049998</v>
      </c>
      <c r="L78" s="56"/>
      <c r="M78" s="447">
        <v>1</v>
      </c>
      <c r="N78" s="403">
        <f t="shared" si="3"/>
        <v>255336.02603049998</v>
      </c>
    </row>
    <row r="79" spans="1:15">
      <c r="A79" t="s">
        <v>96</v>
      </c>
      <c r="B79" s="55" t="str">
        <f>VLOOKUP(A79,'MANO DE OBRA'!A13:D74,3,FALSE)</f>
        <v>Estudios, análisis e informes</v>
      </c>
      <c r="C79" s="53"/>
      <c r="D79" s="53"/>
      <c r="E79" s="53"/>
      <c r="F79" s="53"/>
      <c r="G79" s="53"/>
      <c r="H79" s="53"/>
      <c r="I79" s="300"/>
      <c r="J79" s="301"/>
      <c r="K79" s="302">
        <f>VLOOKUP(A79,'MANO DE OBRA'!A13:D105,4,FALSE)</f>
        <v>2042688.2082439999</v>
      </c>
      <c r="L79" s="326"/>
      <c r="M79" s="308">
        <v>1</v>
      </c>
      <c r="N79" s="403">
        <f t="shared" si="3"/>
        <v>2042688.2082439999</v>
      </c>
    </row>
    <row r="80" spans="1:15" ht="15.75" thickBot="1">
      <c r="B80" s="898"/>
      <c r="C80" s="899"/>
      <c r="D80" s="899"/>
      <c r="E80" s="899"/>
      <c r="F80" s="899"/>
      <c r="G80" s="899"/>
      <c r="H80" s="899"/>
      <c r="I80" s="132"/>
      <c r="J80" s="132"/>
      <c r="K80" s="132"/>
      <c r="L80" s="912"/>
      <c r="M80" s="912"/>
      <c r="N80" s="51"/>
    </row>
    <row r="81" spans="1:16" ht="15.75" thickBot="1">
      <c r="B81" s="911" t="s">
        <v>1037</v>
      </c>
      <c r="C81" s="865"/>
      <c r="D81" s="865"/>
      <c r="E81" s="865"/>
      <c r="F81" s="865"/>
      <c r="G81" s="865"/>
      <c r="H81" s="865"/>
      <c r="I81" s="865"/>
      <c r="J81" s="865"/>
      <c r="K81" s="865"/>
      <c r="L81" s="865"/>
      <c r="M81" s="866"/>
      <c r="N81" s="309">
        <f>SUM(N73:N80)</f>
        <v>4022240.8211598997</v>
      </c>
    </row>
    <row r="82" spans="1:16" ht="15.75" thickBot="1">
      <c r="B82" s="39"/>
      <c r="C82" s="40"/>
      <c r="D82" s="40"/>
      <c r="E82" s="40"/>
      <c r="F82" s="40"/>
      <c r="G82" s="40"/>
      <c r="H82" s="40"/>
      <c r="I82" s="40"/>
      <c r="J82" s="40"/>
      <c r="K82" s="40"/>
      <c r="L82" s="40"/>
      <c r="M82" s="40"/>
      <c r="N82" s="41"/>
    </row>
    <row r="83" spans="1:16" ht="15.75" thickBot="1">
      <c r="B83" s="822" t="s">
        <v>1051</v>
      </c>
      <c r="C83" s="823"/>
      <c r="D83" s="823"/>
      <c r="E83" s="823"/>
      <c r="F83" s="823"/>
      <c r="G83" s="823"/>
      <c r="H83" s="823"/>
      <c r="I83" s="823"/>
      <c r="J83" s="823"/>
      <c r="K83" s="823"/>
      <c r="L83" s="823"/>
      <c r="M83" s="824"/>
      <c r="N83" s="105">
        <f>N45+N58+N68+N81</f>
        <v>64792707.716448754</v>
      </c>
    </row>
    <row r="84" spans="1:16">
      <c r="B84" s="39"/>
      <c r="C84" s="40"/>
      <c r="D84" s="40"/>
      <c r="E84" s="40"/>
      <c r="F84" s="40"/>
      <c r="G84" s="40"/>
      <c r="H84" s="40"/>
      <c r="I84" s="40"/>
      <c r="J84" s="40"/>
      <c r="K84" s="40"/>
      <c r="L84" s="40"/>
      <c r="M84" s="40"/>
      <c r="N84" s="41"/>
    </row>
    <row r="85" spans="1:16">
      <c r="B85" s="70" t="s">
        <v>1052</v>
      </c>
      <c r="C85" s="71"/>
      <c r="D85" s="71"/>
      <c r="E85" s="71"/>
      <c r="F85" s="71"/>
      <c r="G85" s="71"/>
      <c r="H85" s="71"/>
      <c r="I85" s="71"/>
      <c r="J85" s="71"/>
      <c r="K85" s="71"/>
      <c r="L85" s="71"/>
      <c r="M85" s="71"/>
      <c r="N85" s="72"/>
    </row>
    <row r="86" spans="1:16" ht="15.75" thickBot="1">
      <c r="B86" s="74"/>
      <c r="C86" s="67"/>
      <c r="D86" s="67"/>
      <c r="E86" s="67"/>
      <c r="F86" s="67"/>
      <c r="G86" s="67"/>
      <c r="H86" s="67"/>
      <c r="I86" s="67"/>
      <c r="J86" s="67"/>
      <c r="K86" s="67"/>
      <c r="L86" s="67"/>
      <c r="M86" s="67"/>
      <c r="N86" s="69"/>
    </row>
    <row r="87" spans="1:16">
      <c r="B87" s="867" t="s">
        <v>1053</v>
      </c>
      <c r="C87" s="868"/>
      <c r="D87" s="868"/>
      <c r="E87" s="868"/>
      <c r="F87" s="868"/>
      <c r="G87" s="868"/>
      <c r="H87" s="868"/>
      <c r="I87" s="322"/>
      <c r="J87" s="342"/>
      <c r="K87" s="310" t="s">
        <v>1054</v>
      </c>
      <c r="L87" s="869" t="s">
        <v>1055</v>
      </c>
      <c r="M87" s="870"/>
      <c r="N87" s="311"/>
    </row>
    <row r="88" spans="1:16">
      <c r="B88" s="855" t="s">
        <v>1056</v>
      </c>
      <c r="C88" s="856"/>
      <c r="D88" s="856"/>
      <c r="E88" s="856"/>
      <c r="F88" s="856"/>
      <c r="G88" s="856"/>
      <c r="H88" s="856"/>
      <c r="I88" s="93"/>
      <c r="J88" s="94"/>
      <c r="K88" s="312">
        <v>0.2</v>
      </c>
      <c r="L88" s="857">
        <f>N83*K88</f>
        <v>12958541.543289751</v>
      </c>
      <c r="M88" s="858"/>
      <c r="N88" s="57"/>
    </row>
    <row r="89" spans="1:16">
      <c r="B89" s="95" t="s">
        <v>1057</v>
      </c>
      <c r="C89" s="96"/>
      <c r="D89" s="96"/>
      <c r="E89" s="96"/>
      <c r="F89" s="96"/>
      <c r="G89" s="96"/>
      <c r="H89" s="96"/>
      <c r="I89" s="93"/>
      <c r="J89" s="94"/>
      <c r="K89" s="312">
        <v>0.05</v>
      </c>
      <c r="L89" s="857">
        <f>N83*K89</f>
        <v>3239635.3858224377</v>
      </c>
      <c r="M89" s="858"/>
      <c r="N89" s="57"/>
    </row>
    <row r="90" spans="1:16" ht="15.75" thickBot="1">
      <c r="B90" s="97" t="s">
        <v>1058</v>
      </c>
      <c r="C90" s="98"/>
      <c r="D90" s="98"/>
      <c r="E90" s="98"/>
      <c r="F90" s="98"/>
      <c r="G90" s="98"/>
      <c r="H90" s="98"/>
      <c r="I90" s="99"/>
      <c r="J90" s="100"/>
      <c r="K90" s="313">
        <v>0.05</v>
      </c>
      <c r="L90" s="859">
        <f>N83*K90</f>
        <v>3239635.3858224377</v>
      </c>
      <c r="M90" s="860"/>
      <c r="N90" s="57"/>
    </row>
    <row r="91" spans="1:16" ht="15.75" thickBot="1">
      <c r="B91" s="822" t="s">
        <v>1037</v>
      </c>
      <c r="C91" s="823"/>
      <c r="D91" s="823"/>
      <c r="E91" s="823"/>
      <c r="F91" s="823"/>
      <c r="G91" s="823"/>
      <c r="H91" s="823"/>
      <c r="I91" s="823"/>
      <c r="J91" s="823"/>
      <c r="K91" s="823"/>
      <c r="L91" s="823"/>
      <c r="M91" s="824"/>
      <c r="N91" s="58">
        <f>L88+L89+L90</f>
        <v>19437812.314934626</v>
      </c>
    </row>
    <row r="92" spans="1:16" ht="15.75" thickBot="1">
      <c r="B92" s="39"/>
      <c r="C92" s="40"/>
      <c r="D92" s="40"/>
      <c r="E92" s="40"/>
      <c r="F92" s="40"/>
      <c r="G92" s="40"/>
      <c r="H92" s="40"/>
      <c r="I92" s="40"/>
      <c r="J92" s="40"/>
      <c r="K92" s="40"/>
      <c r="L92" s="40"/>
      <c r="M92" s="40"/>
      <c r="N92" s="41"/>
    </row>
    <row r="93" spans="1:16" ht="15.75" thickBot="1">
      <c r="A93" t="s">
        <v>2122</v>
      </c>
      <c r="B93" s="822" t="s">
        <v>1059</v>
      </c>
      <c r="C93" s="823"/>
      <c r="D93" s="823"/>
      <c r="E93" s="823"/>
      <c r="F93" s="823"/>
      <c r="G93" s="823"/>
      <c r="H93" s="823"/>
      <c r="I93" s="823"/>
      <c r="J93" s="823"/>
      <c r="K93" s="823"/>
      <c r="L93" s="823"/>
      <c r="M93" s="824"/>
      <c r="N93" s="196">
        <f>N83+N91</f>
        <v>84230520.03138338</v>
      </c>
      <c r="O93">
        <v>65290782.404488325</v>
      </c>
      <c r="P93" s="655">
        <f>+N93-O93</f>
        <v>18939737.626895055</v>
      </c>
    </row>
    <row r="94" spans="1:16">
      <c r="B94" s="247"/>
      <c r="C94" s="248"/>
      <c r="D94" s="248"/>
      <c r="E94" s="248"/>
      <c r="F94" s="248"/>
      <c r="G94" s="248"/>
      <c r="H94" s="248"/>
      <c r="I94" s="248"/>
      <c r="J94" s="248"/>
      <c r="K94" s="248"/>
      <c r="L94" s="248"/>
      <c r="M94" s="248"/>
      <c r="N94" s="249"/>
    </row>
    <row r="95" spans="1:16">
      <c r="B95" s="250"/>
      <c r="C95" s="251"/>
      <c r="D95" s="251"/>
      <c r="E95" s="251"/>
      <c r="F95" s="251"/>
      <c r="G95" s="251"/>
      <c r="H95" s="251"/>
      <c r="I95" s="251"/>
      <c r="J95" s="251"/>
      <c r="K95" s="251"/>
      <c r="L95" s="251"/>
      <c r="M95" s="251"/>
      <c r="N95" s="252"/>
    </row>
    <row r="96" spans="1:16">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66" t="s">
        <v>2324</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2325</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72"/>
      <c r="K123" s="972"/>
      <c r="L123" s="972"/>
      <c r="M123" s="972"/>
      <c r="N123" s="973"/>
    </row>
    <row r="124" spans="2:14" ht="15.75" thickBot="1">
      <c r="B124" s="427" t="s">
        <v>2327</v>
      </c>
      <c r="C124" s="428"/>
      <c r="D124" s="428"/>
      <c r="E124" s="267"/>
      <c r="F124" s="267"/>
      <c r="G124" s="267"/>
      <c r="H124" s="267"/>
      <c r="I124" s="267"/>
      <c r="J124" s="974"/>
      <c r="K124" s="974"/>
      <c r="L124" s="974"/>
      <c r="M124" s="974"/>
      <c r="N124" s="975"/>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2" zoomScale="78" zoomScaleNormal="78" workbookViewId="0">
      <selection activeCell="A2" sqref="A2"/>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6"/>
      <c r="C1" s="928"/>
      <c r="D1" s="929"/>
      <c r="E1" s="929"/>
      <c r="F1" s="929"/>
      <c r="G1" s="929"/>
      <c r="H1" s="929"/>
      <c r="I1" s="929"/>
      <c r="J1" s="930"/>
      <c r="K1" s="931" t="s">
        <v>1017</v>
      </c>
      <c r="L1" s="933" t="s">
        <v>2304</v>
      </c>
      <c r="M1" s="934"/>
      <c r="N1" s="935"/>
    </row>
    <row r="2" spans="2:14" ht="27" customHeight="1">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7.25" hidden="1" customHeight="1" thickBot="1">
      <c r="B30" s="77" t="s">
        <v>1027</v>
      </c>
      <c r="C30" s="801" t="s">
        <v>1028</v>
      </c>
      <c r="D30" s="802"/>
      <c r="E30" s="802"/>
      <c r="F30" s="802"/>
      <c r="G30" s="802"/>
      <c r="H30" s="802"/>
      <c r="I30" s="802"/>
      <c r="J30" s="78"/>
      <c r="K30" s="315"/>
      <c r="L30" s="798" t="s">
        <v>1029</v>
      </c>
      <c r="M30" s="799"/>
      <c r="N30" s="77" t="s">
        <v>1030</v>
      </c>
    </row>
    <row r="31" spans="1:14" ht="15" customHeight="1" thickBot="1">
      <c r="A31" t="s">
        <v>1929</v>
      </c>
      <c r="B31" s="86" t="s">
        <v>1186</v>
      </c>
      <c r="C31" s="87" t="s">
        <v>1739</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75" thickBot="1">
      <c r="B34" s="274"/>
      <c r="C34" s="67"/>
      <c r="D34" s="67"/>
      <c r="E34" s="67"/>
      <c r="F34" s="67"/>
      <c r="G34" s="67"/>
      <c r="H34" s="67"/>
      <c r="I34" s="68"/>
      <c r="J34" s="68"/>
      <c r="K34" s="67"/>
      <c r="L34" s="67"/>
      <c r="M34" s="67"/>
      <c r="N34" s="69"/>
    </row>
    <row r="35" spans="1:16">
      <c r="B35" s="892" t="s">
        <v>1028</v>
      </c>
      <c r="C35" s="893"/>
      <c r="D35" s="893"/>
      <c r="E35" s="893"/>
      <c r="F35" s="893"/>
      <c r="G35" s="893"/>
      <c r="H35" s="894"/>
      <c r="I35" s="895" t="s">
        <v>1032</v>
      </c>
      <c r="J35" s="896"/>
      <c r="K35" s="75" t="s">
        <v>1033</v>
      </c>
      <c r="L35" s="897" t="s">
        <v>1034</v>
      </c>
      <c r="M35" s="894"/>
      <c r="N35" s="76" t="s">
        <v>1035</v>
      </c>
    </row>
    <row r="36" spans="1:16">
      <c r="A36" s="119" t="s">
        <v>121</v>
      </c>
      <c r="B36" s="871" t="str">
        <f>VLOOKUP(A36,EQUIPOS!A6:D154,3,FALSE)</f>
        <v>Bomba eléctrica para accionar la celda</v>
      </c>
      <c r="C36" s="872"/>
      <c r="D36" s="872"/>
      <c r="E36" s="872"/>
      <c r="F36" s="872"/>
      <c r="G36" s="872"/>
      <c r="H36" s="873"/>
      <c r="I36" s="275"/>
      <c r="J36" s="276"/>
      <c r="K36" s="277">
        <f>VLOOKUP(A36,EQUIPOS!A6:D163,4,FALSE)</f>
        <v>62533.333333333336</v>
      </c>
      <c r="L36" s="278"/>
      <c r="M36" s="279">
        <v>0.01</v>
      </c>
      <c r="N36" s="280">
        <f>K36/M36</f>
        <v>6253333.333333333</v>
      </c>
    </row>
    <row r="37" spans="1:16">
      <c r="A37" s="119" t="s">
        <v>217</v>
      </c>
      <c r="B37" s="871" t="str">
        <f>VLOOKUP(A37,EQUIPOS!A7:D154,3,FALSE)</f>
        <v>Equipo de soldadura y de acetileno (incluye soldadura)</v>
      </c>
      <c r="C37" s="872"/>
      <c r="D37" s="872"/>
      <c r="E37" s="872"/>
      <c r="F37" s="872"/>
      <c r="G37" s="872"/>
      <c r="H37" s="873"/>
      <c r="I37" s="429"/>
      <c r="J37" s="430"/>
      <c r="K37" s="277">
        <f>VLOOKUP(A37,EQUIPOS!A7:D164,4,FALSE)</f>
        <v>31600</v>
      </c>
      <c r="L37" s="343"/>
      <c r="M37" s="344">
        <v>0.01</v>
      </c>
      <c r="N37" s="280">
        <f>K37/M37</f>
        <v>3160000</v>
      </c>
    </row>
    <row r="38" spans="1:16">
      <c r="A38" s="119" t="s">
        <v>255</v>
      </c>
      <c r="B38" s="871" t="str">
        <f>VLOOKUP(A38,EQUIPOS!A8:D154,3,FALSE)</f>
        <v>Manómetro cable de acero para bajar la celda</v>
      </c>
      <c r="C38" s="872"/>
      <c r="D38" s="872"/>
      <c r="E38" s="872"/>
      <c r="F38" s="872"/>
      <c r="G38" s="872"/>
      <c r="H38" s="873"/>
      <c r="I38" s="429"/>
      <c r="J38" s="430"/>
      <c r="K38" s="277">
        <f>VLOOKUP(A38,EQUIPOS!A8:D165,4,FALSE)</f>
        <v>1547386.6666666667</v>
      </c>
      <c r="L38" s="343"/>
      <c r="M38" s="344">
        <v>1</v>
      </c>
      <c r="N38" s="280">
        <f>K38/M38</f>
        <v>1547386.6666666667</v>
      </c>
    </row>
    <row r="39" spans="1:16">
      <c r="A39" s="119"/>
      <c r="B39" s="871"/>
      <c r="C39" s="872"/>
      <c r="D39" s="872"/>
      <c r="E39" s="872"/>
      <c r="F39" s="872"/>
      <c r="G39" s="872"/>
      <c r="H39" s="873"/>
      <c r="I39" s="429"/>
      <c r="J39" s="430"/>
      <c r="K39" s="277"/>
      <c r="L39" s="343"/>
      <c r="M39" s="344"/>
      <c r="N39" s="280"/>
    </row>
    <row r="40" spans="1:16">
      <c r="A40" s="119"/>
      <c r="B40" s="871"/>
      <c r="C40" s="872"/>
      <c r="D40" s="872"/>
      <c r="E40" s="872"/>
      <c r="F40" s="872"/>
      <c r="G40" s="872"/>
      <c r="H40" s="873"/>
      <c r="I40" s="336"/>
      <c r="J40" s="338"/>
      <c r="K40" s="277"/>
      <c r="L40" s="431"/>
      <c r="M40" s="432"/>
      <c r="N40" s="280"/>
    </row>
    <row r="41" spans="1:16">
      <c r="B41" s="871"/>
      <c r="C41" s="872"/>
      <c r="D41" s="872"/>
      <c r="E41" s="872"/>
      <c r="F41" s="872"/>
      <c r="G41" s="872"/>
      <c r="H41" s="873"/>
      <c r="I41" s="42"/>
      <c r="J41" s="43"/>
      <c r="K41" s="277"/>
      <c r="L41" s="284"/>
      <c r="M41" s="285"/>
      <c r="N41" s="280"/>
    </row>
    <row r="42" spans="1:16">
      <c r="B42" s="328"/>
      <c r="C42" s="329"/>
      <c r="D42" s="329"/>
      <c r="E42" s="329"/>
      <c r="F42" s="331"/>
      <c r="G42" s="331"/>
      <c r="H42" s="131"/>
      <c r="I42" s="42"/>
      <c r="J42" s="43"/>
      <c r="K42" s="446"/>
      <c r="L42" s="284"/>
      <c r="M42" s="285"/>
      <c r="N42" s="281"/>
    </row>
    <row r="43" spans="1:16">
      <c r="B43" s="879" t="s">
        <v>1036</v>
      </c>
      <c r="C43" s="880"/>
      <c r="D43" s="880"/>
      <c r="E43" s="44"/>
      <c r="F43" s="45"/>
      <c r="G43" s="45"/>
      <c r="H43" s="46"/>
      <c r="I43" s="42"/>
      <c r="J43" s="43"/>
      <c r="K43" s="287"/>
      <c r="L43" s="284"/>
      <c r="M43" s="409">
        <v>0.01</v>
      </c>
      <c r="N43" s="352">
        <f>N81*M43</f>
        <v>40222.408211598995</v>
      </c>
    </row>
    <row r="44" spans="1:16" ht="15.75" thickBot="1">
      <c r="B44" s="871"/>
      <c r="C44" s="872"/>
      <c r="D44" s="872"/>
      <c r="E44" s="872"/>
      <c r="F44" s="872"/>
      <c r="G44" s="872"/>
      <c r="H44" s="873"/>
      <c r="I44" s="881"/>
      <c r="J44" s="882"/>
      <c r="K44" s="47"/>
      <c r="L44" s="883"/>
      <c r="M44" s="884"/>
      <c r="N44" s="111"/>
    </row>
    <row r="45" spans="1:16" ht="15.75" thickBot="1">
      <c r="B45" s="822" t="s">
        <v>1037</v>
      </c>
      <c r="C45" s="823"/>
      <c r="D45" s="823"/>
      <c r="E45" s="823"/>
      <c r="F45" s="823"/>
      <c r="G45" s="823"/>
      <c r="H45" s="823"/>
      <c r="I45" s="823"/>
      <c r="J45" s="823"/>
      <c r="K45" s="823"/>
      <c r="L45" s="823"/>
      <c r="M45" s="824"/>
      <c r="N45" s="402">
        <f>SUM(N36:N44)</f>
        <v>11000942.408211596</v>
      </c>
      <c r="P45" s="120"/>
    </row>
    <row r="46" spans="1:16">
      <c r="B46" s="288"/>
      <c r="C46" s="40"/>
      <c r="D46" s="40"/>
      <c r="E46" s="40"/>
      <c r="F46" s="40"/>
      <c r="G46" s="40"/>
      <c r="H46" s="40"/>
      <c r="I46" s="40"/>
      <c r="J46" s="40"/>
      <c r="K46" s="40"/>
      <c r="L46" s="40"/>
      <c r="M46" s="40"/>
      <c r="N46" s="41"/>
    </row>
    <row r="47" spans="1:16">
      <c r="B47" s="70" t="s">
        <v>1038</v>
      </c>
      <c r="C47" s="71"/>
      <c r="D47" s="71"/>
      <c r="E47" s="71"/>
      <c r="F47" s="71"/>
      <c r="G47" s="71"/>
      <c r="H47" s="71"/>
      <c r="I47" s="71"/>
      <c r="J47" s="71"/>
      <c r="K47" s="71"/>
      <c r="L47" s="71"/>
      <c r="M47" s="71"/>
      <c r="N47" s="72"/>
    </row>
    <row r="48" spans="1:16" ht="15.75" thickBot="1">
      <c r="B48" s="73"/>
      <c r="C48" s="68"/>
      <c r="D48" s="68"/>
      <c r="E48" s="68"/>
      <c r="F48" s="68"/>
      <c r="G48" s="68"/>
      <c r="H48" s="68"/>
      <c r="I48" s="68"/>
      <c r="J48" s="67"/>
      <c r="K48" s="67"/>
      <c r="L48" s="67"/>
      <c r="M48" s="67"/>
      <c r="N48" s="69"/>
    </row>
    <row r="49" spans="1:14">
      <c r="B49" s="867" t="s">
        <v>1028</v>
      </c>
      <c r="C49" s="868"/>
      <c r="D49" s="868"/>
      <c r="E49" s="868"/>
      <c r="F49" s="868"/>
      <c r="G49" s="868"/>
      <c r="H49" s="868"/>
      <c r="I49" s="902"/>
      <c r="J49" s="323" t="s">
        <v>1029</v>
      </c>
      <c r="K49" s="91" t="s">
        <v>1030</v>
      </c>
      <c r="L49" s="903" t="s">
        <v>1039</v>
      </c>
      <c r="M49" s="902"/>
      <c r="N49" s="92" t="s">
        <v>1035</v>
      </c>
    </row>
    <row r="50" spans="1:14">
      <c r="A50" s="167" t="s">
        <v>412</v>
      </c>
      <c r="B50" s="49" t="str">
        <f>VLOOKUP(A50,MATERIALES!A5:D373,3,FALSE)</f>
        <v>Celda especial de carga</v>
      </c>
      <c r="C50" s="289"/>
      <c r="D50" s="289"/>
      <c r="E50" s="289"/>
      <c r="F50" s="289"/>
      <c r="G50" s="289"/>
      <c r="H50" s="289"/>
      <c r="I50" s="289"/>
      <c r="J50" s="319" t="str">
        <f>VLOOKUP(A50,MATERIALES!A6:D642,2,FALSE)</f>
        <v>u</v>
      </c>
      <c r="K50" s="290">
        <v>1</v>
      </c>
      <c r="L50" s="275"/>
      <c r="M50" s="410">
        <f>VLOOKUP(A50,MATERIALES!A5:D396,4,FALSE)</f>
        <v>19539403.333333332</v>
      </c>
      <c r="N50" s="280">
        <f t="shared" ref="N50:N55" si="0">K50*M50</f>
        <v>19539403.333333332</v>
      </c>
    </row>
    <row r="51" spans="1:14">
      <c r="A51" s="167" t="s">
        <v>515</v>
      </c>
      <c r="B51" s="49" t="str">
        <f>VLOOKUP(A51,MATERIALES!A6:D373,3,FALSE)</f>
        <v>Manguera de alta presión</v>
      </c>
      <c r="C51" s="433"/>
      <c r="D51" s="433"/>
      <c r="E51" s="433"/>
      <c r="F51" s="433"/>
      <c r="G51" s="433"/>
      <c r="H51" s="433"/>
      <c r="I51" s="433"/>
      <c r="J51" s="320" t="str">
        <f>VLOOKUP(A51,MATERIALES!A6:D643,2,FALSE)</f>
        <v>m</v>
      </c>
      <c r="K51" s="405">
        <v>30</v>
      </c>
      <c r="L51" s="429"/>
      <c r="M51" s="410">
        <f>VLOOKUP(A51,MATERIALES!A6:D397,4,FALSE)</f>
        <v>146097.70916784764</v>
      </c>
      <c r="N51" s="280">
        <f t="shared" si="0"/>
        <v>4382931.2750354297</v>
      </c>
    </row>
    <row r="52" spans="1:14">
      <c r="A52" s="167" t="s">
        <v>755</v>
      </c>
      <c r="B52" s="49" t="str">
        <f>VLOOKUP(A52,MATERIALES!A6:D373,3,FALSE)</f>
        <v>Transductores electrónicos (incluye cables, protección contra el concreto y panel de lectura)</v>
      </c>
      <c r="C52" s="433"/>
      <c r="D52" s="433"/>
      <c r="E52" s="433"/>
      <c r="F52" s="433"/>
      <c r="G52" s="433"/>
      <c r="H52" s="433"/>
      <c r="I52" s="433"/>
      <c r="J52" s="320" t="str">
        <f>VLOOKUP(A52,MATERIALES!A6:D644,2,FALSE)</f>
        <v>u</v>
      </c>
      <c r="K52" s="405">
        <v>2</v>
      </c>
      <c r="L52" s="429"/>
      <c r="M52" s="410">
        <f>VLOOKUP(A52,MATERIALES!A6:D398,4,FALSE)</f>
        <v>1881586.7657714437</v>
      </c>
      <c r="N52" s="280">
        <f t="shared" si="0"/>
        <v>3763173.5315428874</v>
      </c>
    </row>
    <row r="53" spans="1:14">
      <c r="A53" s="167" t="s">
        <v>757</v>
      </c>
      <c r="B53" s="49" t="str">
        <f>VLOOKUP(A53,MATERIALES!A6:D373,3,FALSE)</f>
        <v>Transductores mecánicos (incluye cables, protección contra el concreto y panel de lectura)</v>
      </c>
      <c r="C53" s="433"/>
      <c r="D53" s="433"/>
      <c r="E53" s="433"/>
      <c r="F53" s="433"/>
      <c r="G53" s="433"/>
      <c r="H53" s="433"/>
      <c r="I53" s="433"/>
      <c r="J53" s="320" t="str">
        <f>VLOOKUP(A53,MATERIALES!A7:D645,2,FALSE)</f>
        <v>u</v>
      </c>
      <c r="K53" s="405">
        <v>5</v>
      </c>
      <c r="L53" s="429"/>
      <c r="M53" s="410">
        <f>VLOOKUP(A53,MATERIALES!A6:D399,4,FALSE)</f>
        <v>1148502.5930254303</v>
      </c>
      <c r="N53" s="280">
        <f t="shared" si="0"/>
        <v>5742512.9651271515</v>
      </c>
    </row>
    <row r="54" spans="1:14">
      <c r="A54" s="167" t="s">
        <v>792</v>
      </c>
      <c r="B54" s="49" t="str">
        <f>VLOOKUP(A54,MATERIALES!A7:D373,3,FALSE)</f>
        <v>Tubo Metálico De Alta Resistencia</v>
      </c>
      <c r="C54" s="433"/>
      <c r="D54" s="433"/>
      <c r="E54" s="433"/>
      <c r="F54" s="433"/>
      <c r="G54" s="433"/>
      <c r="H54" s="433"/>
      <c r="I54" s="433"/>
      <c r="J54" s="320" t="str">
        <f>VLOOKUP(A54,MATERIALES!A8:D646,2,FALSE)</f>
        <v>m</v>
      </c>
      <c r="K54" s="405">
        <v>60</v>
      </c>
      <c r="L54" s="429"/>
      <c r="M54" s="410">
        <f>VLOOKUP(A54,MATERIALES!A7:D400,4,FALSE)</f>
        <v>89134.165502752046</v>
      </c>
      <c r="N54" s="280">
        <f t="shared" si="0"/>
        <v>5348049.9301651232</v>
      </c>
    </row>
    <row r="55" spans="1:14">
      <c r="A55" s="167" t="s">
        <v>799</v>
      </c>
      <c r="B55" s="49" t="str">
        <f>VLOOKUP(A55,MATERIALES!A8:D373,3,FALSE)</f>
        <v>Uniones especiales de alta resistencia para tubería</v>
      </c>
      <c r="C55" s="433"/>
      <c r="D55" s="433"/>
      <c r="E55" s="433"/>
      <c r="F55" s="433"/>
      <c r="G55" s="433"/>
      <c r="H55" s="433"/>
      <c r="I55" s="433"/>
      <c r="J55" s="320" t="str">
        <f>VLOOKUP(A55,MATERIALES!A9:D647,2,FALSE)</f>
        <v>u</v>
      </c>
      <c r="K55" s="405">
        <v>12</v>
      </c>
      <c r="L55" s="429"/>
      <c r="M55" s="410">
        <f>VLOOKUP(A55,MATERIALES!A8:D401,4,FALSE)</f>
        <v>54737.962065166168</v>
      </c>
      <c r="N55" s="280">
        <f t="shared" si="0"/>
        <v>656855.54478199407</v>
      </c>
    </row>
    <row r="56" spans="1:14">
      <c r="A56" s="167"/>
      <c r="B56" s="49"/>
      <c r="C56" s="433"/>
      <c r="D56" s="433"/>
      <c r="E56" s="433"/>
      <c r="F56" s="433"/>
      <c r="G56" s="433"/>
      <c r="H56" s="433"/>
      <c r="I56" s="433"/>
      <c r="J56" s="319"/>
      <c r="K56" s="405"/>
      <c r="L56" s="429"/>
      <c r="M56" s="410"/>
      <c r="N56" s="280"/>
    </row>
    <row r="57" spans="1:14" ht="15.75" thickBot="1">
      <c r="B57" s="49"/>
      <c r="C57" s="318"/>
      <c r="D57" s="318"/>
      <c r="E57" s="318"/>
      <c r="F57" s="318"/>
      <c r="G57" s="318"/>
      <c r="H57" s="318"/>
      <c r="I57" s="318"/>
      <c r="J57" s="443"/>
      <c r="K57" s="132"/>
      <c r="L57" s="333"/>
      <c r="M57" s="410"/>
      <c r="N57" s="280"/>
    </row>
    <row r="58" spans="1:14" ht="15.75" thickBot="1">
      <c r="B58" s="822" t="s">
        <v>1037</v>
      </c>
      <c r="C58" s="823"/>
      <c r="D58" s="823"/>
      <c r="E58" s="823"/>
      <c r="F58" s="823"/>
      <c r="G58" s="823"/>
      <c r="H58" s="823"/>
      <c r="I58" s="823"/>
      <c r="J58" s="823"/>
      <c r="K58" s="823"/>
      <c r="L58" s="823"/>
      <c r="M58" s="824"/>
      <c r="N58" s="402">
        <f>SUM(N50:N57)</f>
        <v>39432926.579985917</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1" t="s">
        <v>1041</v>
      </c>
      <c r="C62" s="322"/>
      <c r="D62" s="322"/>
      <c r="E62" s="322"/>
      <c r="F62" s="322"/>
      <c r="G62" s="322"/>
      <c r="H62" s="79" t="s">
        <v>1029</v>
      </c>
      <c r="I62" s="80" t="s">
        <v>1042</v>
      </c>
      <c r="J62" s="81" t="s">
        <v>1043</v>
      </c>
      <c r="K62" s="79" t="s">
        <v>1044</v>
      </c>
      <c r="L62" s="908" t="s">
        <v>1045</v>
      </c>
      <c r="M62" s="887"/>
      <c r="N62" s="82" t="s">
        <v>1035</v>
      </c>
    </row>
    <row r="63" spans="1:14">
      <c r="A63" t="s">
        <v>1483</v>
      </c>
      <c r="B63" s="52" t="str">
        <f>VLOOKUP(A63,TRANSPORTE!A5:D117,3,FALSE)</f>
        <v>Pasajes aéreos</v>
      </c>
      <c r="C63" s="325"/>
      <c r="D63" s="325"/>
      <c r="E63" s="325"/>
      <c r="F63" s="325"/>
      <c r="G63" s="325"/>
      <c r="H63" s="319" t="s">
        <v>1029</v>
      </c>
      <c r="I63" s="287">
        <v>3</v>
      </c>
      <c r="J63" s="294">
        <v>1</v>
      </c>
      <c r="K63" s="287">
        <f>I63*J63</f>
        <v>3</v>
      </c>
      <c r="L63" s="909">
        <f>VLOOKUP(A63,TRANSPORTE!A5:D117,4,FALSE)</f>
        <v>311910.31273268798</v>
      </c>
      <c r="M63" s="910"/>
      <c r="N63" s="295">
        <f>K63*L63</f>
        <v>935730.93819806399</v>
      </c>
    </row>
    <row r="64" spans="1:14">
      <c r="A64" t="s">
        <v>1484</v>
      </c>
      <c r="B64" s="52" t="str">
        <f>VLOOKUP(A64,TRANSPORTE!A6:D117,3,FALSE)</f>
        <v>Transporte de tubos. celdas, etc.</v>
      </c>
      <c r="C64" s="53"/>
      <c r="D64" s="53"/>
      <c r="E64" s="53"/>
      <c r="F64" s="53"/>
      <c r="G64" s="53"/>
      <c r="H64" s="319" t="s">
        <v>1552</v>
      </c>
      <c r="I64" s="287">
        <v>1</v>
      </c>
      <c r="J64" s="294">
        <v>1</v>
      </c>
      <c r="K64" s="287">
        <f>I64*J64</f>
        <v>1</v>
      </c>
      <c r="L64" s="909">
        <f>VLOOKUP(A64,TRANSPORTE!A6:D117,4,FALSE)</f>
        <v>1284534.1701104052</v>
      </c>
      <c r="M64" s="910"/>
      <c r="N64" s="295">
        <f>K64*L64</f>
        <v>1284534.1701104052</v>
      </c>
    </row>
    <row r="65" spans="1:15">
      <c r="A65" t="s">
        <v>1486</v>
      </c>
      <c r="B65" s="52" t="str">
        <f>VLOOKUP(A65,TRANSPORTE!A6:D117,3,FALSE)</f>
        <v>Transporte de personal de montaje</v>
      </c>
      <c r="C65" s="53"/>
      <c r="D65" s="53"/>
      <c r="E65" s="53"/>
      <c r="F65" s="53"/>
      <c r="G65" s="53"/>
      <c r="H65" s="319" t="s">
        <v>1552</v>
      </c>
      <c r="I65" s="287">
        <v>8</v>
      </c>
      <c r="J65" s="294">
        <v>1</v>
      </c>
      <c r="K65" s="287">
        <f>I65*J65</f>
        <v>8</v>
      </c>
      <c r="L65" s="909">
        <f>VLOOKUP(A65,TRANSPORTE!A6:D117,4,FALSE)</f>
        <v>165083.26651452537</v>
      </c>
      <c r="M65" s="910"/>
      <c r="N65" s="295">
        <f>K65*L65</f>
        <v>1320666.132116203</v>
      </c>
    </row>
    <row r="66" spans="1:15">
      <c r="B66" s="52"/>
      <c r="C66" s="53"/>
      <c r="D66" s="53"/>
      <c r="E66" s="53"/>
      <c r="F66" s="53"/>
      <c r="G66" s="53"/>
      <c r="H66" s="296"/>
      <c r="I66" s="287"/>
      <c r="J66" s="287"/>
      <c r="K66" s="287"/>
      <c r="L66" s="297"/>
      <c r="M66" s="298"/>
      <c r="N66" s="299"/>
    </row>
    <row r="67" spans="1:15" ht="15.75" thickBot="1">
      <c r="B67" s="455"/>
      <c r="C67" s="456"/>
      <c r="D67" s="456"/>
      <c r="E67" s="456"/>
      <c r="F67" s="456"/>
      <c r="G67" s="456"/>
      <c r="H67" s="54"/>
      <c r="I67" s="132"/>
      <c r="J67" s="132"/>
      <c r="K67" s="132"/>
      <c r="L67" s="900"/>
      <c r="M67" s="901"/>
      <c r="N67" s="133"/>
    </row>
    <row r="68" spans="1:15" ht="15.75" thickBot="1">
      <c r="B68" s="911" t="s">
        <v>1037</v>
      </c>
      <c r="C68" s="865"/>
      <c r="D68" s="865"/>
      <c r="E68" s="865"/>
      <c r="F68" s="865"/>
      <c r="G68" s="865"/>
      <c r="H68" s="865"/>
      <c r="I68" s="865"/>
      <c r="J68" s="865"/>
      <c r="K68" s="865"/>
      <c r="L68" s="865"/>
      <c r="M68" s="866"/>
      <c r="N68" s="110">
        <f>SUM(N63:N67)</f>
        <v>3540931.2404246721</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61" t="s">
        <v>1047</v>
      </c>
      <c r="C72" s="862"/>
      <c r="D72" s="862"/>
      <c r="E72" s="862"/>
      <c r="F72" s="862"/>
      <c r="G72" s="862"/>
      <c r="H72" s="862"/>
      <c r="I72" s="79" t="s">
        <v>1048</v>
      </c>
      <c r="J72" s="81" t="s">
        <v>1494</v>
      </c>
      <c r="K72" s="80" t="s">
        <v>1050</v>
      </c>
      <c r="L72" s="863" t="s">
        <v>1034</v>
      </c>
      <c r="M72" s="864"/>
      <c r="N72" s="104" t="s">
        <v>1035</v>
      </c>
    </row>
    <row r="73" spans="1:15">
      <c r="A73" s="168" t="s">
        <v>6</v>
      </c>
      <c r="B73" s="55" t="str">
        <f>VLOOKUP(A73,'MANO DE OBRA'!A8:D68,3,FALSE)</f>
        <v xml:space="preserve">Obrero </v>
      </c>
      <c r="C73" s="53"/>
      <c r="D73" s="53"/>
      <c r="E73" s="53"/>
      <c r="F73" s="53"/>
      <c r="G73" s="53"/>
      <c r="H73" s="53"/>
      <c r="I73" s="300">
        <f t="shared" ref="I73:I76" si="1">K73/J73*100</f>
        <v>27603.894705999999</v>
      </c>
      <c r="J73" s="301">
        <v>185</v>
      </c>
      <c r="K73" s="302">
        <f>VLOOKUP(A73,'MANO DE OBRA'!A8:D99,4,FALSE)</f>
        <v>51067.205206099999</v>
      </c>
      <c r="L73" s="56"/>
      <c r="M73" s="442">
        <v>1</v>
      </c>
      <c r="N73" s="403">
        <f t="shared" ref="N73:N79" si="2">K73/M73</f>
        <v>51067.205206099999</v>
      </c>
      <c r="O73" s="112"/>
    </row>
    <row r="74" spans="1:15">
      <c r="A74" s="168" t="s">
        <v>74</v>
      </c>
      <c r="B74" s="55" t="str">
        <f>VLOOKUP(A74,'MANO DE OBRA'!A8:D69,3,FALSE)</f>
        <v>Ingeniero de Montaje y Prueba Pilote (1)</v>
      </c>
      <c r="C74" s="53"/>
      <c r="D74" s="53"/>
      <c r="E74" s="53"/>
      <c r="F74" s="53"/>
      <c r="G74" s="53"/>
      <c r="H74" s="53"/>
      <c r="I74" s="300">
        <f t="shared" si="1"/>
        <v>246958.80000000002</v>
      </c>
      <c r="J74" s="301">
        <v>185</v>
      </c>
      <c r="K74" s="302">
        <f>VLOOKUP(A74,'MANO DE OBRA'!A8:D100,4,FALSE)</f>
        <v>456873.78</v>
      </c>
      <c r="L74" s="56"/>
      <c r="M74" s="439">
        <v>1</v>
      </c>
      <c r="N74" s="403">
        <f t="shared" si="2"/>
        <v>456873.78</v>
      </c>
    </row>
    <row r="75" spans="1:15">
      <c r="A75" s="168" t="s">
        <v>82</v>
      </c>
      <c r="B75" s="55" t="str">
        <f>VLOOKUP(A75,'MANO DE OBRA'!A9:D70,3,FALSE)</f>
        <v>Ingeniero Supervisor y Director de Prueba Pilote</v>
      </c>
      <c r="C75" s="53"/>
      <c r="D75" s="53"/>
      <c r="E75" s="53"/>
      <c r="F75" s="53"/>
      <c r="G75" s="53"/>
      <c r="H75" s="53"/>
      <c r="I75" s="300">
        <f t="shared" si="1"/>
        <v>298595.64</v>
      </c>
      <c r="J75" s="301">
        <v>185</v>
      </c>
      <c r="K75" s="302">
        <f>VLOOKUP(A75,'MANO DE OBRA'!A9:D101,4,FALSE)</f>
        <v>552401.93400000001</v>
      </c>
      <c r="L75" s="56"/>
      <c r="M75" s="447">
        <v>1</v>
      </c>
      <c r="N75" s="403">
        <f t="shared" si="2"/>
        <v>552401.93400000001</v>
      </c>
    </row>
    <row r="76" spans="1:15">
      <c r="A76" s="168" t="s">
        <v>88</v>
      </c>
      <c r="B76" s="55" t="str">
        <f>VLOOKUP(A76,'MANO DE OBRA'!A10:D71,3,FALSE)</f>
        <v>Soldador experto en montaje y pruebas</v>
      </c>
      <c r="C76" s="53"/>
      <c r="D76" s="53"/>
      <c r="E76" s="53"/>
      <c r="F76" s="53"/>
      <c r="G76" s="53"/>
      <c r="H76" s="53"/>
      <c r="I76" s="300">
        <f t="shared" si="1"/>
        <v>82811.68411799999</v>
      </c>
      <c r="J76" s="301">
        <v>185</v>
      </c>
      <c r="K76" s="302">
        <f>VLOOKUP(A76,'MANO DE OBRA'!A10:D102,4,FALSE)</f>
        <v>153201.61561829998</v>
      </c>
      <c r="L76" s="56"/>
      <c r="M76" s="447">
        <v>1</v>
      </c>
      <c r="N76" s="403">
        <f t="shared" si="2"/>
        <v>153201.61561829998</v>
      </c>
    </row>
    <row r="77" spans="1:15">
      <c r="A77" s="168" t="s">
        <v>91</v>
      </c>
      <c r="B77" s="55" t="str">
        <f>VLOOKUP(A77,'MANO DE OBRA'!A11:D72,3,FALSE)</f>
        <v>Viáticos ingeniero y director</v>
      </c>
      <c r="C77" s="53"/>
      <c r="D77" s="53"/>
      <c r="E77" s="53"/>
      <c r="F77" s="53"/>
      <c r="G77" s="53"/>
      <c r="H77" s="53"/>
      <c r="I77" s="300"/>
      <c r="J77" s="301"/>
      <c r="K77" s="302">
        <f>VLOOKUP(A77,'MANO DE OBRA'!A11:D103,4,FALSE)</f>
        <v>510672.05206099997</v>
      </c>
      <c r="L77" s="56"/>
      <c r="M77" s="447">
        <v>1</v>
      </c>
      <c r="N77" s="403">
        <f t="shared" si="2"/>
        <v>510672.05206099997</v>
      </c>
    </row>
    <row r="78" spans="1:15">
      <c r="A78" s="168" t="s">
        <v>94</v>
      </c>
      <c r="B78" s="55" t="str">
        <f>VLOOKUP(A78,'MANO DE OBRA'!A12:D73,3,FALSE)</f>
        <v>Viáticos soldadores</v>
      </c>
      <c r="C78" s="53"/>
      <c r="D78" s="53"/>
      <c r="E78" s="53"/>
      <c r="F78" s="53"/>
      <c r="G78" s="53"/>
      <c r="H78" s="53"/>
      <c r="I78" s="300"/>
      <c r="J78" s="301"/>
      <c r="K78" s="302">
        <f>VLOOKUP(A78,'MANO DE OBRA'!A12:D104,4,FALSE)</f>
        <v>255336.02603049998</v>
      </c>
      <c r="L78" s="56"/>
      <c r="M78" s="447">
        <v>1</v>
      </c>
      <c r="N78" s="403">
        <f t="shared" si="2"/>
        <v>255336.02603049998</v>
      </c>
    </row>
    <row r="79" spans="1:15">
      <c r="A79" t="s">
        <v>96</v>
      </c>
      <c r="B79" s="55" t="str">
        <f>VLOOKUP(A79,'MANO DE OBRA'!A13:D74,3,FALSE)</f>
        <v>Estudios, análisis e informes</v>
      </c>
      <c r="C79" s="53"/>
      <c r="D79" s="53"/>
      <c r="E79" s="53"/>
      <c r="F79" s="53"/>
      <c r="G79" s="53"/>
      <c r="H79" s="53"/>
      <c r="I79" s="300"/>
      <c r="J79" s="301"/>
      <c r="K79" s="302">
        <f>VLOOKUP(A79,'MANO DE OBRA'!A13:D105,4,FALSE)</f>
        <v>2042688.2082439999</v>
      </c>
      <c r="L79" s="326"/>
      <c r="M79" s="308">
        <v>1</v>
      </c>
      <c r="N79" s="403">
        <f t="shared" si="2"/>
        <v>2042688.2082439999</v>
      </c>
    </row>
    <row r="80" spans="1:15" ht="15.75" thickBot="1">
      <c r="B80" s="898"/>
      <c r="C80" s="899"/>
      <c r="D80" s="899"/>
      <c r="E80" s="899"/>
      <c r="F80" s="899"/>
      <c r="G80" s="899"/>
      <c r="H80" s="899"/>
      <c r="I80" s="50"/>
      <c r="J80" s="50"/>
      <c r="K80" s="50"/>
      <c r="L80" s="980"/>
      <c r="M80" s="981"/>
      <c r="N80" s="51"/>
    </row>
    <row r="81" spans="1:14" ht="15.75" thickBot="1">
      <c r="B81" s="822" t="s">
        <v>1037</v>
      </c>
      <c r="C81" s="823"/>
      <c r="D81" s="823"/>
      <c r="E81" s="823"/>
      <c r="F81" s="823"/>
      <c r="G81" s="823"/>
      <c r="H81" s="823"/>
      <c r="I81" s="865"/>
      <c r="J81" s="865"/>
      <c r="K81" s="865"/>
      <c r="L81" s="865"/>
      <c r="M81" s="866"/>
      <c r="N81" s="309">
        <f>SUM(N73:N80)</f>
        <v>4022240.8211598997</v>
      </c>
    </row>
    <row r="82" spans="1:14" ht="15.75" thickBot="1">
      <c r="B82" s="39"/>
      <c r="C82" s="40"/>
      <c r="D82" s="40"/>
      <c r="E82" s="40"/>
      <c r="F82" s="40"/>
      <c r="G82" s="40"/>
      <c r="H82" s="40"/>
      <c r="I82" s="40"/>
      <c r="J82" s="40"/>
      <c r="K82" s="40"/>
      <c r="L82" s="40"/>
      <c r="M82" s="40"/>
      <c r="N82" s="41"/>
    </row>
    <row r="83" spans="1:14" ht="15.75" thickBot="1">
      <c r="B83" s="822" t="s">
        <v>1051</v>
      </c>
      <c r="C83" s="823"/>
      <c r="D83" s="823"/>
      <c r="E83" s="823"/>
      <c r="F83" s="823"/>
      <c r="G83" s="823"/>
      <c r="H83" s="823"/>
      <c r="I83" s="823"/>
      <c r="J83" s="823"/>
      <c r="K83" s="823"/>
      <c r="L83" s="823"/>
      <c r="M83" s="824"/>
      <c r="N83" s="105">
        <f>N45+N58+N68+N81</f>
        <v>57997041.049782082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7" t="s">
        <v>1053</v>
      </c>
      <c r="C87" s="868"/>
      <c r="D87" s="868"/>
      <c r="E87" s="868"/>
      <c r="F87" s="868"/>
      <c r="G87" s="868"/>
      <c r="H87" s="868"/>
      <c r="I87" s="322"/>
      <c r="J87" s="342"/>
      <c r="K87" s="310" t="s">
        <v>1054</v>
      </c>
      <c r="L87" s="869" t="s">
        <v>1055</v>
      </c>
      <c r="M87" s="870"/>
      <c r="N87" s="311"/>
    </row>
    <row r="88" spans="1:14">
      <c r="B88" s="855" t="s">
        <v>1056</v>
      </c>
      <c r="C88" s="856"/>
      <c r="D88" s="856"/>
      <c r="E88" s="856"/>
      <c r="F88" s="856"/>
      <c r="G88" s="856"/>
      <c r="H88" s="856"/>
      <c r="I88" s="93"/>
      <c r="J88" s="94"/>
      <c r="K88" s="312">
        <v>0.2</v>
      </c>
      <c r="L88" s="857">
        <f>N83*K88</f>
        <v>11599408.209956417</v>
      </c>
      <c r="M88" s="858"/>
      <c r="N88" s="57"/>
    </row>
    <row r="89" spans="1:14">
      <c r="B89" s="95" t="s">
        <v>1057</v>
      </c>
      <c r="C89" s="96"/>
      <c r="D89" s="96"/>
      <c r="E89" s="96"/>
      <c r="F89" s="96"/>
      <c r="G89" s="96"/>
      <c r="H89" s="96"/>
      <c r="I89" s="93"/>
      <c r="J89" s="94"/>
      <c r="K89" s="312">
        <v>0.05</v>
      </c>
      <c r="L89" s="857">
        <f>N83*K89</f>
        <v>2899852.0524891042</v>
      </c>
      <c r="M89" s="858"/>
      <c r="N89" s="57"/>
    </row>
    <row r="90" spans="1:14" ht="15.75" thickBot="1">
      <c r="B90" s="97" t="s">
        <v>1058</v>
      </c>
      <c r="C90" s="98"/>
      <c r="D90" s="98"/>
      <c r="E90" s="98"/>
      <c r="F90" s="98"/>
      <c r="G90" s="98"/>
      <c r="H90" s="98"/>
      <c r="I90" s="99"/>
      <c r="J90" s="100"/>
      <c r="K90" s="313">
        <v>0.05</v>
      </c>
      <c r="L90" s="859">
        <f>N83*K90</f>
        <v>2899852.0524891042</v>
      </c>
      <c r="M90" s="860"/>
      <c r="N90" s="57"/>
    </row>
    <row r="91" spans="1:14" ht="15.75" thickBot="1">
      <c r="B91" s="822" t="s">
        <v>1037</v>
      </c>
      <c r="C91" s="823"/>
      <c r="D91" s="823"/>
      <c r="E91" s="823"/>
      <c r="F91" s="823"/>
      <c r="G91" s="823"/>
      <c r="H91" s="823"/>
      <c r="I91" s="823"/>
      <c r="J91" s="823"/>
      <c r="K91" s="823"/>
      <c r="L91" s="823"/>
      <c r="M91" s="824"/>
      <c r="N91" s="58">
        <f>L88+L89+L90</f>
        <v>17399112.314934626</v>
      </c>
    </row>
    <row r="92" spans="1:14" ht="15.75" thickBot="1">
      <c r="B92" s="39"/>
      <c r="C92" s="40"/>
      <c r="D92" s="40"/>
      <c r="E92" s="40"/>
      <c r="F92" s="40"/>
      <c r="G92" s="40"/>
      <c r="H92" s="40"/>
      <c r="I92" s="40"/>
      <c r="J92" s="40"/>
      <c r="K92" s="40"/>
      <c r="L92" s="40"/>
      <c r="M92" s="40"/>
      <c r="N92" s="41"/>
    </row>
    <row r="93" spans="1:14" ht="15.75" thickBot="1">
      <c r="A93" t="s">
        <v>2122</v>
      </c>
      <c r="B93" s="822" t="s">
        <v>1059</v>
      </c>
      <c r="C93" s="823"/>
      <c r="D93" s="823"/>
      <c r="E93" s="823"/>
      <c r="F93" s="823"/>
      <c r="G93" s="823"/>
      <c r="H93" s="823"/>
      <c r="I93" s="823"/>
      <c r="J93" s="823"/>
      <c r="K93" s="823"/>
      <c r="L93" s="823"/>
      <c r="M93" s="824"/>
      <c r="N93" s="196">
        <f>N83+N91</f>
        <v>75396153.364716709</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66" t="s">
        <v>2324</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2325</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72"/>
      <c r="K123" s="972"/>
      <c r="L123" s="972"/>
      <c r="M123" s="972"/>
      <c r="N123" s="973"/>
    </row>
    <row r="124" spans="2:14" ht="15.75" thickBot="1">
      <c r="B124" s="427" t="s">
        <v>2327</v>
      </c>
      <c r="C124" s="428"/>
      <c r="D124" s="428"/>
      <c r="E124" s="267"/>
      <c r="F124" s="267"/>
      <c r="G124" s="267"/>
      <c r="H124" s="267"/>
      <c r="I124" s="267"/>
      <c r="J124" s="974"/>
      <c r="K124" s="974"/>
      <c r="L124" s="974"/>
      <c r="M124" s="974"/>
      <c r="N124" s="975"/>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6"/>
      <c r="C1" s="928"/>
      <c r="D1" s="929"/>
      <c r="E1" s="929"/>
      <c r="F1" s="929"/>
      <c r="G1" s="929"/>
      <c r="H1" s="929"/>
      <c r="I1" s="929"/>
      <c r="J1" s="930"/>
      <c r="K1" s="931" t="s">
        <v>1017</v>
      </c>
      <c r="L1" s="933" t="s">
        <v>2304</v>
      </c>
      <c r="M1" s="934"/>
      <c r="N1" s="935"/>
    </row>
    <row r="2" spans="2:14" ht="22.5" customHeight="1">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thickBot="1">
      <c r="B30" s="77" t="s">
        <v>1027</v>
      </c>
      <c r="C30" s="801" t="s">
        <v>1028</v>
      </c>
      <c r="D30" s="802"/>
      <c r="E30" s="802"/>
      <c r="F30" s="802"/>
      <c r="G30" s="802"/>
      <c r="H30" s="802"/>
      <c r="I30" s="802"/>
      <c r="J30" s="78"/>
      <c r="K30" s="315"/>
      <c r="L30" s="798" t="s">
        <v>1029</v>
      </c>
      <c r="M30" s="799"/>
      <c r="N30" s="77" t="s">
        <v>1030</v>
      </c>
    </row>
    <row r="31" spans="1:14" ht="17.25" customHeight="1" thickBot="1">
      <c r="A31" t="s">
        <v>1929</v>
      </c>
      <c r="B31" s="86" t="s">
        <v>1187</v>
      </c>
      <c r="C31" s="87" t="s">
        <v>2204</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259</v>
      </c>
      <c r="B36" s="871" t="str">
        <f>VLOOKUP(A36,EQUIPOS!A6:D154,3,FALSE)</f>
        <v>Montacargas</v>
      </c>
      <c r="C36" s="872"/>
      <c r="D36" s="872"/>
      <c r="E36" s="872"/>
      <c r="F36" s="872"/>
      <c r="G36" s="872"/>
      <c r="H36" s="873"/>
      <c r="I36" s="275"/>
      <c r="J36" s="276"/>
      <c r="K36" s="277">
        <f>VLOOKUP(A36,EQUIPOS!A6:D163,4,FALSE)</f>
        <v>71833.333333333328</v>
      </c>
      <c r="L36" s="278"/>
      <c r="M36" s="344">
        <v>1.5</v>
      </c>
      <c r="N36" s="280">
        <f>K36/M36</f>
        <v>47888.888888888883</v>
      </c>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0.05</v>
      </c>
      <c r="N41" s="352">
        <f>N77*M41</f>
        <v>2553.3602603050003</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50442.249149193885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67" t="s">
        <v>406</v>
      </c>
      <c r="B48" s="49" t="str">
        <f>VLOOKUP(A48,MATERIALES!A5:D373,3,FALSE)</f>
        <v>Camisa metálica en acero A-37</v>
      </c>
      <c r="C48" s="289"/>
      <c r="D48" s="289"/>
      <c r="E48" s="289"/>
      <c r="F48" s="289"/>
      <c r="G48" s="289"/>
      <c r="H48" s="289"/>
      <c r="I48" s="276"/>
      <c r="J48" s="232" t="str">
        <f>VLOOKUP(A48,MATERIALES!A4:D640,2,FALSE)</f>
        <v>kg</v>
      </c>
      <c r="K48" s="290">
        <v>313.2010795996344</v>
      </c>
      <c r="L48" s="275"/>
      <c r="M48" s="410">
        <f>VLOOKUP(A48,MATERIALES!A5:D396,4,FALSE)</f>
        <v>11926.12</v>
      </c>
      <c r="N48" s="280">
        <f>K48*M48</f>
        <v>3735273.6594347921</v>
      </c>
    </row>
    <row r="49" spans="1:14">
      <c r="A49" s="167"/>
      <c r="B49" s="49"/>
      <c r="C49" s="433"/>
      <c r="D49" s="433"/>
      <c r="E49" s="433"/>
      <c r="F49" s="433"/>
      <c r="G49" s="433"/>
      <c r="H49" s="433"/>
      <c r="I49" s="433"/>
      <c r="J49" s="319"/>
      <c r="K49" s="405"/>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22" t="s">
        <v>1037</v>
      </c>
      <c r="C55" s="823"/>
      <c r="D55" s="823"/>
      <c r="E55" s="823"/>
      <c r="F55" s="823"/>
      <c r="G55" s="823"/>
      <c r="H55" s="823"/>
      <c r="I55" s="823"/>
      <c r="J55" s="823"/>
      <c r="K55" s="823"/>
      <c r="L55" s="823"/>
      <c r="M55" s="824"/>
      <c r="N55" s="402">
        <f>SUM(N48:N54)</f>
        <v>3735273.6594347921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B60" s="52"/>
      <c r="C60" s="325"/>
      <c r="D60" s="325"/>
      <c r="E60" s="325"/>
      <c r="F60" s="325"/>
      <c r="G60" s="325"/>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900"/>
      <c r="M65" s="901"/>
      <c r="N65" s="133"/>
    </row>
    <row r="66" spans="1:15" ht="15.75" thickBot="1">
      <c r="B66" s="911" t="s">
        <v>1037</v>
      </c>
      <c r="C66" s="865"/>
      <c r="D66" s="865"/>
      <c r="E66" s="865"/>
      <c r="F66" s="865"/>
      <c r="G66" s="865"/>
      <c r="H66" s="865"/>
      <c r="I66" s="865"/>
      <c r="J66" s="865"/>
      <c r="K66" s="865"/>
      <c r="L66" s="865"/>
      <c r="M66" s="866"/>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864"/>
      <c r="N70" s="104" t="s">
        <v>1035</v>
      </c>
    </row>
    <row r="71" spans="1:15">
      <c r="A71" s="168" t="s">
        <v>19</v>
      </c>
      <c r="B71" s="55" t="str">
        <f>VLOOKUP(A71,'MANO DE OBRA'!A8:D68,3,FALSE)</f>
        <v>Obrero (8)</v>
      </c>
      <c r="C71" s="53"/>
      <c r="D71" s="53"/>
      <c r="E71" s="53"/>
      <c r="F71" s="53"/>
      <c r="G71" s="53"/>
      <c r="H71" s="53"/>
      <c r="I71" s="300">
        <f>K71/J71*100</f>
        <v>220831.15764799999</v>
      </c>
      <c r="J71" s="301">
        <v>185</v>
      </c>
      <c r="K71" s="302">
        <f>VLOOKUP(A71,'MANO DE OBRA'!A8:D99,4,FALSE)</f>
        <v>408537.6416488</v>
      </c>
      <c r="L71" s="56"/>
      <c r="M71" s="442">
        <v>12</v>
      </c>
      <c r="N71" s="403">
        <f>K71/M71</f>
        <v>34044.803470733335</v>
      </c>
      <c r="O71" s="112"/>
    </row>
    <row r="72" spans="1:15">
      <c r="A72" s="168" t="s">
        <v>32</v>
      </c>
      <c r="B72" s="55" t="str">
        <f>VLOOKUP(A72,'MANO DE OBRA'!A8:D69,3,FALSE)</f>
        <v>Oficial (2)</v>
      </c>
      <c r="C72" s="53"/>
      <c r="D72" s="53"/>
      <c r="E72" s="53"/>
      <c r="F72" s="53"/>
      <c r="G72" s="53"/>
      <c r="H72" s="53"/>
      <c r="I72" s="300">
        <f>K72/J72*100</f>
        <v>110415.578824</v>
      </c>
      <c r="J72" s="301">
        <v>185</v>
      </c>
      <c r="K72" s="302">
        <f>VLOOKUP(A72,'MANO DE OBRA'!A8:D100,4,FALSE)</f>
        <v>204268.8208244</v>
      </c>
      <c r="L72" s="56"/>
      <c r="M72" s="440">
        <v>12</v>
      </c>
      <c r="N72" s="403">
        <f>K72/M72</f>
        <v>17022.401735366668</v>
      </c>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8"/>
      <c r="C76" s="899"/>
      <c r="D76" s="899"/>
      <c r="E76" s="899"/>
      <c r="F76" s="899"/>
      <c r="G76" s="899"/>
      <c r="H76" s="899"/>
      <c r="I76" s="132"/>
      <c r="J76" s="132"/>
      <c r="K76" s="132"/>
      <c r="L76" s="912"/>
      <c r="M76" s="912"/>
      <c r="N76" s="51"/>
    </row>
    <row r="77" spans="1:15" ht="15.75" thickBot="1">
      <c r="B77" s="911" t="s">
        <v>1037</v>
      </c>
      <c r="C77" s="865"/>
      <c r="D77" s="865"/>
      <c r="E77" s="865"/>
      <c r="F77" s="865"/>
      <c r="G77" s="865"/>
      <c r="H77" s="865"/>
      <c r="I77" s="865"/>
      <c r="J77" s="865"/>
      <c r="K77" s="865"/>
      <c r="L77" s="865"/>
      <c r="M77" s="866"/>
      <c r="N77" s="309">
        <f>SUM(N71:N76)</f>
        <v>51067.205206099999</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3836783.113790086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767356.62275801727</v>
      </c>
      <c r="M84" s="858"/>
      <c r="N84" s="57"/>
    </row>
    <row r="85" spans="1:14">
      <c r="B85" s="95" t="s">
        <v>1057</v>
      </c>
      <c r="C85" s="96"/>
      <c r="D85" s="96"/>
      <c r="E85" s="96"/>
      <c r="F85" s="96"/>
      <c r="G85" s="96"/>
      <c r="H85" s="96"/>
      <c r="I85" s="93"/>
      <c r="J85" s="94"/>
      <c r="K85" s="312">
        <v>0.05</v>
      </c>
      <c r="L85" s="857">
        <f>N79*K85</f>
        <v>191839.15568950432</v>
      </c>
      <c r="M85" s="858"/>
      <c r="N85" s="57"/>
    </row>
    <row r="86" spans="1:14" ht="15.75" thickBot="1">
      <c r="B86" s="97" t="s">
        <v>1058</v>
      </c>
      <c r="C86" s="98"/>
      <c r="D86" s="98"/>
      <c r="E86" s="98"/>
      <c r="F86" s="98"/>
      <c r="G86" s="98"/>
      <c r="H86" s="98"/>
      <c r="I86" s="99"/>
      <c r="J86" s="100"/>
      <c r="K86" s="313">
        <v>0.05</v>
      </c>
      <c r="L86" s="859">
        <f>N79*K86</f>
        <v>191839.15568950432</v>
      </c>
      <c r="M86" s="860"/>
      <c r="N86" s="57"/>
    </row>
    <row r="87" spans="1:14" ht="15.75" thickBot="1">
      <c r="B87" s="822" t="s">
        <v>1037</v>
      </c>
      <c r="C87" s="823"/>
      <c r="D87" s="823"/>
      <c r="E87" s="823"/>
      <c r="F87" s="823"/>
      <c r="G87" s="823"/>
      <c r="H87" s="823"/>
      <c r="I87" s="823"/>
      <c r="J87" s="823"/>
      <c r="K87" s="823"/>
      <c r="L87" s="823"/>
      <c r="M87" s="824"/>
      <c r="N87" s="58">
        <f>L84+L85+L86</f>
        <v>1151034.9341370258</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4987818.0479271114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thickBot="1">
      <c r="B30" s="77" t="s">
        <v>1027</v>
      </c>
      <c r="C30" s="801" t="s">
        <v>1028</v>
      </c>
      <c r="D30" s="802"/>
      <c r="E30" s="802"/>
      <c r="F30" s="802"/>
      <c r="G30" s="802"/>
      <c r="H30" s="802"/>
      <c r="I30" s="802"/>
      <c r="J30" s="78"/>
      <c r="K30" s="315"/>
      <c r="L30" s="798" t="s">
        <v>1029</v>
      </c>
      <c r="M30" s="799"/>
      <c r="N30" s="77" t="s">
        <v>1030</v>
      </c>
    </row>
    <row r="31" spans="1:14" ht="17.25" customHeight="1" thickBot="1">
      <c r="A31" t="s">
        <v>1929</v>
      </c>
      <c r="B31" s="86" t="s">
        <v>1740</v>
      </c>
      <c r="C31" s="87" t="s">
        <v>2205</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267</v>
      </c>
      <c r="B36" s="871" t="str">
        <f>VLOOKUP(A36,EQUIPOS!A6:D154,3,FALSE)</f>
        <v>Motobomba de concreto</v>
      </c>
      <c r="C36" s="872"/>
      <c r="D36" s="872"/>
      <c r="E36" s="872"/>
      <c r="F36" s="872"/>
      <c r="G36" s="872"/>
      <c r="H36" s="873"/>
      <c r="I36" s="275"/>
      <c r="J36" s="276"/>
      <c r="K36" s="277">
        <f>VLOOKUP(A36,EQUIPOS!A6:D163,4,FALSE)</f>
        <v>58300</v>
      </c>
      <c r="L36" s="278"/>
      <c r="M36" s="344">
        <v>2.5</v>
      </c>
      <c r="N36" s="280">
        <f>K36/M36</f>
        <v>23320</v>
      </c>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c r="C41" s="880"/>
      <c r="D41" s="880"/>
      <c r="E41" s="44"/>
      <c r="F41" s="45"/>
      <c r="G41" s="45"/>
      <c r="H41" s="46"/>
      <c r="I41" s="42"/>
      <c r="J41" s="43"/>
      <c r="K41" s="287"/>
      <c r="L41" s="284"/>
      <c r="M41" s="409"/>
      <c r="N41" s="352"/>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23320</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67" t="s">
        <v>812</v>
      </c>
      <c r="B48" s="49" t="str">
        <f>VLOOKUP(A48,MATERIALES!A5:D373,3,FALSE)</f>
        <v>Acero PDR-60</v>
      </c>
      <c r="C48" s="289"/>
      <c r="D48" s="289"/>
      <c r="E48" s="289"/>
      <c r="F48" s="289"/>
      <c r="G48" s="289"/>
      <c r="H48" s="289"/>
      <c r="I48" s="276"/>
      <c r="J48" s="232" t="str">
        <f>VLOOKUP(A48,MATERIALES!A4:D640,2,FALSE)</f>
        <v>kg</v>
      </c>
      <c r="K48" s="290">
        <v>46.758679657867084</v>
      </c>
      <c r="L48" s="275"/>
      <c r="M48" s="410">
        <f>VLOOKUP(A48,MATERIALES!A5:D396,4,FALSE)</f>
        <v>3605.6651208716376</v>
      </c>
      <c r="N48" s="280">
        <f>K48*M48</f>
        <v>168596.14034038151</v>
      </c>
    </row>
    <row r="49" spans="1:14">
      <c r="A49" s="167" t="s">
        <v>904</v>
      </c>
      <c r="B49" s="49" t="str">
        <f>VLOOKUP(A49,MATERIALES!A6:D373,3,FALSE)</f>
        <v>Concreto Resistencia  21 (Mpa)</v>
      </c>
      <c r="C49" s="433"/>
      <c r="D49" s="433"/>
      <c r="E49" s="433"/>
      <c r="F49" s="433"/>
      <c r="G49" s="433"/>
      <c r="H49" s="433"/>
      <c r="I49" s="430"/>
      <c r="J49" s="232" t="str">
        <f>VLOOKUP(A49,MATERIALES!A5:D641,2,FALSE)</f>
        <v>m3</v>
      </c>
      <c r="K49" s="290">
        <v>0.66798113796952974</v>
      </c>
      <c r="L49" s="429"/>
      <c r="M49" s="410">
        <f>VLOOKUP(A49,MATERIALES!A6:D397,4,FALSE)</f>
        <v>362159.66666666669</v>
      </c>
      <c r="N49" s="280">
        <f>K49*M49</f>
        <v>241915.82626666559</v>
      </c>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22" t="s">
        <v>1037</v>
      </c>
      <c r="C55" s="823"/>
      <c r="D55" s="823"/>
      <c r="E55" s="823"/>
      <c r="F55" s="823"/>
      <c r="G55" s="823"/>
      <c r="H55" s="823"/>
      <c r="I55" s="823"/>
      <c r="J55" s="823"/>
      <c r="K55" s="823"/>
      <c r="L55" s="823"/>
      <c r="M55" s="824"/>
      <c r="N55" s="402">
        <f>SUM(N48:N54)</f>
        <v>410511.96660704713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A60" t="s">
        <v>1340</v>
      </c>
      <c r="B60" s="52" t="str">
        <f>VLOOKUP(A60,TRANSPORTE!A2:D117,3,FALSE)</f>
        <v>Transporte de material de excavación</v>
      </c>
      <c r="C60" s="325"/>
      <c r="D60" s="325"/>
      <c r="E60" s="325"/>
      <c r="F60" s="325"/>
      <c r="G60" s="325"/>
      <c r="H60" s="319" t="s">
        <v>339</v>
      </c>
      <c r="I60" s="287">
        <v>0.86837547936038872</v>
      </c>
      <c r="J60" s="294">
        <v>1</v>
      </c>
      <c r="K60" s="287">
        <f>I60*J60</f>
        <v>0.86837547936038872</v>
      </c>
      <c r="L60" s="909">
        <f>VLOOKUP(A60,TRANSPORTE!A2:D117,4,FALSE)</f>
        <v>1226.6666666666667</v>
      </c>
      <c r="M60" s="910"/>
      <c r="N60" s="295">
        <f>K60*L60</f>
        <v>1065.2072546820768</v>
      </c>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900"/>
      <c r="M65" s="901"/>
      <c r="N65" s="133"/>
    </row>
    <row r="66" spans="1:15" ht="15.75" thickBot="1">
      <c r="B66" s="911" t="s">
        <v>1037</v>
      </c>
      <c r="C66" s="865"/>
      <c r="D66" s="865"/>
      <c r="E66" s="865"/>
      <c r="F66" s="865"/>
      <c r="G66" s="865"/>
      <c r="H66" s="865"/>
      <c r="I66" s="865"/>
      <c r="J66" s="865"/>
      <c r="K66" s="865"/>
      <c r="L66" s="865"/>
      <c r="M66" s="866"/>
      <c r="N66" s="110">
        <f>N60+N61+N62+N63+N64</f>
        <v>1065.2072546820768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864"/>
      <c r="N70" s="104" t="s">
        <v>1035</v>
      </c>
    </row>
    <row r="71" spans="1:15">
      <c r="A71" s="168"/>
      <c r="B71" s="55"/>
      <c r="C71" s="53"/>
      <c r="D71" s="53"/>
      <c r="E71" s="53"/>
      <c r="F71" s="53"/>
      <c r="G71" s="53"/>
      <c r="H71" s="53"/>
      <c r="I71" s="300"/>
      <c r="J71" s="301"/>
      <c r="K71" s="302"/>
      <c r="L71" s="56"/>
      <c r="M71" s="442"/>
      <c r="N71" s="403"/>
      <c r="O71" s="112"/>
    </row>
    <row r="72" spans="1:15">
      <c r="A72" s="168"/>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8"/>
      <c r="C76" s="899"/>
      <c r="D76" s="899"/>
      <c r="E76" s="899"/>
      <c r="F76" s="899"/>
      <c r="G76" s="899"/>
      <c r="H76" s="899"/>
      <c r="I76" s="132"/>
      <c r="J76" s="132"/>
      <c r="K76" s="132"/>
      <c r="L76" s="912"/>
      <c r="M76" s="912"/>
      <c r="N76" s="133"/>
    </row>
    <row r="77" spans="1:15" ht="15.75" thickBot="1">
      <c r="B77" s="911" t="s">
        <v>1037</v>
      </c>
      <c r="C77" s="865"/>
      <c r="D77" s="865"/>
      <c r="E77" s="865"/>
      <c r="F77" s="865"/>
      <c r="G77" s="865"/>
      <c r="H77" s="865"/>
      <c r="I77" s="865"/>
      <c r="J77" s="865"/>
      <c r="K77" s="865"/>
      <c r="L77" s="865"/>
      <c r="M77" s="866"/>
      <c r="N77" s="468"/>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434897.17386172921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86979.434772345849</v>
      </c>
      <c r="M84" s="858"/>
      <c r="N84" s="57"/>
    </row>
    <row r="85" spans="1:14">
      <c r="B85" s="95" t="s">
        <v>1057</v>
      </c>
      <c r="C85" s="96"/>
      <c r="D85" s="96"/>
      <c r="E85" s="96"/>
      <c r="F85" s="96"/>
      <c r="G85" s="96"/>
      <c r="H85" s="96"/>
      <c r="I85" s="93"/>
      <c r="J85" s="94"/>
      <c r="K85" s="312">
        <v>0.05</v>
      </c>
      <c r="L85" s="857">
        <f>N79*K85</f>
        <v>21744.858693086462</v>
      </c>
      <c r="M85" s="858"/>
      <c r="N85" s="57"/>
    </row>
    <row r="86" spans="1:14" ht="15.75" thickBot="1">
      <c r="B86" s="97" t="s">
        <v>1058</v>
      </c>
      <c r="C86" s="98"/>
      <c r="D86" s="98"/>
      <c r="E86" s="98"/>
      <c r="F86" s="98"/>
      <c r="G86" s="98"/>
      <c r="H86" s="98"/>
      <c r="I86" s="99"/>
      <c r="J86" s="100"/>
      <c r="K86" s="313">
        <v>0.05</v>
      </c>
      <c r="L86" s="859">
        <f>N79*K86</f>
        <v>21744.858693086462</v>
      </c>
      <c r="M86" s="860"/>
      <c r="N86" s="57"/>
    </row>
    <row r="87" spans="1:14" ht="15.75" thickBot="1">
      <c r="B87" s="822" t="s">
        <v>1037</v>
      </c>
      <c r="C87" s="823"/>
      <c r="D87" s="823"/>
      <c r="E87" s="823"/>
      <c r="F87" s="823"/>
      <c r="G87" s="823"/>
      <c r="H87" s="823"/>
      <c r="I87" s="823"/>
      <c r="J87" s="823"/>
      <c r="K87" s="823"/>
      <c r="L87" s="823"/>
      <c r="M87" s="824"/>
      <c r="N87" s="58">
        <f>L84+L85+L86</f>
        <v>130469.15215851876</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565366.326020248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7.25" hidden="1" customHeight="1" thickBot="1">
      <c r="B30" s="77" t="s">
        <v>1027</v>
      </c>
      <c r="C30" s="801" t="s">
        <v>1028</v>
      </c>
      <c r="D30" s="802"/>
      <c r="E30" s="802"/>
      <c r="F30" s="802"/>
      <c r="G30" s="802"/>
      <c r="H30" s="802"/>
      <c r="I30" s="802"/>
      <c r="J30" s="78"/>
      <c r="K30" s="315"/>
      <c r="L30" s="798" t="s">
        <v>1029</v>
      </c>
      <c r="M30" s="799"/>
      <c r="N30" s="77" t="s">
        <v>1030</v>
      </c>
    </row>
    <row r="31" spans="1:14" ht="21.75" customHeight="1" thickBot="1">
      <c r="A31" t="s">
        <v>1929</v>
      </c>
      <c r="B31" s="86" t="s">
        <v>1188</v>
      </c>
      <c r="C31" s="87" t="s">
        <v>2206</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121</v>
      </c>
      <c r="B36" s="871" t="str">
        <f>VLOOKUP(A36,EQUIPOS!A6:D154,3,FALSE)</f>
        <v>Bomba eléctrica para accionar la celda</v>
      </c>
      <c r="C36" s="872"/>
      <c r="D36" s="872"/>
      <c r="E36" s="872"/>
      <c r="F36" s="872"/>
      <c r="G36" s="872"/>
      <c r="H36" s="873"/>
      <c r="I36" s="275"/>
      <c r="J36" s="276"/>
      <c r="K36" s="277">
        <f>VLOOKUP(A36,EQUIPOS!A6:D163,4,FALSE)</f>
        <v>62533.333333333336</v>
      </c>
      <c r="L36" s="278"/>
      <c r="M36" s="279">
        <v>0.01</v>
      </c>
      <c r="N36" s="280">
        <f t="shared" ref="N36:N41" si="0">K36/M36</f>
        <v>6253333.333333333</v>
      </c>
    </row>
    <row r="37" spans="1:14">
      <c r="A37" s="119" t="s">
        <v>192</v>
      </c>
      <c r="B37" s="871" t="str">
        <f>VLOOKUP(A37,EQUIPOS!A7:D154,3,FALSE)</f>
        <v>Equipo de acarreo interno</v>
      </c>
      <c r="C37" s="872"/>
      <c r="D37" s="872"/>
      <c r="E37" s="872"/>
      <c r="F37" s="872"/>
      <c r="G37" s="872"/>
      <c r="H37" s="873"/>
      <c r="I37" s="429"/>
      <c r="J37" s="430"/>
      <c r="K37" s="277">
        <f>VLOOKUP(A37,EQUIPOS!A7:D164,4,FALSE)</f>
        <v>70483.333333333328</v>
      </c>
      <c r="L37" s="343"/>
      <c r="M37" s="344">
        <v>0.05</v>
      </c>
      <c r="N37" s="280">
        <f t="shared" si="0"/>
        <v>1409666.6666666665</v>
      </c>
    </row>
    <row r="38" spans="1:14">
      <c r="A38" s="119" t="s">
        <v>214</v>
      </c>
      <c r="B38" s="871" t="str">
        <f>VLOOKUP(A38,EQUIPOS!A8:D154,3,FALSE)</f>
        <v>Equipo de oxigeno y soldadura</v>
      </c>
      <c r="C38" s="872"/>
      <c r="D38" s="872"/>
      <c r="E38" s="872"/>
      <c r="F38" s="872"/>
      <c r="G38" s="872"/>
      <c r="H38" s="873"/>
      <c r="I38" s="429"/>
      <c r="J38" s="430"/>
      <c r="K38" s="446">
        <f>VLOOKUP(A38,EQUIPOS!A8:D165,4,FALSE)</f>
        <v>18200</v>
      </c>
      <c r="L38" s="343"/>
      <c r="M38" s="344">
        <v>0.01</v>
      </c>
      <c r="N38" s="280">
        <f t="shared" si="0"/>
        <v>1820000</v>
      </c>
    </row>
    <row r="39" spans="1:14">
      <c r="A39" s="119" t="s">
        <v>248</v>
      </c>
      <c r="B39" s="871" t="str">
        <f>VLOOKUP(A39,EQUIPOS!A9:D154,3,FALSE)</f>
        <v>Grúa telescópica de 50 Ton.</v>
      </c>
      <c r="C39" s="872"/>
      <c r="D39" s="872"/>
      <c r="E39" s="872"/>
      <c r="F39" s="872"/>
      <c r="G39" s="872"/>
      <c r="H39" s="873"/>
      <c r="I39" s="429"/>
      <c r="J39" s="430"/>
      <c r="K39" s="446">
        <f>VLOOKUP(A39,EQUIPOS!A9:D166,4,FALSE)</f>
        <v>313000</v>
      </c>
      <c r="L39" s="343"/>
      <c r="M39" s="344">
        <v>0.04</v>
      </c>
      <c r="N39" s="280">
        <f t="shared" si="0"/>
        <v>7825000</v>
      </c>
    </row>
    <row r="40" spans="1:14">
      <c r="A40" s="119" t="s">
        <v>255</v>
      </c>
      <c r="B40" s="871" t="str">
        <f>VLOOKUP(A40,EQUIPOS!A10:D154,3,FALSE)</f>
        <v>Manómetro cable de acero para bajar la celda</v>
      </c>
      <c r="C40" s="872"/>
      <c r="D40" s="872"/>
      <c r="E40" s="872"/>
      <c r="F40" s="872"/>
      <c r="G40" s="872"/>
      <c r="H40" s="873"/>
      <c r="I40" s="429"/>
      <c r="J40" s="430"/>
      <c r="K40" s="446">
        <f>VLOOKUP(A40,EQUIPOS!A10:D167,4,FALSE)</f>
        <v>1547386.6666666667</v>
      </c>
      <c r="L40" s="343"/>
      <c r="M40" s="344">
        <v>1</v>
      </c>
      <c r="N40" s="280">
        <f t="shared" si="0"/>
        <v>1547386.6666666667</v>
      </c>
    </row>
    <row r="41" spans="1:14">
      <c r="A41" s="119" t="s">
        <v>322</v>
      </c>
      <c r="B41" s="871" t="str">
        <f>VLOOKUP(A41,EQUIPOS!A11:D155,3,FALSE)</f>
        <v xml:space="preserve">Retroexcavadora sobre llantas JD 410
</v>
      </c>
      <c r="C41" s="872"/>
      <c r="D41" s="872"/>
      <c r="E41" s="872"/>
      <c r="F41" s="872"/>
      <c r="G41" s="872"/>
      <c r="H41" s="873"/>
      <c r="I41" s="429"/>
      <c r="J41" s="430"/>
      <c r="K41" s="446">
        <f>VLOOKUP(A41,EQUIPOS!A11:D168,4,FALSE)</f>
        <v>131566.66666666666</v>
      </c>
      <c r="L41" s="343"/>
      <c r="M41" s="344">
        <v>0.2</v>
      </c>
      <c r="N41" s="280">
        <f t="shared" si="0"/>
        <v>657833.33333333326</v>
      </c>
    </row>
    <row r="42" spans="1:14">
      <c r="A42" s="119"/>
      <c r="B42" s="871"/>
      <c r="C42" s="872"/>
      <c r="D42" s="872"/>
      <c r="E42" s="872"/>
      <c r="F42" s="872"/>
      <c r="G42" s="872"/>
      <c r="H42" s="873"/>
      <c r="I42" s="336"/>
      <c r="J42" s="338"/>
      <c r="K42" s="446"/>
      <c r="L42" s="431"/>
      <c r="M42" s="432"/>
      <c r="N42" s="280"/>
    </row>
    <row r="43" spans="1:14">
      <c r="B43" s="871"/>
      <c r="C43" s="872"/>
      <c r="D43" s="872"/>
      <c r="E43" s="872"/>
      <c r="F43" s="872"/>
      <c r="G43" s="872"/>
      <c r="H43" s="873"/>
      <c r="I43" s="42"/>
      <c r="J43" s="43"/>
      <c r="K43" s="446"/>
      <c r="L43" s="284"/>
      <c r="M43" s="285"/>
      <c r="N43" s="280"/>
    </row>
    <row r="44" spans="1:14">
      <c r="B44" s="328"/>
      <c r="C44" s="329"/>
      <c r="D44" s="329"/>
      <c r="E44" s="329"/>
      <c r="F44" s="331"/>
      <c r="G44" s="331"/>
      <c r="H44" s="131"/>
      <c r="I44" s="42"/>
      <c r="J44" s="43"/>
      <c r="K44" s="446"/>
      <c r="L44" s="284"/>
      <c r="M44" s="285"/>
      <c r="N44" s="281"/>
    </row>
    <row r="45" spans="1:14">
      <c r="B45" s="879" t="s">
        <v>1036</v>
      </c>
      <c r="C45" s="880"/>
      <c r="D45" s="880"/>
      <c r="E45" s="44"/>
      <c r="F45" s="45"/>
      <c r="G45" s="45"/>
      <c r="H45" s="46"/>
      <c r="I45" s="42"/>
      <c r="J45" s="43"/>
      <c r="K45" s="287"/>
      <c r="L45" s="284"/>
      <c r="M45" s="409">
        <v>0.1</v>
      </c>
      <c r="N45" s="352">
        <f>N86*M45</f>
        <v>402224.08211598999</v>
      </c>
    </row>
    <row r="46" spans="1:14" ht="15.75" thickBot="1">
      <c r="B46" s="871"/>
      <c r="C46" s="872"/>
      <c r="D46" s="872"/>
      <c r="E46" s="872"/>
      <c r="F46" s="872"/>
      <c r="G46" s="872"/>
      <c r="H46" s="873"/>
      <c r="I46" s="881"/>
      <c r="J46" s="882"/>
      <c r="K46" s="47"/>
      <c r="L46" s="883"/>
      <c r="M46" s="884"/>
      <c r="N46" s="111"/>
    </row>
    <row r="47" spans="1:14" ht="15.75" thickBot="1">
      <c r="B47" s="822" t="s">
        <v>1037</v>
      </c>
      <c r="C47" s="823"/>
      <c r="D47" s="823"/>
      <c r="E47" s="823"/>
      <c r="F47" s="823"/>
      <c r="G47" s="823"/>
      <c r="H47" s="823"/>
      <c r="I47" s="823"/>
      <c r="J47" s="823"/>
      <c r="K47" s="823"/>
      <c r="L47" s="823"/>
      <c r="M47" s="824"/>
      <c r="N47" s="419">
        <f>SUM(N36:N45)</f>
        <v>19915444.082115989</v>
      </c>
    </row>
    <row r="48" spans="1:14">
      <c r="B48" s="288"/>
      <c r="C48" s="40"/>
      <c r="D48" s="40"/>
      <c r="E48" s="40"/>
      <c r="F48" s="40"/>
      <c r="G48" s="40"/>
      <c r="H48" s="40"/>
      <c r="I48" s="40"/>
      <c r="J48" s="40"/>
      <c r="K48" s="40"/>
      <c r="L48" s="40"/>
      <c r="M48" s="40"/>
      <c r="N48" s="41"/>
    </row>
    <row r="49" spans="1:17">
      <c r="B49" s="70" t="s">
        <v>1038</v>
      </c>
      <c r="C49" s="71"/>
      <c r="D49" s="71"/>
      <c r="E49" s="71"/>
      <c r="F49" s="71"/>
      <c r="G49" s="71"/>
      <c r="H49" s="71"/>
      <c r="I49" s="71"/>
      <c r="J49" s="71"/>
      <c r="K49" s="71"/>
      <c r="L49" s="71"/>
      <c r="M49" s="71"/>
      <c r="N49" s="72"/>
    </row>
    <row r="50" spans="1:17" ht="15.75" thickBot="1">
      <c r="B50" s="73"/>
      <c r="C50" s="68"/>
      <c r="D50" s="68"/>
      <c r="E50" s="68"/>
      <c r="F50" s="68"/>
      <c r="G50" s="68"/>
      <c r="H50" s="68"/>
      <c r="I50" s="68"/>
      <c r="J50" s="67"/>
      <c r="K50" s="67"/>
      <c r="L50" s="67"/>
      <c r="M50" s="67"/>
      <c r="N50" s="69"/>
    </row>
    <row r="51" spans="1:17">
      <c r="B51" s="867" t="s">
        <v>1028</v>
      </c>
      <c r="C51" s="868"/>
      <c r="D51" s="868"/>
      <c r="E51" s="868"/>
      <c r="F51" s="868"/>
      <c r="G51" s="868"/>
      <c r="H51" s="868"/>
      <c r="I51" s="902"/>
      <c r="J51" s="323" t="s">
        <v>1029</v>
      </c>
      <c r="K51" s="91" t="s">
        <v>1030</v>
      </c>
      <c r="L51" s="903" t="s">
        <v>1039</v>
      </c>
      <c r="M51" s="902"/>
      <c r="N51" s="92" t="s">
        <v>1035</v>
      </c>
    </row>
    <row r="52" spans="1:17">
      <c r="A52" s="167" t="s">
        <v>412</v>
      </c>
      <c r="B52" s="49" t="str">
        <f>VLOOKUP(A52,MATERIALES!A5:D373,3,FALSE)</f>
        <v>Celda especial de carga</v>
      </c>
      <c r="C52" s="289"/>
      <c r="D52" s="289"/>
      <c r="E52" s="289"/>
      <c r="F52" s="289"/>
      <c r="G52" s="289"/>
      <c r="H52" s="289"/>
      <c r="I52" s="289"/>
      <c r="J52" s="319" t="str">
        <f>VLOOKUP(A52,MATERIALES!A6:D644,2,FALSE)</f>
        <v>u</v>
      </c>
      <c r="K52" s="290">
        <v>1</v>
      </c>
      <c r="L52" s="275"/>
      <c r="M52" s="410">
        <f>VLOOKUP(A52,MATERIALES!A5:D396,4,FALSE)</f>
        <v>19539403.333333332</v>
      </c>
      <c r="N52" s="280">
        <f t="shared" ref="N52:N57" si="1">K52*M52</f>
        <v>19539403.333333332</v>
      </c>
    </row>
    <row r="53" spans="1:17">
      <c r="A53" s="167" t="s">
        <v>515</v>
      </c>
      <c r="B53" s="49" t="str">
        <f>VLOOKUP(A53,MATERIALES!A6:D373,3,FALSE)</f>
        <v>Manguera de alta presión</v>
      </c>
      <c r="C53" s="433"/>
      <c r="D53" s="433"/>
      <c r="E53" s="433"/>
      <c r="F53" s="433"/>
      <c r="G53" s="433"/>
      <c r="H53" s="433"/>
      <c r="I53" s="433"/>
      <c r="J53" s="320" t="str">
        <f>VLOOKUP(A53,MATERIALES!A7:D645,2,FALSE)</f>
        <v>m</v>
      </c>
      <c r="K53" s="405">
        <v>30</v>
      </c>
      <c r="L53" s="429"/>
      <c r="M53" s="410">
        <f>VLOOKUP(A53,MATERIALES!A6:D397,4,FALSE)</f>
        <v>146097.70916784764</v>
      </c>
      <c r="N53" s="280">
        <f t="shared" si="1"/>
        <v>4382931.2750354297</v>
      </c>
    </row>
    <row r="54" spans="1:17">
      <c r="A54" s="167" t="s">
        <v>755</v>
      </c>
      <c r="B54" s="49" t="str">
        <f>VLOOKUP(A54,MATERIALES!A6:D373,3,FALSE)</f>
        <v>Transductores electrónicos (incluye cables, protección contra el concreto y panel de lectura)</v>
      </c>
      <c r="C54" s="433"/>
      <c r="D54" s="433"/>
      <c r="E54" s="433"/>
      <c r="F54" s="433"/>
      <c r="G54" s="433"/>
      <c r="H54" s="433"/>
      <c r="I54" s="433"/>
      <c r="J54" s="320" t="str">
        <f>VLOOKUP(A54,MATERIALES!A8:D646,2,FALSE)</f>
        <v>u</v>
      </c>
      <c r="K54" s="405">
        <v>2</v>
      </c>
      <c r="L54" s="429"/>
      <c r="M54" s="410">
        <f>VLOOKUP(A54,MATERIALES!A6:D398,4,FALSE)</f>
        <v>1881586.7657714437</v>
      </c>
      <c r="N54" s="280">
        <f t="shared" si="1"/>
        <v>3763173.5315428874</v>
      </c>
      <c r="Q54" s="112"/>
    </row>
    <row r="55" spans="1:17">
      <c r="A55" s="167" t="s">
        <v>757</v>
      </c>
      <c r="B55" s="49" t="str">
        <f>VLOOKUP(A55,MATERIALES!A6:D373,3,FALSE)</f>
        <v>Transductores mecánicos (incluye cables, protección contra el concreto y panel de lectura)</v>
      </c>
      <c r="C55" s="433"/>
      <c r="D55" s="433"/>
      <c r="E55" s="433"/>
      <c r="F55" s="433"/>
      <c r="G55" s="433"/>
      <c r="H55" s="433"/>
      <c r="I55" s="433"/>
      <c r="J55" s="320" t="str">
        <f>VLOOKUP(A55,MATERIALES!A9:D647,2,FALSE)</f>
        <v>u</v>
      </c>
      <c r="K55" s="405">
        <v>5</v>
      </c>
      <c r="L55" s="429"/>
      <c r="M55" s="410">
        <f>VLOOKUP(A55,MATERIALES!A6:D399,4,FALSE)</f>
        <v>1148502.5930254303</v>
      </c>
      <c r="N55" s="280">
        <f t="shared" si="1"/>
        <v>5742512.9651271515</v>
      </c>
    </row>
    <row r="56" spans="1:17">
      <c r="A56" s="167" t="s">
        <v>790</v>
      </c>
      <c r="B56" s="49" t="str">
        <f>VLOOKUP(A56,MATERIALES!A7:D373,3,FALSE)</f>
        <v>Tubo metálico de alta resistencia</v>
      </c>
      <c r="C56" s="433"/>
      <c r="D56" s="433"/>
      <c r="E56" s="433"/>
      <c r="F56" s="433"/>
      <c r="G56" s="433"/>
      <c r="H56" s="433"/>
      <c r="I56" s="433"/>
      <c r="J56" s="320" t="str">
        <f>VLOOKUP(A56,MATERIALES!A10:D648,2,FALSE)</f>
        <v>m</v>
      </c>
      <c r="K56" s="405">
        <v>60</v>
      </c>
      <c r="L56" s="429"/>
      <c r="M56" s="410">
        <f>VLOOKUP(A56,MATERIALES!A7:D400,4,FALSE)</f>
        <v>89677.84761043296</v>
      </c>
      <c r="N56" s="280">
        <f t="shared" si="1"/>
        <v>5380670.8566259779</v>
      </c>
    </row>
    <row r="57" spans="1:17">
      <c r="A57" s="167" t="s">
        <v>799</v>
      </c>
      <c r="B57" s="49" t="str">
        <f>VLOOKUP(A57,MATERIALES!A8:D373,3,FALSE)</f>
        <v>Uniones especiales de alta resistencia para tubería</v>
      </c>
      <c r="C57" s="433"/>
      <c r="D57" s="433"/>
      <c r="E57" s="433"/>
      <c r="F57" s="433"/>
      <c r="G57" s="433"/>
      <c r="H57" s="433"/>
      <c r="I57" s="433"/>
      <c r="J57" s="320" t="str">
        <f>VLOOKUP(A57,MATERIALES!A11:D649,2,FALSE)</f>
        <v>u</v>
      </c>
      <c r="K57" s="405">
        <v>12</v>
      </c>
      <c r="L57" s="429"/>
      <c r="M57" s="410">
        <f>VLOOKUP(A57,MATERIALES!A8:D401,4,FALSE)</f>
        <v>54737.962065166168</v>
      </c>
      <c r="N57" s="280">
        <f t="shared" si="1"/>
        <v>656855.54478199407</v>
      </c>
    </row>
    <row r="58" spans="1:17">
      <c r="A58" s="167"/>
      <c r="B58" s="49"/>
      <c r="C58" s="433"/>
      <c r="D58" s="433"/>
      <c r="E58" s="433"/>
      <c r="F58" s="433"/>
      <c r="G58" s="433"/>
      <c r="H58" s="433"/>
      <c r="I58" s="433"/>
      <c r="J58" s="319"/>
      <c r="K58" s="405"/>
      <c r="L58" s="429"/>
      <c r="M58" s="410"/>
      <c r="N58" s="280"/>
    </row>
    <row r="59" spans="1:17">
      <c r="A59" s="167"/>
      <c r="B59" s="49"/>
      <c r="C59" s="433"/>
      <c r="D59" s="433"/>
      <c r="E59" s="433"/>
      <c r="F59" s="433"/>
      <c r="G59" s="433"/>
      <c r="H59" s="433"/>
      <c r="I59" s="433"/>
      <c r="J59" s="319"/>
      <c r="K59" s="405"/>
      <c r="L59" s="429"/>
      <c r="M59" s="410"/>
      <c r="N59" s="280"/>
    </row>
    <row r="60" spans="1:17">
      <c r="A60" s="167"/>
      <c r="B60" s="49"/>
      <c r="C60" s="433"/>
      <c r="D60" s="433"/>
      <c r="E60" s="433"/>
      <c r="F60" s="433"/>
      <c r="G60" s="433"/>
      <c r="H60" s="433"/>
      <c r="I60" s="433"/>
      <c r="J60" s="319"/>
      <c r="K60" s="405"/>
      <c r="L60" s="429"/>
      <c r="M60" s="410"/>
      <c r="N60" s="280"/>
    </row>
    <row r="61" spans="1:17">
      <c r="A61" s="167"/>
      <c r="B61" s="49"/>
      <c r="C61" s="433"/>
      <c r="D61" s="433"/>
      <c r="E61" s="433"/>
      <c r="F61" s="433"/>
      <c r="G61" s="433"/>
      <c r="H61" s="433"/>
      <c r="I61" s="433"/>
      <c r="J61" s="319"/>
      <c r="K61" s="405"/>
      <c r="L61" s="429"/>
      <c r="M61" s="410"/>
      <c r="N61" s="280"/>
    </row>
    <row r="62" spans="1:17" ht="15.75" thickBot="1">
      <c r="B62" s="49"/>
      <c r="C62" s="318"/>
      <c r="D62" s="318"/>
      <c r="E62" s="318"/>
      <c r="F62" s="318"/>
      <c r="G62" s="318"/>
      <c r="H62" s="318"/>
      <c r="I62" s="318"/>
      <c r="J62" s="443"/>
      <c r="K62" s="132"/>
      <c r="L62" s="333"/>
      <c r="M62" s="410"/>
      <c r="N62" s="280"/>
    </row>
    <row r="63" spans="1:17" ht="15.75" thickBot="1">
      <c r="B63" s="822" t="s">
        <v>1037</v>
      </c>
      <c r="C63" s="823"/>
      <c r="D63" s="823"/>
      <c r="E63" s="823"/>
      <c r="F63" s="823"/>
      <c r="G63" s="823"/>
      <c r="H63" s="823"/>
      <c r="I63" s="823"/>
      <c r="J63" s="823"/>
      <c r="K63" s="823"/>
      <c r="L63" s="823"/>
      <c r="M63" s="824"/>
      <c r="N63" s="402">
        <f>SUM(N52:N62)</f>
        <v>39465547.506446779</v>
      </c>
    </row>
    <row r="64" spans="1:17">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75" thickBot="1">
      <c r="B66" s="74"/>
      <c r="C66" s="67"/>
      <c r="D66" s="67"/>
      <c r="E66" s="67"/>
      <c r="F66" s="67"/>
      <c r="G66" s="67"/>
      <c r="H66" s="67"/>
      <c r="I66" s="67"/>
      <c r="J66" s="67"/>
      <c r="K66" s="67"/>
      <c r="L66" s="67"/>
      <c r="M66" s="67"/>
      <c r="N66" s="69"/>
    </row>
    <row r="67" spans="1:15" ht="25.5">
      <c r="B67" s="321" t="s">
        <v>1041</v>
      </c>
      <c r="C67" s="322"/>
      <c r="D67" s="322"/>
      <c r="E67" s="322"/>
      <c r="F67" s="322"/>
      <c r="G67" s="322"/>
      <c r="H67" s="79" t="s">
        <v>1029</v>
      </c>
      <c r="I67" s="80" t="s">
        <v>1042</v>
      </c>
      <c r="J67" s="81" t="s">
        <v>1043</v>
      </c>
      <c r="K67" s="79" t="s">
        <v>1044</v>
      </c>
      <c r="L67" s="908" t="s">
        <v>1045</v>
      </c>
      <c r="M67" s="887"/>
      <c r="N67" s="82" t="s">
        <v>1035</v>
      </c>
    </row>
    <row r="68" spans="1:15">
      <c r="A68" t="s">
        <v>1484</v>
      </c>
      <c r="B68" s="52" t="str">
        <f>VLOOKUP(A68,TRANSPORTE!A5:D117,3,FALSE)</f>
        <v>Transporte de tubos. celdas, etc.</v>
      </c>
      <c r="C68" s="325"/>
      <c r="D68" s="325"/>
      <c r="E68" s="325"/>
      <c r="F68" s="325"/>
      <c r="G68" s="325"/>
      <c r="H68" s="319" t="s">
        <v>1552</v>
      </c>
      <c r="I68" s="287">
        <v>1</v>
      </c>
      <c r="J68" s="294">
        <v>1</v>
      </c>
      <c r="K68" s="287">
        <f>I68*J68</f>
        <v>1</v>
      </c>
      <c r="L68" s="909">
        <f>VLOOKUP(A68,TRANSPORTE!A5:D117,4,FALSE)</f>
        <v>1284534.1701104052</v>
      </c>
      <c r="M68" s="910"/>
      <c r="N68" s="295">
        <f>K68*L68</f>
        <v>1284534.1701104052</v>
      </c>
    </row>
    <row r="69" spans="1:15">
      <c r="A69" t="s">
        <v>1483</v>
      </c>
      <c r="B69" s="52" t="str">
        <f>VLOOKUP(A69,TRANSPORTE!A5:D117,3,FALSE)</f>
        <v>Pasajes aéreos</v>
      </c>
      <c r="C69" s="53"/>
      <c r="D69" s="53"/>
      <c r="E69" s="53"/>
      <c r="F69" s="53"/>
      <c r="G69" s="53"/>
      <c r="H69" s="319" t="s">
        <v>1029</v>
      </c>
      <c r="I69" s="287">
        <v>3</v>
      </c>
      <c r="J69" s="294">
        <v>1</v>
      </c>
      <c r="K69" s="287">
        <f>I69*J69</f>
        <v>3</v>
      </c>
      <c r="L69" s="909">
        <f>VLOOKUP(A69,TRANSPORTE!A5:D117,4,FALSE)</f>
        <v>311910.31273268798</v>
      </c>
      <c r="M69" s="910"/>
      <c r="N69" s="295">
        <f>K69*L69</f>
        <v>935730.93819806399</v>
      </c>
    </row>
    <row r="70" spans="1:15">
      <c r="B70" s="52"/>
      <c r="C70" s="53"/>
      <c r="D70" s="53"/>
      <c r="E70" s="53"/>
      <c r="F70" s="53"/>
      <c r="G70" s="53"/>
      <c r="H70" s="319"/>
      <c r="I70" s="287"/>
      <c r="J70" s="294"/>
      <c r="K70" s="287"/>
      <c r="L70" s="909"/>
      <c r="M70" s="910"/>
      <c r="N70" s="295"/>
    </row>
    <row r="71" spans="1:15">
      <c r="B71" s="52"/>
      <c r="C71" s="53"/>
      <c r="D71" s="53"/>
      <c r="E71" s="53"/>
      <c r="F71" s="53"/>
      <c r="G71" s="53"/>
      <c r="H71" s="319"/>
      <c r="I71" s="287"/>
      <c r="J71" s="294"/>
      <c r="K71" s="287"/>
      <c r="L71" s="909"/>
      <c r="M71" s="910"/>
      <c r="N71" s="295"/>
    </row>
    <row r="72" spans="1:15">
      <c r="B72" s="52"/>
      <c r="C72" s="53"/>
      <c r="D72" s="53"/>
      <c r="E72" s="53"/>
      <c r="F72" s="53"/>
      <c r="G72" s="53"/>
      <c r="H72" s="296"/>
      <c r="I72" s="287"/>
      <c r="J72" s="287"/>
      <c r="K72" s="287"/>
      <c r="L72" s="297"/>
      <c r="M72" s="298"/>
      <c r="N72" s="299"/>
    </row>
    <row r="73" spans="1:15" ht="15.75" thickBot="1">
      <c r="B73" s="455"/>
      <c r="C73" s="456"/>
      <c r="D73" s="456"/>
      <c r="E73" s="456"/>
      <c r="F73" s="456"/>
      <c r="G73" s="456"/>
      <c r="H73" s="54"/>
      <c r="I73" s="132"/>
      <c r="J73" s="132"/>
      <c r="K73" s="132"/>
      <c r="L73" s="900"/>
      <c r="M73" s="901"/>
      <c r="N73" s="133"/>
    </row>
    <row r="74" spans="1:15" ht="15.75" thickBot="1">
      <c r="B74" s="911" t="s">
        <v>1037</v>
      </c>
      <c r="C74" s="865"/>
      <c r="D74" s="865"/>
      <c r="E74" s="865"/>
      <c r="F74" s="865"/>
      <c r="G74" s="865"/>
      <c r="H74" s="865"/>
      <c r="I74" s="865"/>
      <c r="J74" s="865"/>
      <c r="K74" s="865"/>
      <c r="L74" s="865"/>
      <c r="M74" s="866"/>
      <c r="N74" s="110">
        <f>N68+N69+N70+N71+N72</f>
        <v>2220265.1083084689</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ht="25.5">
      <c r="B78" s="861" t="s">
        <v>1047</v>
      </c>
      <c r="C78" s="862"/>
      <c r="D78" s="862"/>
      <c r="E78" s="862"/>
      <c r="F78" s="862"/>
      <c r="G78" s="862"/>
      <c r="H78" s="862"/>
      <c r="I78" s="79" t="s">
        <v>1048</v>
      </c>
      <c r="J78" s="81" t="s">
        <v>1494</v>
      </c>
      <c r="K78" s="80" t="s">
        <v>1050</v>
      </c>
      <c r="L78" s="863" t="s">
        <v>1034</v>
      </c>
      <c r="M78" s="864"/>
      <c r="N78" s="104" t="s">
        <v>1035</v>
      </c>
    </row>
    <row r="79" spans="1:15">
      <c r="A79" s="168" t="s">
        <v>6</v>
      </c>
      <c r="B79" s="55" t="str">
        <f>VLOOKUP(A79,'MANO DE OBRA'!A8:D68,3,FALSE)</f>
        <v xml:space="preserve">Obrero </v>
      </c>
      <c r="C79" s="53"/>
      <c r="D79" s="53"/>
      <c r="E79" s="53"/>
      <c r="F79" s="53"/>
      <c r="G79" s="53"/>
      <c r="H79" s="53"/>
      <c r="I79" s="300">
        <f t="shared" ref="I79:I82" si="2">K79/J79*100</f>
        <v>27603.894705999999</v>
      </c>
      <c r="J79" s="301">
        <v>185</v>
      </c>
      <c r="K79" s="302">
        <f>VLOOKUP(A79,'MANO DE OBRA'!A8:D99,4,FALSE)</f>
        <v>51067.205206099999</v>
      </c>
      <c r="L79" s="56"/>
      <c r="M79" s="442">
        <v>1</v>
      </c>
      <c r="N79" s="403">
        <f t="shared" ref="N79:N84" si="3">K79/M79</f>
        <v>51067.205206099999</v>
      </c>
      <c r="O79" s="112"/>
    </row>
    <row r="80" spans="1:15">
      <c r="A80" s="168" t="s">
        <v>74</v>
      </c>
      <c r="B80" s="55" t="str">
        <f>VLOOKUP(A80,'MANO DE OBRA'!A8:D69,3,FALSE)</f>
        <v>Ingeniero de Montaje y Prueba Pilote (1)</v>
      </c>
      <c r="C80" s="53"/>
      <c r="D80" s="53"/>
      <c r="E80" s="53"/>
      <c r="F80" s="53"/>
      <c r="G80" s="53"/>
      <c r="H80" s="53"/>
      <c r="I80" s="300">
        <f t="shared" si="2"/>
        <v>246958.80000000002</v>
      </c>
      <c r="J80" s="301">
        <v>185</v>
      </c>
      <c r="K80" s="302">
        <f>VLOOKUP(A80,'MANO DE OBRA'!A8:D100,4,FALSE)</f>
        <v>456873.78</v>
      </c>
      <c r="L80" s="56"/>
      <c r="M80" s="442">
        <v>1</v>
      </c>
      <c r="N80" s="403">
        <f t="shared" si="3"/>
        <v>456873.78</v>
      </c>
    </row>
    <row r="81" spans="1:14">
      <c r="A81" s="168" t="s">
        <v>82</v>
      </c>
      <c r="B81" s="55" t="str">
        <f>VLOOKUP(A81,'MANO DE OBRA'!A9:D70,3,FALSE)</f>
        <v>Ingeniero Supervisor y Director de Prueba Pilote</v>
      </c>
      <c r="C81" s="53"/>
      <c r="D81" s="53"/>
      <c r="E81" s="53"/>
      <c r="F81" s="53"/>
      <c r="G81" s="53"/>
      <c r="H81" s="53"/>
      <c r="I81" s="300">
        <f t="shared" si="2"/>
        <v>298595.64</v>
      </c>
      <c r="J81" s="301">
        <v>185</v>
      </c>
      <c r="K81" s="302">
        <f>VLOOKUP(A81,'MANO DE OBRA'!A9:D101,4,FALSE)</f>
        <v>552401.93400000001</v>
      </c>
      <c r="L81" s="56"/>
      <c r="M81" s="442">
        <v>1</v>
      </c>
      <c r="N81" s="403">
        <f t="shared" si="3"/>
        <v>552401.93400000001</v>
      </c>
    </row>
    <row r="82" spans="1:14">
      <c r="A82" t="s">
        <v>88</v>
      </c>
      <c r="B82" s="55" t="str">
        <f>VLOOKUP(A82,'MANO DE OBRA'!A9:D70,3,FALSE)</f>
        <v>Soldador experto en montaje y pruebas</v>
      </c>
      <c r="C82" s="53"/>
      <c r="D82" s="53"/>
      <c r="E82" s="53"/>
      <c r="F82" s="53"/>
      <c r="G82" s="53"/>
      <c r="H82" s="53"/>
      <c r="I82" s="300">
        <f t="shared" si="2"/>
        <v>82811.68411799999</v>
      </c>
      <c r="J82" s="301">
        <v>185</v>
      </c>
      <c r="K82" s="302">
        <f>VLOOKUP(A82,'MANO DE OBRA'!A9:D101,4,FALSE)</f>
        <v>153201.61561829998</v>
      </c>
      <c r="L82" s="56"/>
      <c r="M82" s="442">
        <v>1</v>
      </c>
      <c r="N82" s="403">
        <f t="shared" si="3"/>
        <v>153201.61561829998</v>
      </c>
    </row>
    <row r="83" spans="1:14">
      <c r="A83" t="s">
        <v>91</v>
      </c>
      <c r="B83" s="55" t="str">
        <f>VLOOKUP(A83,'MANO DE OBRA'!A10:D71,3,FALSE)</f>
        <v>Viáticos ingeniero y director</v>
      </c>
      <c r="C83" s="53"/>
      <c r="D83" s="53"/>
      <c r="E83" s="53"/>
      <c r="F83" s="53"/>
      <c r="G83" s="53"/>
      <c r="H83" s="53"/>
      <c r="I83" s="300"/>
      <c r="J83" s="301"/>
      <c r="K83" s="302">
        <f>VLOOKUP(A83,'MANO DE OBRA'!A10:D102,4,FALSE)</f>
        <v>510672.05206099997</v>
      </c>
      <c r="L83" s="326"/>
      <c r="M83" s="442">
        <v>1</v>
      </c>
      <c r="N83" s="403">
        <f t="shared" si="3"/>
        <v>510672.05206099997</v>
      </c>
    </row>
    <row r="84" spans="1:14">
      <c r="A84" t="s">
        <v>94</v>
      </c>
      <c r="B84" s="55" t="str">
        <f>VLOOKUP(A84,'MANO DE OBRA'!A11:D72,3,FALSE)</f>
        <v>Viáticos soldadores</v>
      </c>
      <c r="C84" s="53"/>
      <c r="D84" s="53"/>
      <c r="E84" s="53"/>
      <c r="F84" s="53"/>
      <c r="G84" s="53"/>
      <c r="H84" s="53"/>
      <c r="I84" s="300"/>
      <c r="J84" s="301"/>
      <c r="K84" s="302">
        <f>VLOOKUP(A84,'MANO DE OBRA'!A11:D103,4,FALSE)</f>
        <v>255336.02603049998</v>
      </c>
      <c r="L84" s="326"/>
      <c r="M84" s="308">
        <v>1</v>
      </c>
      <c r="N84" s="304">
        <f t="shared" si="3"/>
        <v>255336.02603049998</v>
      </c>
    </row>
    <row r="85" spans="1:14" ht="15.75" thickBot="1">
      <c r="A85" t="s">
        <v>96</v>
      </c>
      <c r="B85" s="898" t="str">
        <f>VLOOKUP(A85,'MANO DE OBRA'!A12:D73,3,FALSE)</f>
        <v>Estudios, análisis e informes</v>
      </c>
      <c r="C85" s="899" t="e">
        <f>VLOOKUP(B85,'MANO DE OBRA'!B12:E73,3,FALSE)</f>
        <v>#N/A</v>
      </c>
      <c r="D85" s="899" t="e">
        <f>VLOOKUP(C85,'MANO DE OBRA'!C12:F73,3,FALSE)</f>
        <v>#N/A</v>
      </c>
      <c r="E85" s="899" t="e">
        <f>VLOOKUP(D85,'MANO DE OBRA'!D12:G73,3,FALSE)</f>
        <v>#N/A</v>
      </c>
      <c r="F85" s="899" t="e">
        <f>VLOOKUP(E85,'MANO DE OBRA'!E12:H73,3,FALSE)</f>
        <v>#N/A</v>
      </c>
      <c r="G85" s="899" t="e">
        <f>VLOOKUP(F85,'MANO DE OBRA'!F12:I73,3,FALSE)</f>
        <v>#N/A</v>
      </c>
      <c r="H85" s="899" t="e">
        <f>VLOOKUP(G85,'MANO DE OBRA'!G12:J73,3,FALSE)</f>
        <v>#N/A</v>
      </c>
      <c r="I85" s="478"/>
      <c r="J85" s="479"/>
      <c r="K85" s="480">
        <f>VLOOKUP(A85,'MANO DE OBRA'!A12:D104,4,FALSE)</f>
        <v>2042688.2082439999</v>
      </c>
      <c r="L85" s="982">
        <v>1</v>
      </c>
      <c r="M85" s="982"/>
      <c r="N85" s="481">
        <f>K85*L85</f>
        <v>2042688.2082439999</v>
      </c>
    </row>
    <row r="86" spans="1:14" ht="15.75" thickBot="1">
      <c r="B86" s="911" t="s">
        <v>1037</v>
      </c>
      <c r="C86" s="865"/>
      <c r="D86" s="865"/>
      <c r="E86" s="865"/>
      <c r="F86" s="865"/>
      <c r="G86" s="865"/>
      <c r="H86" s="865"/>
      <c r="I86" s="865"/>
      <c r="J86" s="865"/>
      <c r="K86" s="865"/>
      <c r="L86" s="865"/>
      <c r="M86" s="866"/>
      <c r="N86" s="468">
        <f>SUM(N79:N85)</f>
        <v>4022240.8211598997</v>
      </c>
    </row>
    <row r="87" spans="1:14" ht="15.75" thickBot="1">
      <c r="B87" s="39"/>
      <c r="C87" s="40"/>
      <c r="D87" s="40"/>
      <c r="E87" s="40"/>
      <c r="F87" s="40"/>
      <c r="G87" s="40"/>
      <c r="H87" s="40"/>
      <c r="I87" s="40"/>
      <c r="J87" s="40"/>
      <c r="K87" s="40"/>
      <c r="L87" s="40"/>
      <c r="M87" s="40"/>
      <c r="N87" s="41"/>
    </row>
    <row r="88" spans="1:14" ht="15.75" thickBot="1">
      <c r="B88" s="822" t="s">
        <v>1051</v>
      </c>
      <c r="C88" s="823"/>
      <c r="D88" s="823"/>
      <c r="E88" s="823"/>
      <c r="F88" s="823"/>
      <c r="G88" s="823"/>
      <c r="H88" s="823"/>
      <c r="I88" s="823"/>
      <c r="J88" s="823"/>
      <c r="K88" s="823"/>
      <c r="L88" s="823"/>
      <c r="M88" s="824"/>
      <c r="N88" s="105">
        <f>N86+N74+N63+N47</f>
        <v>65623497.518031135</v>
      </c>
    </row>
    <row r="89" spans="1:14">
      <c r="B89" s="39"/>
      <c r="C89" s="40"/>
      <c r="D89" s="40"/>
      <c r="E89" s="40"/>
      <c r="F89" s="40"/>
      <c r="G89" s="40"/>
      <c r="H89" s="40"/>
      <c r="I89" s="40"/>
      <c r="J89" s="40"/>
      <c r="K89" s="40"/>
      <c r="L89" s="40"/>
      <c r="M89" s="40"/>
      <c r="N89" s="41"/>
    </row>
    <row r="90" spans="1:14">
      <c r="B90" s="70" t="s">
        <v>1052</v>
      </c>
      <c r="C90" s="71"/>
      <c r="D90" s="71"/>
      <c r="E90" s="71"/>
      <c r="F90" s="71"/>
      <c r="G90" s="71"/>
      <c r="H90" s="71"/>
      <c r="I90" s="71"/>
      <c r="J90" s="71"/>
      <c r="K90" s="71"/>
      <c r="L90" s="71"/>
      <c r="M90" s="71"/>
      <c r="N90" s="72"/>
    </row>
    <row r="91" spans="1:14" ht="15.75" thickBot="1">
      <c r="B91" s="74"/>
      <c r="C91" s="67"/>
      <c r="D91" s="67"/>
      <c r="E91" s="67"/>
      <c r="F91" s="67"/>
      <c r="G91" s="67"/>
      <c r="H91" s="67"/>
      <c r="I91" s="67"/>
      <c r="J91" s="67"/>
      <c r="K91" s="67"/>
      <c r="L91" s="67"/>
      <c r="M91" s="67"/>
      <c r="N91" s="69"/>
    </row>
    <row r="92" spans="1:14">
      <c r="B92" s="867" t="s">
        <v>1053</v>
      </c>
      <c r="C92" s="868"/>
      <c r="D92" s="868"/>
      <c r="E92" s="868"/>
      <c r="F92" s="868"/>
      <c r="G92" s="868"/>
      <c r="H92" s="868"/>
      <c r="I92" s="322"/>
      <c r="J92" s="342"/>
      <c r="K92" s="310" t="s">
        <v>1054</v>
      </c>
      <c r="L92" s="869" t="s">
        <v>1055</v>
      </c>
      <c r="M92" s="870"/>
      <c r="N92" s="311"/>
    </row>
    <row r="93" spans="1:14">
      <c r="B93" s="855" t="s">
        <v>1056</v>
      </c>
      <c r="C93" s="856"/>
      <c r="D93" s="856"/>
      <c r="E93" s="856"/>
      <c r="F93" s="856"/>
      <c r="G93" s="856"/>
      <c r="H93" s="856"/>
      <c r="I93" s="93"/>
      <c r="J93" s="94"/>
      <c r="K93" s="312">
        <v>0.2</v>
      </c>
      <c r="L93" s="857">
        <f>N88*K93</f>
        <v>13124699.503606228</v>
      </c>
      <c r="M93" s="858"/>
      <c r="N93" s="57"/>
    </row>
    <row r="94" spans="1:14">
      <c r="B94" s="95" t="s">
        <v>1057</v>
      </c>
      <c r="C94" s="96"/>
      <c r="D94" s="96"/>
      <c r="E94" s="96"/>
      <c r="F94" s="96"/>
      <c r="G94" s="96"/>
      <c r="H94" s="96"/>
      <c r="I94" s="93"/>
      <c r="J94" s="94"/>
      <c r="K94" s="312">
        <v>0.05</v>
      </c>
      <c r="L94" s="857">
        <f>N88*K94</f>
        <v>3281174.875901557</v>
      </c>
      <c r="M94" s="858"/>
      <c r="N94" s="57"/>
    </row>
    <row r="95" spans="1:14" ht="15.75" thickBot="1">
      <c r="B95" s="97" t="s">
        <v>1058</v>
      </c>
      <c r="C95" s="98"/>
      <c r="D95" s="98"/>
      <c r="E95" s="98"/>
      <c r="F95" s="98"/>
      <c r="G95" s="98"/>
      <c r="H95" s="98"/>
      <c r="I95" s="99"/>
      <c r="J95" s="100"/>
      <c r="K95" s="313">
        <v>0.05</v>
      </c>
      <c r="L95" s="859">
        <f>N88*K95</f>
        <v>3281174.875901557</v>
      </c>
      <c r="M95" s="860"/>
      <c r="N95" s="57"/>
    </row>
    <row r="96" spans="1:14" ht="15.75" thickBot="1">
      <c r="B96" s="822" t="s">
        <v>1037</v>
      </c>
      <c r="C96" s="823"/>
      <c r="D96" s="823"/>
      <c r="E96" s="823"/>
      <c r="F96" s="823"/>
      <c r="G96" s="823"/>
      <c r="H96" s="823"/>
      <c r="I96" s="823"/>
      <c r="J96" s="823"/>
      <c r="K96" s="823"/>
      <c r="L96" s="823"/>
      <c r="M96" s="824"/>
      <c r="N96" s="58">
        <f>L93+L94+L95</f>
        <v>19687049.255409341</v>
      </c>
    </row>
    <row r="97" spans="1:14" ht="15.75" thickBot="1">
      <c r="B97" s="39"/>
      <c r="C97" s="40"/>
      <c r="D97" s="40"/>
      <c r="E97" s="40"/>
      <c r="F97" s="40"/>
      <c r="G97" s="40"/>
      <c r="H97" s="40"/>
      <c r="I97" s="40"/>
      <c r="J97" s="40"/>
      <c r="K97" s="40"/>
      <c r="L97" s="40"/>
      <c r="M97" s="40"/>
      <c r="N97" s="41"/>
    </row>
    <row r="98" spans="1:14" ht="15.75" thickBot="1">
      <c r="A98" t="s">
        <v>2122</v>
      </c>
      <c r="B98" s="822" t="s">
        <v>1059</v>
      </c>
      <c r="C98" s="823"/>
      <c r="D98" s="823"/>
      <c r="E98" s="823"/>
      <c r="F98" s="823"/>
      <c r="G98" s="823"/>
      <c r="H98" s="823"/>
      <c r="I98" s="823"/>
      <c r="J98" s="823"/>
      <c r="K98" s="823"/>
      <c r="L98" s="823"/>
      <c r="M98" s="824"/>
      <c r="N98" s="196">
        <f>N88+N96</f>
        <v>85310546.77344048</v>
      </c>
    </row>
    <row r="99" spans="1:14">
      <c r="B99" s="247"/>
      <c r="C99" s="248"/>
      <c r="D99" s="248"/>
      <c r="E99" s="248"/>
      <c r="F99" s="248"/>
      <c r="G99" s="248"/>
      <c r="H99" s="248"/>
      <c r="I99" s="248"/>
      <c r="J99" s="248"/>
      <c r="K99" s="248"/>
      <c r="L99" s="248"/>
      <c r="M99" s="248"/>
      <c r="N99" s="249"/>
    </row>
    <row r="100" spans="1:14">
      <c r="B100" s="250"/>
      <c r="C100" s="251"/>
      <c r="D100" s="251"/>
      <c r="E100" s="251"/>
      <c r="F100" s="251"/>
      <c r="G100" s="251"/>
      <c r="H100" s="251"/>
      <c r="I100" s="251"/>
      <c r="J100" s="251"/>
      <c r="K100" s="251"/>
      <c r="L100" s="251"/>
      <c r="M100" s="251"/>
      <c r="N100" s="252"/>
    </row>
    <row r="101" spans="1:14">
      <c r="B101" s="250"/>
      <c r="C101" s="251"/>
      <c r="D101" s="251"/>
      <c r="E101" s="251"/>
      <c r="F101" s="251"/>
      <c r="G101" s="251"/>
      <c r="H101" s="251"/>
      <c r="I101" s="251"/>
      <c r="J101" s="251"/>
      <c r="K101" s="251"/>
      <c r="L101" s="251"/>
      <c r="M101" s="251"/>
      <c r="N101" s="252"/>
    </row>
    <row r="102" spans="1:14">
      <c r="B102" s="250"/>
      <c r="C102" s="251"/>
      <c r="D102" s="251"/>
      <c r="E102" s="251"/>
      <c r="F102" s="251"/>
      <c r="G102" s="251"/>
      <c r="H102" s="251"/>
      <c r="I102" s="251"/>
      <c r="J102" s="251"/>
      <c r="K102" s="251"/>
      <c r="L102" s="251"/>
      <c r="M102" s="251"/>
      <c r="N102" s="252"/>
    </row>
    <row r="103" spans="1:14">
      <c r="B103" s="250"/>
      <c r="C103" s="251"/>
      <c r="D103" s="251"/>
      <c r="E103" s="425" t="s">
        <v>1060</v>
      </c>
      <c r="F103" s="425"/>
      <c r="G103" s="425"/>
      <c r="H103" s="425"/>
      <c r="I103" s="425"/>
      <c r="J103" s="425"/>
      <c r="K103" s="251"/>
      <c r="L103" s="251"/>
      <c r="M103" s="251"/>
      <c r="N103" s="252"/>
    </row>
    <row r="104" spans="1:14">
      <c r="B104" s="250"/>
      <c r="C104" s="251"/>
      <c r="D104" s="251"/>
      <c r="E104" s="251" t="s">
        <v>1061</v>
      </c>
      <c r="F104" s="251"/>
      <c r="G104" s="251"/>
      <c r="H104" s="251"/>
      <c r="I104" s="251"/>
      <c r="J104" s="251"/>
      <c r="K104" s="251"/>
      <c r="L104" s="251"/>
      <c r="M104" s="251"/>
      <c r="N104" s="252"/>
    </row>
    <row r="105" spans="1:14">
      <c r="B105" s="250"/>
      <c r="C105" s="251"/>
      <c r="D105" s="251"/>
      <c r="E105" s="251" t="s">
        <v>1062</v>
      </c>
      <c r="F105" s="251"/>
      <c r="G105" s="251"/>
      <c r="H105" s="251"/>
      <c r="I105" s="251"/>
      <c r="J105" s="251"/>
      <c r="K105" s="251"/>
      <c r="L105" s="251"/>
      <c r="M105" s="251"/>
      <c r="N105" s="252"/>
    </row>
    <row r="106" spans="1:14">
      <c r="B106" s="250"/>
      <c r="C106" s="251"/>
      <c r="D106" s="251"/>
      <c r="E106" s="251" t="s">
        <v>1063</v>
      </c>
      <c r="F106" s="251"/>
      <c r="G106" s="251"/>
      <c r="H106" s="251"/>
      <c r="I106" s="251"/>
      <c r="J106" s="251"/>
      <c r="K106" s="251"/>
      <c r="L106" s="251"/>
      <c r="M106" s="251"/>
      <c r="N106" s="252"/>
    </row>
    <row r="107" spans="1:14" ht="15.75" thickBot="1">
      <c r="B107" s="250"/>
      <c r="C107" s="251"/>
      <c r="D107" s="251"/>
      <c r="E107" s="251"/>
      <c r="F107" s="251" t="s">
        <v>1064</v>
      </c>
      <c r="G107" s="251"/>
      <c r="H107" s="251"/>
      <c r="I107" s="251"/>
      <c r="J107" s="251"/>
      <c r="K107" s="251"/>
      <c r="L107" s="251"/>
      <c r="M107" s="251"/>
      <c r="N107" s="252"/>
    </row>
    <row r="108" spans="1:14">
      <c r="B108" s="235" t="s">
        <v>2322</v>
      </c>
      <c r="C108" s="236"/>
      <c r="D108" s="236"/>
      <c r="E108" s="236"/>
      <c r="F108" s="236"/>
      <c r="G108" s="236"/>
      <c r="H108" s="236"/>
      <c r="I108" s="236"/>
      <c r="J108" s="236"/>
      <c r="K108" s="236"/>
      <c r="L108" s="236"/>
      <c r="M108" s="236"/>
      <c r="N108" s="237"/>
    </row>
    <row r="109" spans="1:14">
      <c r="B109" s="253"/>
      <c r="C109" s="254"/>
      <c r="D109" s="254"/>
      <c r="E109" s="254"/>
      <c r="F109" s="254"/>
      <c r="G109" s="254"/>
      <c r="H109" s="254"/>
      <c r="I109" s="254"/>
      <c r="J109" s="254"/>
      <c r="K109" s="254"/>
      <c r="L109" s="254"/>
      <c r="M109" s="254"/>
      <c r="N109" s="255"/>
    </row>
    <row r="110" spans="1:14">
      <c r="B110" s="253"/>
      <c r="C110" s="254"/>
      <c r="D110" s="254"/>
      <c r="E110" s="254"/>
      <c r="F110" s="254"/>
      <c r="G110" s="254"/>
      <c r="H110" s="254"/>
      <c r="I110" s="254"/>
      <c r="J110" s="254"/>
      <c r="K110" s="254"/>
      <c r="L110" s="254"/>
      <c r="M110" s="254"/>
      <c r="N110" s="255"/>
    </row>
    <row r="111" spans="1:14">
      <c r="B111" s="253"/>
      <c r="C111" s="254"/>
      <c r="D111" s="254"/>
      <c r="E111" s="254"/>
      <c r="F111" s="254"/>
      <c r="G111" s="254"/>
      <c r="H111" s="254"/>
      <c r="I111" s="254"/>
      <c r="J111" s="254"/>
      <c r="K111" s="254"/>
      <c r="L111" s="254"/>
      <c r="M111" s="254"/>
      <c r="N111" s="255"/>
    </row>
    <row r="112" spans="1:14" ht="15.75" thickBot="1">
      <c r="B112" s="256"/>
      <c r="C112" s="257"/>
      <c r="D112" s="257"/>
      <c r="E112" s="257"/>
      <c r="F112" s="257"/>
      <c r="G112" s="257"/>
      <c r="H112" s="257"/>
      <c r="I112" s="257"/>
      <c r="J112" s="257"/>
      <c r="K112" s="257"/>
      <c r="L112" s="257"/>
      <c r="M112" s="257"/>
      <c r="N112" s="258"/>
    </row>
    <row r="113" spans="2:14">
      <c r="B113" s="259"/>
      <c r="C113" s="260"/>
      <c r="D113" s="260"/>
      <c r="E113" s="260"/>
      <c r="F113" s="260"/>
      <c r="G113" s="260"/>
      <c r="H113" s="260"/>
      <c r="I113" s="260"/>
      <c r="J113" s="260"/>
      <c r="K113" s="260"/>
      <c r="L113" s="260"/>
      <c r="M113" s="260"/>
      <c r="N113" s="261"/>
    </row>
    <row r="114" spans="2:14">
      <c r="B114" s="262" t="s">
        <v>2323</v>
      </c>
      <c r="C114" s="263"/>
      <c r="D114" s="263"/>
      <c r="E114" s="263"/>
      <c r="F114" s="263"/>
      <c r="G114" s="263"/>
      <c r="H114" s="263"/>
      <c r="I114" s="263"/>
      <c r="J114" s="263"/>
      <c r="K114" s="263"/>
      <c r="L114" s="263"/>
      <c r="M114" s="263"/>
      <c r="N114" s="264"/>
    </row>
    <row r="115" spans="2:14" ht="15" customHeight="1">
      <c r="B115" s="966" t="s">
        <v>2324</v>
      </c>
      <c r="C115" s="967"/>
      <c r="D115" s="967"/>
      <c r="E115" s="967"/>
      <c r="F115" s="967"/>
      <c r="G115" s="967"/>
      <c r="H115" s="967"/>
      <c r="I115" s="967"/>
      <c r="J115" s="967"/>
      <c r="K115" s="967"/>
      <c r="L115" s="967"/>
      <c r="M115" s="967"/>
      <c r="N115" s="968"/>
    </row>
    <row r="116" spans="2:14" ht="15" customHeight="1">
      <c r="B116" s="966"/>
      <c r="C116" s="967"/>
      <c r="D116" s="967"/>
      <c r="E116" s="967"/>
      <c r="F116" s="967"/>
      <c r="G116" s="967"/>
      <c r="H116" s="967"/>
      <c r="I116" s="967"/>
      <c r="J116" s="967"/>
      <c r="K116" s="967"/>
      <c r="L116" s="967"/>
      <c r="M116" s="967"/>
      <c r="N116" s="968"/>
    </row>
    <row r="117" spans="2:14" ht="30" customHeight="1">
      <c r="B117" s="969" t="s">
        <v>2325</v>
      </c>
      <c r="C117" s="970"/>
      <c r="D117" s="970"/>
      <c r="E117" s="970"/>
      <c r="F117" s="970"/>
      <c r="G117" s="970"/>
      <c r="H117" s="970"/>
      <c r="I117" s="970"/>
      <c r="J117" s="970"/>
      <c r="K117" s="970"/>
      <c r="L117" s="970"/>
      <c r="M117" s="970"/>
      <c r="N117" s="971"/>
    </row>
    <row r="118" spans="2:14">
      <c r="B118" s="969"/>
      <c r="C118" s="970"/>
      <c r="D118" s="970"/>
      <c r="E118" s="970"/>
      <c r="F118" s="970"/>
      <c r="G118" s="970"/>
      <c r="H118" s="970"/>
      <c r="I118" s="970"/>
      <c r="J118" s="970"/>
      <c r="K118" s="970"/>
      <c r="L118" s="970"/>
      <c r="M118" s="970"/>
      <c r="N118" s="971"/>
    </row>
    <row r="119" spans="2:14">
      <c r="B119" s="347"/>
      <c r="C119" s="348"/>
      <c r="D119" s="348"/>
      <c r="E119" s="348"/>
      <c r="F119" s="348"/>
      <c r="G119" s="348"/>
      <c r="H119" s="348"/>
      <c r="I119" s="348"/>
      <c r="J119" s="348"/>
      <c r="K119" s="348"/>
      <c r="L119" s="348"/>
      <c r="M119" s="348"/>
      <c r="N119" s="349"/>
    </row>
    <row r="120" spans="2:14">
      <c r="B120" s="347"/>
      <c r="C120" s="348"/>
      <c r="D120" s="348"/>
      <c r="E120" s="348"/>
      <c r="F120" s="348"/>
      <c r="G120" s="348"/>
      <c r="H120" s="348"/>
      <c r="I120" s="348"/>
      <c r="J120" s="348"/>
      <c r="K120" s="348"/>
      <c r="L120" s="348"/>
      <c r="M120" s="348"/>
      <c r="N120" s="349"/>
    </row>
    <row r="121" spans="2:14">
      <c r="B121" s="347"/>
      <c r="C121" s="348"/>
      <c r="D121" s="348"/>
      <c r="E121" s="348"/>
      <c r="F121" s="348"/>
      <c r="G121" s="348"/>
      <c r="H121" s="348"/>
      <c r="I121" s="348"/>
      <c r="J121" s="348"/>
      <c r="K121" s="348"/>
      <c r="L121" s="348"/>
      <c r="M121" s="348"/>
      <c r="N121" s="349"/>
    </row>
    <row r="122" spans="2:14">
      <c r="B122" s="262"/>
      <c r="C122" s="263"/>
      <c r="D122" s="263"/>
      <c r="E122" s="263"/>
      <c r="F122" s="263"/>
      <c r="G122" s="263"/>
      <c r="H122" s="263"/>
      <c r="I122" s="263"/>
      <c r="J122" s="263"/>
      <c r="K122" s="263"/>
      <c r="L122" s="263"/>
      <c r="M122" s="263"/>
      <c r="N122" s="264"/>
    </row>
    <row r="123" spans="2:14">
      <c r="B123" s="250"/>
      <c r="C123" s="251"/>
      <c r="D123" s="251"/>
      <c r="E123" s="251" t="s">
        <v>1060</v>
      </c>
      <c r="F123" s="425"/>
      <c r="G123" s="425"/>
      <c r="H123" s="251"/>
      <c r="I123" s="251"/>
      <c r="J123" s="251"/>
      <c r="K123" s="251"/>
      <c r="L123" s="251"/>
      <c r="M123" s="251"/>
      <c r="N123" s="252"/>
    </row>
    <row r="124" spans="2:14">
      <c r="B124" s="250"/>
      <c r="C124" s="251"/>
      <c r="D124" s="251"/>
      <c r="E124" s="426" t="s">
        <v>1061</v>
      </c>
      <c r="F124" s="251"/>
      <c r="G124" s="251"/>
      <c r="H124" s="426"/>
      <c r="I124" s="426"/>
      <c r="J124" s="426"/>
      <c r="K124" s="251"/>
      <c r="L124" s="251"/>
      <c r="M124" s="251"/>
      <c r="N124" s="252"/>
    </row>
    <row r="125" spans="2:14">
      <c r="B125" s="250"/>
      <c r="C125" s="251"/>
      <c r="D125" s="251"/>
      <c r="E125" s="265" t="s">
        <v>1065</v>
      </c>
      <c r="F125" s="251"/>
      <c r="G125" s="251"/>
      <c r="H125" s="265"/>
      <c r="I125" s="265"/>
      <c r="J125" s="265"/>
      <c r="K125" s="251"/>
      <c r="L125" s="251"/>
      <c r="M125" s="251"/>
      <c r="N125" s="252"/>
    </row>
    <row r="126" spans="2:14">
      <c r="B126" s="266"/>
      <c r="C126" s="263"/>
      <c r="D126" s="263"/>
      <c r="E126" s="251" t="s">
        <v>1063</v>
      </c>
      <c r="F126" s="251"/>
      <c r="G126" s="251"/>
      <c r="H126" s="251"/>
      <c r="I126" s="251"/>
      <c r="J126" s="251"/>
      <c r="K126" s="263"/>
      <c r="L126" s="263"/>
      <c r="M126" s="263"/>
      <c r="N126" s="264"/>
    </row>
    <row r="127" spans="2:14">
      <c r="B127" s="266"/>
      <c r="C127" s="263"/>
      <c r="D127" s="263"/>
      <c r="E127" s="263"/>
      <c r="F127" s="251"/>
      <c r="G127" s="251"/>
      <c r="H127" s="251"/>
      <c r="I127" s="251"/>
      <c r="J127" s="251"/>
      <c r="K127" s="263"/>
      <c r="L127" s="263"/>
      <c r="M127" s="263"/>
      <c r="N127" s="264"/>
    </row>
    <row r="128" spans="2:14">
      <c r="B128" s="266" t="s">
        <v>2326</v>
      </c>
      <c r="C128" s="265"/>
      <c r="D128" s="265"/>
      <c r="E128" s="251"/>
      <c r="F128" s="251"/>
      <c r="G128" s="251"/>
      <c r="H128" s="251"/>
      <c r="I128" s="251"/>
      <c r="J128" s="972"/>
      <c r="K128" s="972"/>
      <c r="L128" s="972"/>
      <c r="M128" s="972"/>
      <c r="N128" s="973"/>
    </row>
    <row r="129" spans="2:14" ht="15.75" thickBot="1">
      <c r="B129" s="427" t="s">
        <v>2327</v>
      </c>
      <c r="C129" s="428"/>
      <c r="D129" s="428"/>
      <c r="E129" s="267"/>
      <c r="F129" s="267"/>
      <c r="G129" s="267"/>
      <c r="H129" s="267"/>
      <c r="I129" s="267"/>
      <c r="J129" s="974"/>
      <c r="K129" s="974"/>
      <c r="L129" s="974"/>
      <c r="M129" s="974"/>
      <c r="N129" s="975"/>
    </row>
  </sheetData>
  <mergeCells count="68">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 ref="B78:H78"/>
    <mergeCell ref="L78:M78"/>
    <mergeCell ref="B85:H85"/>
    <mergeCell ref="L85:M85"/>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thickBot="1">
      <c r="B30" s="77" t="s">
        <v>1027</v>
      </c>
      <c r="C30" s="801" t="s">
        <v>1028</v>
      </c>
      <c r="D30" s="802"/>
      <c r="E30" s="802"/>
      <c r="F30" s="802"/>
      <c r="G30" s="802"/>
      <c r="H30" s="802"/>
      <c r="I30" s="802"/>
      <c r="J30" s="78"/>
      <c r="K30" s="315"/>
      <c r="L30" s="798" t="s">
        <v>1029</v>
      </c>
      <c r="M30" s="799"/>
      <c r="N30" s="77" t="s">
        <v>1030</v>
      </c>
    </row>
    <row r="31" spans="1:14" ht="15.75" customHeight="1" thickBot="1">
      <c r="A31" t="s">
        <v>1929</v>
      </c>
      <c r="B31" s="86" t="s">
        <v>1815</v>
      </c>
      <c r="C31" s="87" t="s">
        <v>1741</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326</v>
      </c>
      <c r="B36" s="871" t="str">
        <f>VLOOKUP(A36,EQUIPOS!A6:D154,3,FALSE)</f>
        <v>Sensor de Impacto para prueba de integridad tipo</v>
      </c>
      <c r="C36" s="872"/>
      <c r="D36" s="872"/>
      <c r="E36" s="872"/>
      <c r="F36" s="872"/>
      <c r="G36" s="872"/>
      <c r="H36" s="873"/>
      <c r="I36" s="275"/>
      <c r="J36" s="276"/>
      <c r="K36" s="277">
        <f>VLOOKUP(A36,EQUIPOS!A6:D163,4,FALSE)</f>
        <v>135533.33333333334</v>
      </c>
      <c r="L36" s="278"/>
      <c r="M36" s="344">
        <v>1</v>
      </c>
      <c r="N36" s="280">
        <f>K36/M36</f>
        <v>135533.33333333334</v>
      </c>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c r="C41" s="880"/>
      <c r="D41" s="880"/>
      <c r="E41" s="44"/>
      <c r="F41" s="45"/>
      <c r="G41" s="45"/>
      <c r="H41" s="46"/>
      <c r="I41" s="42"/>
      <c r="J41" s="43"/>
      <c r="K41" s="287"/>
      <c r="L41" s="284"/>
      <c r="M41" s="409"/>
      <c r="N41" s="352"/>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135533.33333333334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67"/>
      <c r="B48" s="49"/>
      <c r="C48" s="289"/>
      <c r="D48" s="289"/>
      <c r="E48" s="289"/>
      <c r="F48" s="289"/>
      <c r="G48" s="289"/>
      <c r="H48" s="289"/>
      <c r="I48" s="276"/>
      <c r="J48" s="232"/>
      <c r="K48" s="290"/>
      <c r="L48" s="275"/>
      <c r="M48" s="410"/>
      <c r="N48" s="280"/>
    </row>
    <row r="49" spans="1:14">
      <c r="A49" s="167"/>
      <c r="B49" s="49"/>
      <c r="C49" s="433"/>
      <c r="D49" s="433"/>
      <c r="E49" s="433"/>
      <c r="F49" s="433"/>
      <c r="G49" s="433"/>
      <c r="H49" s="433"/>
      <c r="I49" s="433"/>
      <c r="J49" s="319"/>
      <c r="K49" s="290"/>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22" t="s">
        <v>1037</v>
      </c>
      <c r="C55" s="823"/>
      <c r="D55" s="823"/>
      <c r="E55" s="823"/>
      <c r="F55" s="823"/>
      <c r="G55" s="823"/>
      <c r="H55" s="823"/>
      <c r="I55" s="823"/>
      <c r="J55" s="823"/>
      <c r="K55" s="823"/>
      <c r="L55" s="823"/>
      <c r="M55" s="824"/>
      <c r="N55" s="402"/>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B60" s="52"/>
      <c r="C60" s="325"/>
      <c r="D60" s="325"/>
      <c r="E60" s="325"/>
      <c r="F60" s="325"/>
      <c r="G60" s="325"/>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900"/>
      <c r="M65" s="901"/>
      <c r="N65" s="133"/>
    </row>
    <row r="66" spans="1:15" ht="15.75" thickBot="1">
      <c r="B66" s="911" t="s">
        <v>1037</v>
      </c>
      <c r="C66" s="865"/>
      <c r="D66" s="865"/>
      <c r="E66" s="865"/>
      <c r="F66" s="865"/>
      <c r="G66" s="865"/>
      <c r="H66" s="865"/>
      <c r="I66" s="865"/>
      <c r="J66" s="865"/>
      <c r="K66" s="865"/>
      <c r="L66" s="865"/>
      <c r="M66" s="866"/>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864"/>
      <c r="N70" s="104" t="s">
        <v>1035</v>
      </c>
    </row>
    <row r="71" spans="1:15">
      <c r="A71" s="168" t="s">
        <v>84</v>
      </c>
      <c r="B71" s="55" t="str">
        <f>VLOOKUP(A71,'MANO DE OBRA'!A6:D67,3,FALSE)</f>
        <v>Ingeniero Especialista prueba de  integridad</v>
      </c>
      <c r="C71" s="53"/>
      <c r="D71" s="53"/>
      <c r="E71" s="53"/>
      <c r="F71" s="53"/>
      <c r="G71" s="53"/>
      <c r="H71" s="53"/>
      <c r="I71" s="300">
        <f>K71/J71*100</f>
        <v>281757.53999999998</v>
      </c>
      <c r="J71" s="301">
        <v>185</v>
      </c>
      <c r="K71" s="302">
        <f>VLOOKUP(A71,'MANO DE OBRA'!A6:D97,4,FALSE)</f>
        <v>521251.44899999996</v>
      </c>
      <c r="L71" s="56"/>
      <c r="M71" s="442">
        <v>0.33333332999999998</v>
      </c>
      <c r="N71" s="403">
        <f>K71/M71</f>
        <v>1563754.3626375436</v>
      </c>
      <c r="O71" s="112"/>
    </row>
    <row r="72" spans="1:15">
      <c r="A72" s="168" t="s">
        <v>89</v>
      </c>
      <c r="B72" s="55" t="str">
        <f>VLOOKUP(A72,'MANO DE OBRA'!A7:D67,3,FALSE)</f>
        <v>Operador prueba de integridad</v>
      </c>
      <c r="C72" s="53"/>
      <c r="D72" s="53"/>
      <c r="E72" s="53"/>
      <c r="F72" s="53"/>
      <c r="G72" s="53"/>
      <c r="H72" s="53"/>
      <c r="I72" s="300">
        <f>K72/J72*100</f>
        <v>69009.736764999994</v>
      </c>
      <c r="J72" s="301">
        <v>185</v>
      </c>
      <c r="K72" s="302">
        <f>VLOOKUP(A72,'MANO DE OBRA'!A7:D98,4,FALSE)</f>
        <v>127668.01301524999</v>
      </c>
      <c r="L72" s="56"/>
      <c r="M72" s="440">
        <v>0.33333332999999998</v>
      </c>
      <c r="N72" s="403">
        <f>K72/M72</f>
        <v>383004.04287579044</v>
      </c>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8"/>
      <c r="C76" s="899"/>
      <c r="D76" s="899"/>
      <c r="E76" s="899"/>
      <c r="F76" s="899"/>
      <c r="G76" s="899"/>
      <c r="H76" s="899"/>
      <c r="I76" s="132"/>
      <c r="J76" s="132"/>
      <c r="K76" s="132"/>
      <c r="L76" s="912"/>
      <c r="M76" s="912"/>
      <c r="N76" s="51"/>
    </row>
    <row r="77" spans="1:15" ht="15.75" thickBot="1">
      <c r="B77" s="911" t="s">
        <v>1037</v>
      </c>
      <c r="C77" s="865"/>
      <c r="D77" s="865"/>
      <c r="E77" s="865"/>
      <c r="F77" s="865"/>
      <c r="G77" s="865"/>
      <c r="H77" s="865"/>
      <c r="I77" s="865"/>
      <c r="J77" s="865"/>
      <c r="K77" s="865"/>
      <c r="L77" s="865"/>
      <c r="M77" s="866"/>
      <c r="N77" s="309">
        <f>SUM(N71:N76)</f>
        <v>1946758.4055133341</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2082291.7388466673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416458.34776933352</v>
      </c>
      <c r="M84" s="858"/>
      <c r="N84" s="57"/>
    </row>
    <row r="85" spans="1:14">
      <c r="B85" s="95" t="s">
        <v>1057</v>
      </c>
      <c r="C85" s="96"/>
      <c r="D85" s="96"/>
      <c r="E85" s="96"/>
      <c r="F85" s="96"/>
      <c r="G85" s="96"/>
      <c r="H85" s="96"/>
      <c r="I85" s="93"/>
      <c r="J85" s="94"/>
      <c r="K85" s="312">
        <v>0.05</v>
      </c>
      <c r="L85" s="857">
        <f>N79*K85</f>
        <v>104114.58694233338</v>
      </c>
      <c r="M85" s="858"/>
      <c r="N85" s="57"/>
    </row>
    <row r="86" spans="1:14" ht="15.75" thickBot="1">
      <c r="B86" s="97" t="s">
        <v>1058</v>
      </c>
      <c r="C86" s="98"/>
      <c r="D86" s="98"/>
      <c r="E86" s="98"/>
      <c r="F86" s="98"/>
      <c r="G86" s="98"/>
      <c r="H86" s="98"/>
      <c r="I86" s="99"/>
      <c r="J86" s="100"/>
      <c r="K86" s="313">
        <v>0.05</v>
      </c>
      <c r="L86" s="859">
        <f>N79*K86</f>
        <v>104114.58694233338</v>
      </c>
      <c r="M86" s="860"/>
      <c r="N86" s="57"/>
    </row>
    <row r="87" spans="1:14" ht="15.75" thickBot="1">
      <c r="B87" s="822" t="s">
        <v>1037</v>
      </c>
      <c r="C87" s="823"/>
      <c r="D87" s="823"/>
      <c r="E87" s="823"/>
      <c r="F87" s="823"/>
      <c r="G87" s="823"/>
      <c r="H87" s="823"/>
      <c r="I87" s="823"/>
      <c r="J87" s="823"/>
      <c r="K87" s="823"/>
      <c r="L87" s="823"/>
      <c r="M87" s="824"/>
      <c r="N87" s="58">
        <f>L84+L85+L86</f>
        <v>624687.52165400027</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2706979.2605006676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1189</v>
      </c>
      <c r="C31" s="87" t="s">
        <v>2207</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320</v>
      </c>
      <c r="B36" s="871" t="str">
        <f>VLOOKUP(A36,EQUIPOS!A6:D154,3,FALSE)</f>
        <v>Retroexcavadora sobre llantas, motor 62HP, Profundidad de excavación de 5.41 metros.</v>
      </c>
      <c r="C36" s="872"/>
      <c r="D36" s="872"/>
      <c r="E36" s="872"/>
      <c r="F36" s="872"/>
      <c r="G36" s="872"/>
      <c r="H36" s="873"/>
      <c r="I36" s="275"/>
      <c r="J36" s="276"/>
      <c r="K36" s="277">
        <f>VLOOKUP(A36,EQUIPOS!A6:D163,4,FALSE)</f>
        <v>138700</v>
      </c>
      <c r="L36" s="278"/>
      <c r="M36" s="344">
        <v>10</v>
      </c>
      <c r="N36" s="280">
        <f>K36/M36</f>
        <v>13870</v>
      </c>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0.1</v>
      </c>
      <c r="N41" s="352">
        <f>N77*M41</f>
        <v>319.17003253812504</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14189.170032538124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67" t="s">
        <v>617</v>
      </c>
      <c r="B48" s="49" t="str">
        <f>VLOOKUP(A48,MATERIALES!A5:D373,3,FALSE)</f>
        <v xml:space="preserve">Paral en madera rolliza de 5´´ y 4,5m de longitud (tablestacados)
</v>
      </c>
      <c r="C48" s="289"/>
      <c r="D48" s="289"/>
      <c r="E48" s="289"/>
      <c r="F48" s="289"/>
      <c r="G48" s="289"/>
      <c r="H48" s="289"/>
      <c r="I48" s="276"/>
      <c r="J48" s="232" t="str">
        <f>VLOOKUP(A48,MATERIALES!A4:D640,2,FALSE)</f>
        <v>u</v>
      </c>
      <c r="K48" s="290">
        <v>0.48888888888888893</v>
      </c>
      <c r="L48" s="275"/>
      <c r="M48" s="410">
        <f>VLOOKUP(A48,MATERIALES!A5:D396,4,FALSE)</f>
        <v>38437.51</v>
      </c>
      <c r="N48" s="280">
        <f>K48*M48</f>
        <v>18791.671555555557</v>
      </c>
    </row>
    <row r="49" spans="1:14">
      <c r="A49" s="167" t="s">
        <v>718</v>
      </c>
      <c r="B49" s="49" t="str">
        <f>VLOOKUP(A49,MATERIALES!A6:D373,3,FALSE)</f>
        <v xml:space="preserve">Tablestaca en madera aserrada (0,25*0,05*3)
</v>
      </c>
      <c r="C49" s="433"/>
      <c r="D49" s="433"/>
      <c r="E49" s="433"/>
      <c r="F49" s="433"/>
      <c r="G49" s="433"/>
      <c r="H49" s="433"/>
      <c r="I49" s="433"/>
      <c r="J49" s="319" t="str">
        <f>VLOOKUP(A49,MATERIALES!A5:D641,2,FALSE)</f>
        <v>u</v>
      </c>
      <c r="K49" s="405">
        <v>1.3333333333333333</v>
      </c>
      <c r="L49" s="429"/>
      <c r="M49" s="410">
        <f>VLOOKUP(A49,MATERIALES!A6:D397,4,FALSE)</f>
        <v>32951.259928885673</v>
      </c>
      <c r="N49" s="280">
        <f>K49*M49</f>
        <v>43935.013238514228</v>
      </c>
    </row>
    <row r="50" spans="1:14">
      <c r="A50" s="167" t="s">
        <v>976</v>
      </c>
      <c r="B50" s="49" t="str">
        <f>VLOOKUP(A50,MATERIALES!A6:D373,3,FALSE)</f>
        <v>Alambre Negro Para Amarre</v>
      </c>
      <c r="C50" s="433"/>
      <c r="D50" s="433"/>
      <c r="E50" s="433"/>
      <c r="F50" s="433"/>
      <c r="G50" s="433"/>
      <c r="H50" s="433"/>
      <c r="I50" s="433"/>
      <c r="J50" s="319" t="str">
        <f>VLOOKUP(A50,MATERIALES!A6:D642,2,FALSE)</f>
        <v>kg</v>
      </c>
      <c r="K50" s="405">
        <v>1.5</v>
      </c>
      <c r="L50" s="429"/>
      <c r="M50" s="410">
        <f>VLOOKUP(A50,MATERIALES!A6:D398,4,FALSE)</f>
        <v>4558</v>
      </c>
      <c r="N50" s="280">
        <f>K50*M50</f>
        <v>6837</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22" t="s">
        <v>1037</v>
      </c>
      <c r="C55" s="823"/>
      <c r="D55" s="823"/>
      <c r="E55" s="823"/>
      <c r="F55" s="823"/>
      <c r="G55" s="823"/>
      <c r="H55" s="823"/>
      <c r="I55" s="823"/>
      <c r="J55" s="823"/>
      <c r="K55" s="823"/>
      <c r="L55" s="823"/>
      <c r="M55" s="824"/>
      <c r="N55" s="402">
        <f>SUM(N48:N54)</f>
        <v>69563.684794069792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B60" s="52"/>
      <c r="C60" s="325"/>
      <c r="D60" s="325"/>
      <c r="E60" s="325"/>
      <c r="F60" s="325"/>
      <c r="G60" s="325"/>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900"/>
      <c r="M65" s="901"/>
      <c r="N65" s="133"/>
    </row>
    <row r="66" spans="1:15" ht="15.75" thickBot="1">
      <c r="B66" s="911" t="s">
        <v>1037</v>
      </c>
      <c r="C66" s="865"/>
      <c r="D66" s="865"/>
      <c r="E66" s="865"/>
      <c r="F66" s="865"/>
      <c r="G66" s="865"/>
      <c r="H66" s="865"/>
      <c r="I66" s="865"/>
      <c r="J66" s="865"/>
      <c r="K66" s="865"/>
      <c r="L66" s="865"/>
      <c r="M66" s="866"/>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864"/>
      <c r="N70" s="104" t="s">
        <v>1035</v>
      </c>
    </row>
    <row r="71" spans="1:15">
      <c r="A71" s="168"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80</v>
      </c>
      <c r="N71" s="403">
        <f>K71/M71</f>
        <v>1915.0201952287498</v>
      </c>
      <c r="O71" s="112"/>
    </row>
    <row r="72" spans="1:15">
      <c r="A72" s="168"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0">
        <v>80</v>
      </c>
      <c r="N72" s="403">
        <f>K72/M72</f>
        <v>1276.6801301524999</v>
      </c>
    </row>
    <row r="73" spans="1:15">
      <c r="B73" s="55"/>
      <c r="C73" s="53"/>
      <c r="D73" s="53"/>
      <c r="E73" s="53"/>
      <c r="F73" s="53"/>
      <c r="G73" s="53"/>
      <c r="H73" s="53"/>
      <c r="I73" s="287"/>
      <c r="J73" s="305"/>
      <c r="K73" s="306"/>
      <c r="L73" s="56"/>
      <c r="M73" s="308"/>
      <c r="N73" s="304"/>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8"/>
      <c r="C76" s="899"/>
      <c r="D76" s="899"/>
      <c r="E76" s="899"/>
      <c r="F76" s="899"/>
      <c r="G76" s="899"/>
      <c r="H76" s="899"/>
      <c r="I76" s="132"/>
      <c r="J76" s="132"/>
      <c r="K76" s="132"/>
      <c r="L76" s="912"/>
      <c r="M76" s="912"/>
      <c r="N76" s="51"/>
    </row>
    <row r="77" spans="1:15" ht="15.75" thickBot="1">
      <c r="B77" s="911" t="s">
        <v>1037</v>
      </c>
      <c r="C77" s="865"/>
      <c r="D77" s="865"/>
      <c r="E77" s="865"/>
      <c r="F77" s="865"/>
      <c r="G77" s="865"/>
      <c r="H77" s="865"/>
      <c r="I77" s="865"/>
      <c r="J77" s="865"/>
      <c r="K77" s="865"/>
      <c r="L77" s="865"/>
      <c r="M77" s="866"/>
      <c r="N77" s="309">
        <f>SUM(N71:N76)</f>
        <v>3191.70032538125</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86944.55515198916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17388.911030397834</v>
      </c>
      <c r="M84" s="858"/>
      <c r="N84" s="57"/>
    </row>
    <row r="85" spans="1:14">
      <c r="B85" s="95" t="s">
        <v>1057</v>
      </c>
      <c r="C85" s="96"/>
      <c r="D85" s="96"/>
      <c r="E85" s="96"/>
      <c r="F85" s="96"/>
      <c r="G85" s="96"/>
      <c r="H85" s="96"/>
      <c r="I85" s="93"/>
      <c r="J85" s="94"/>
      <c r="K85" s="312">
        <v>0.05</v>
      </c>
      <c r="L85" s="857">
        <f>N79*K85</f>
        <v>4347.2277575994585</v>
      </c>
      <c r="M85" s="858"/>
      <c r="N85" s="57"/>
    </row>
    <row r="86" spans="1:14" ht="15.75" thickBot="1">
      <c r="B86" s="97" t="s">
        <v>1058</v>
      </c>
      <c r="C86" s="98"/>
      <c r="D86" s="98"/>
      <c r="E86" s="98"/>
      <c r="F86" s="98"/>
      <c r="G86" s="98"/>
      <c r="H86" s="98"/>
      <c r="I86" s="99"/>
      <c r="J86" s="100"/>
      <c r="K86" s="313">
        <v>0.05</v>
      </c>
      <c r="L86" s="859">
        <f>N79*K86</f>
        <v>4347.2277575994585</v>
      </c>
      <c r="M86" s="860"/>
      <c r="N86" s="57"/>
    </row>
    <row r="87" spans="1:14" ht="15.75" thickBot="1">
      <c r="B87" s="822" t="s">
        <v>1037</v>
      </c>
      <c r="C87" s="823"/>
      <c r="D87" s="823"/>
      <c r="E87" s="823"/>
      <c r="F87" s="823"/>
      <c r="G87" s="823"/>
      <c r="H87" s="823"/>
      <c r="I87" s="823"/>
      <c r="J87" s="823"/>
      <c r="K87" s="823"/>
      <c r="L87" s="823"/>
      <c r="M87" s="824"/>
      <c r="N87" s="58">
        <f>L84+L85+L86</f>
        <v>26083.366545596753</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113027.92169758592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ht="27" customHeight="1">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customHeight="1" thickBot="1">
      <c r="A31" t="s">
        <v>1929</v>
      </c>
      <c r="B31" s="86" t="s">
        <v>1190</v>
      </c>
      <c r="C31" s="87" t="s">
        <v>2208</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204</v>
      </c>
      <c r="B36" s="871" t="str">
        <f>VLOOKUP(A36,EQUIPOS!A6:D154,3,FALSE)</f>
        <v xml:space="preserve">Equipo de soldadura 250 AMP
</v>
      </c>
      <c r="C36" s="872"/>
      <c r="D36" s="872"/>
      <c r="E36" s="872"/>
      <c r="F36" s="872"/>
      <c r="G36" s="872"/>
      <c r="H36" s="873"/>
      <c r="I36" s="275"/>
      <c r="J36" s="276"/>
      <c r="K36" s="277">
        <f>VLOOKUP(A36,EQUIPOS!A6:D163,4,FALSE)</f>
        <v>9980</v>
      </c>
      <c r="L36" s="278"/>
      <c r="M36" s="344">
        <v>10</v>
      </c>
      <c r="N36" s="280">
        <f>K36/M36</f>
        <v>998</v>
      </c>
    </row>
    <row r="37" spans="1:14">
      <c r="A37" s="119" t="s">
        <v>320</v>
      </c>
      <c r="B37" s="871" t="str">
        <f>VLOOKUP(A37,EQUIPOS!A7:D154,3,FALSE)</f>
        <v>Retroexcavadora sobre llantas, motor 62HP, Profundidad de excavación de 5.41 metros.</v>
      </c>
      <c r="C37" s="872"/>
      <c r="D37" s="872"/>
      <c r="E37" s="872"/>
      <c r="F37" s="872"/>
      <c r="G37" s="872"/>
      <c r="H37" s="873"/>
      <c r="I37" s="429"/>
      <c r="J37" s="430"/>
      <c r="K37" s="277">
        <f>VLOOKUP(A37,EQUIPOS!A7:D164,4,FALSE)</f>
        <v>138700</v>
      </c>
      <c r="L37" s="343"/>
      <c r="M37" s="344">
        <v>10</v>
      </c>
      <c r="N37" s="280">
        <f>K37/M37</f>
        <v>13870</v>
      </c>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0.1</v>
      </c>
      <c r="N41" s="352">
        <f>N77*M41</f>
        <v>383.00403904575001</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15251.004039045751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67" t="s">
        <v>706</v>
      </c>
      <c r="B48" s="49" t="str">
        <f>VLOOKUP(A48,MATERIALES!A5:D373,3,FALSE)</f>
        <v>Soldadura 7018</v>
      </c>
      <c r="C48" s="289"/>
      <c r="D48" s="289"/>
      <c r="E48" s="289"/>
      <c r="F48" s="289"/>
      <c r="G48" s="289"/>
      <c r="H48" s="289"/>
      <c r="I48" s="289"/>
      <c r="J48" s="319" t="str">
        <f>VLOOKUP(A48,MATERIALES!A4:D640,2,FALSE)</f>
        <v>kg</v>
      </c>
      <c r="K48" s="290">
        <v>3.3000000000000002E-2</v>
      </c>
      <c r="L48" s="275"/>
      <c r="M48" s="410">
        <f>VLOOKUP(A48,MATERIALES!A5:D396,4,FALSE)</f>
        <v>10206.666666666666</v>
      </c>
      <c r="N48" s="280">
        <f>K48*M48</f>
        <v>336.82</v>
      </c>
    </row>
    <row r="49" spans="1:14">
      <c r="A49" s="167" t="s">
        <v>734</v>
      </c>
      <c r="B49" s="49" t="str">
        <f>VLOOKUP(A49,MATERIALES!A6:D373,3,FALSE)</f>
        <v xml:space="preserve">Tablestaca metálica (riel de 70 lb/yarda)
</v>
      </c>
      <c r="C49" s="433"/>
      <c r="D49" s="433"/>
      <c r="E49" s="433"/>
      <c r="F49" s="433"/>
      <c r="G49" s="433"/>
      <c r="H49" s="433"/>
      <c r="I49" s="433"/>
      <c r="J49" s="320" t="str">
        <f>VLOOKUP(A49,MATERIALES!A5:D641,2,FALSE)</f>
        <v>u</v>
      </c>
      <c r="K49" s="405">
        <v>3</v>
      </c>
      <c r="L49" s="429"/>
      <c r="M49" s="410">
        <f>VLOOKUP(A49,MATERIALES!A6:D397,4,FALSE)</f>
        <v>188864.99520503628</v>
      </c>
      <c r="N49" s="280">
        <f>K49*M49</f>
        <v>566594.98561510886</v>
      </c>
    </row>
    <row r="50" spans="1:14">
      <c r="A50" s="167" t="s">
        <v>747</v>
      </c>
      <c r="B50" s="49" t="str">
        <f>VLOOKUP(A50,MATERIALES!A6:D373,3,FALSE)</f>
        <v>Tornillos de Unión de D= 12 mm</v>
      </c>
      <c r="C50" s="433"/>
      <c r="D50" s="433"/>
      <c r="E50" s="433"/>
      <c r="F50" s="433"/>
      <c r="G50" s="433"/>
      <c r="H50" s="433"/>
      <c r="I50" s="433"/>
      <c r="J50" s="320" t="str">
        <f>VLOOKUP(A50,MATERIALES!A6:D642,2,FALSE)</f>
        <v>u</v>
      </c>
      <c r="K50" s="405">
        <v>10</v>
      </c>
      <c r="L50" s="429"/>
      <c r="M50" s="410">
        <f>VLOOKUP(A50,MATERIALES!A6:D398,4,FALSE)</f>
        <v>3275.9992980975912</v>
      </c>
      <c r="N50" s="280">
        <f>K50*M50</f>
        <v>32759.992980975912</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22" t="s">
        <v>1037</v>
      </c>
      <c r="C55" s="823"/>
      <c r="D55" s="823"/>
      <c r="E55" s="823"/>
      <c r="F55" s="823"/>
      <c r="G55" s="823"/>
      <c r="H55" s="823"/>
      <c r="I55" s="823"/>
      <c r="J55" s="823"/>
      <c r="K55" s="823"/>
      <c r="L55" s="823"/>
      <c r="M55" s="824"/>
      <c r="N55" s="402">
        <f>SUM(N48:N54)</f>
        <v>599691.7985960847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B60" s="52"/>
      <c r="C60" s="325"/>
      <c r="D60" s="325"/>
      <c r="E60" s="325"/>
      <c r="F60" s="325"/>
      <c r="G60" s="325"/>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900"/>
      <c r="M65" s="901"/>
      <c r="N65" s="133"/>
    </row>
    <row r="66" spans="1:15" ht="15.75" thickBot="1">
      <c r="B66" s="911" t="s">
        <v>1037</v>
      </c>
      <c r="C66" s="865"/>
      <c r="D66" s="865"/>
      <c r="E66" s="865"/>
      <c r="F66" s="865"/>
      <c r="G66" s="865"/>
      <c r="H66" s="865"/>
      <c r="I66" s="865"/>
      <c r="J66" s="865"/>
      <c r="K66" s="865"/>
      <c r="L66" s="865"/>
      <c r="M66" s="866"/>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976"/>
      <c r="N70" s="104" t="s">
        <v>1035</v>
      </c>
    </row>
    <row r="71" spans="1:15">
      <c r="A71" s="168"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39">
        <v>80</v>
      </c>
      <c r="N71" s="403">
        <f>K71/M71</f>
        <v>1276.6801301524999</v>
      </c>
      <c r="O71" s="112"/>
    </row>
    <row r="72" spans="1:15">
      <c r="A72" s="168" t="s">
        <v>56</v>
      </c>
      <c r="B72" s="55" t="str">
        <f>VLOOKUP(A72,'MANO DE OBRA'!A8:D69,3,FALSE)</f>
        <v>Soldador</v>
      </c>
      <c r="C72" s="53"/>
      <c r="D72" s="53"/>
      <c r="E72" s="53"/>
      <c r="F72" s="53"/>
      <c r="G72" s="53"/>
      <c r="H72" s="53"/>
      <c r="I72" s="300">
        <f>K72/J72*100</f>
        <v>55207.789411999998</v>
      </c>
      <c r="J72" s="301">
        <v>185</v>
      </c>
      <c r="K72" s="302">
        <f>VLOOKUP(A72,'MANO DE OBRA'!A8:D100,4,FALSE)</f>
        <v>102134.4104122</v>
      </c>
      <c r="L72" s="56"/>
      <c r="M72" s="439">
        <v>80</v>
      </c>
      <c r="N72" s="403">
        <f>K72/M72</f>
        <v>1276.6801301524999</v>
      </c>
    </row>
    <row r="73" spans="1:15">
      <c r="A73" t="s">
        <v>30</v>
      </c>
      <c r="B73" s="55" t="str">
        <f>VLOOKUP(A73,'MANO DE OBRA'!A9:D70,3,FALSE)</f>
        <v>Oficial</v>
      </c>
      <c r="C73" s="53"/>
      <c r="D73" s="53"/>
      <c r="E73" s="53"/>
      <c r="F73" s="53"/>
      <c r="G73" s="53"/>
      <c r="H73" s="53"/>
      <c r="I73" s="300">
        <f>K73/J73*100</f>
        <v>55207.789411999998</v>
      </c>
      <c r="J73" s="301">
        <v>185</v>
      </c>
      <c r="K73" s="302">
        <f>VLOOKUP(A73,'MANO DE OBRA'!A9:D101,4,FALSE)</f>
        <v>102134.4104122</v>
      </c>
      <c r="L73" s="56"/>
      <c r="M73" s="440">
        <v>80</v>
      </c>
      <c r="N73" s="403">
        <f>K73/M73</f>
        <v>1276.6801301524999</v>
      </c>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8"/>
      <c r="C76" s="899"/>
      <c r="D76" s="899"/>
      <c r="E76" s="899"/>
      <c r="F76" s="899"/>
      <c r="G76" s="899"/>
      <c r="H76" s="899"/>
      <c r="I76" s="132"/>
      <c r="J76" s="132"/>
      <c r="K76" s="132"/>
      <c r="L76" s="912"/>
      <c r="M76" s="912"/>
      <c r="N76" s="51"/>
    </row>
    <row r="77" spans="1:15" ht="15.75" thickBot="1">
      <c r="B77" s="911" t="s">
        <v>1037</v>
      </c>
      <c r="C77" s="865"/>
      <c r="D77" s="865"/>
      <c r="E77" s="865"/>
      <c r="F77" s="865"/>
      <c r="G77" s="865"/>
      <c r="H77" s="865"/>
      <c r="I77" s="865"/>
      <c r="J77" s="865"/>
      <c r="K77" s="865"/>
      <c r="L77" s="865"/>
      <c r="M77" s="866"/>
      <c r="N77" s="309">
        <f>SUM(N71:N76)</f>
        <v>3830.0403904574996</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618772.84302558796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123754.5686051176</v>
      </c>
      <c r="M84" s="858"/>
      <c r="N84" s="57"/>
    </row>
    <row r="85" spans="1:14">
      <c r="B85" s="95" t="s">
        <v>1057</v>
      </c>
      <c r="C85" s="96"/>
      <c r="D85" s="96"/>
      <c r="E85" s="96"/>
      <c r="F85" s="96"/>
      <c r="G85" s="96"/>
      <c r="H85" s="96"/>
      <c r="I85" s="93"/>
      <c r="J85" s="94"/>
      <c r="K85" s="312">
        <v>0.05</v>
      </c>
      <c r="L85" s="857">
        <f>N79*K85</f>
        <v>30938.6421512794</v>
      </c>
      <c r="M85" s="858"/>
      <c r="N85" s="57"/>
    </row>
    <row r="86" spans="1:14" ht="15.75" thickBot="1">
      <c r="B86" s="97" t="s">
        <v>1058</v>
      </c>
      <c r="C86" s="98"/>
      <c r="D86" s="98"/>
      <c r="E86" s="98"/>
      <c r="F86" s="98"/>
      <c r="G86" s="98"/>
      <c r="H86" s="98"/>
      <c r="I86" s="99"/>
      <c r="J86" s="100"/>
      <c r="K86" s="313">
        <v>0.05</v>
      </c>
      <c r="L86" s="859">
        <f>N79*K86</f>
        <v>30938.6421512794</v>
      </c>
      <c r="M86" s="860"/>
      <c r="N86" s="57"/>
    </row>
    <row r="87" spans="1:14" ht="15.75" thickBot="1">
      <c r="B87" s="822" t="s">
        <v>1037</v>
      </c>
      <c r="C87" s="823"/>
      <c r="D87" s="823"/>
      <c r="E87" s="823"/>
      <c r="F87" s="823"/>
      <c r="G87" s="823"/>
      <c r="H87" s="823"/>
      <c r="I87" s="823"/>
      <c r="J87" s="823"/>
      <c r="K87" s="823"/>
      <c r="L87" s="823"/>
      <c r="M87" s="824"/>
      <c r="N87" s="58">
        <f>L84+L85+L86</f>
        <v>185631.8529076764</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804404.69593326433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6"/>
      <c r="C1" s="928"/>
      <c r="D1" s="929"/>
      <c r="E1" s="929"/>
      <c r="F1" s="929"/>
      <c r="G1" s="929"/>
      <c r="H1" s="929"/>
      <c r="I1" s="929"/>
      <c r="J1" s="930"/>
      <c r="K1" s="931" t="s">
        <v>1017</v>
      </c>
      <c r="L1" s="933" t="s">
        <v>2304</v>
      </c>
      <c r="M1" s="934"/>
      <c r="N1" s="935"/>
    </row>
    <row r="2" spans="2:14" ht="22.5" customHeight="1">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customHeight="1" thickBot="1">
      <c r="A31" t="s">
        <v>1929</v>
      </c>
      <c r="B31" s="86" t="s">
        <v>1191</v>
      </c>
      <c r="C31" s="87" t="s">
        <v>2209</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282</v>
      </c>
      <c r="B36" s="871" t="str">
        <f>VLOOKUP(A36,EQUIPOS!A6:D154,3,FALSE)</f>
        <v>Piloteadora potencia 250KW, RPM 1800, fuerza elevadora 200KN</v>
      </c>
      <c r="C36" s="872"/>
      <c r="D36" s="872"/>
      <c r="E36" s="872"/>
      <c r="F36" s="872"/>
      <c r="G36" s="872"/>
      <c r="H36" s="873"/>
      <c r="I36" s="275"/>
      <c r="J36" s="276"/>
      <c r="K36" s="277">
        <f>VLOOKUP(A36,EQUIPOS!A6:D163,4,FALSE)</f>
        <v>520700</v>
      </c>
      <c r="L36" s="278"/>
      <c r="M36" s="344">
        <v>2</v>
      </c>
      <c r="N36" s="280">
        <f>K36/M36</f>
        <v>260350</v>
      </c>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0.1</v>
      </c>
      <c r="N41" s="352">
        <f>N77*M41</f>
        <v>4468.3804555337501</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264818.38045553374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67" t="s">
        <v>812</v>
      </c>
      <c r="B48" s="49" t="str">
        <f>VLOOKUP(A48,MATERIALES!A5:D373,3,FALSE)</f>
        <v>Acero PDR-60</v>
      </c>
      <c r="C48" s="289"/>
      <c r="D48" s="289"/>
      <c r="E48" s="289"/>
      <c r="F48" s="289"/>
      <c r="G48" s="289"/>
      <c r="H48" s="289"/>
      <c r="I48" s="276"/>
      <c r="J48" s="232" t="str">
        <f>VLOOKUP(A48,MATERIALES!A4:D640,2,FALSE)</f>
        <v>kg</v>
      </c>
      <c r="K48" s="290">
        <v>28</v>
      </c>
      <c r="L48" s="275"/>
      <c r="M48" s="410">
        <f>VLOOKUP(A48,MATERIALES!A5:D396,4,FALSE)</f>
        <v>3605.6651208716376</v>
      </c>
      <c r="N48" s="280">
        <f>K48*M48</f>
        <v>100958.62338440586</v>
      </c>
    </row>
    <row r="49" spans="1:14">
      <c r="A49" s="167" t="s">
        <v>901</v>
      </c>
      <c r="B49" s="49" t="str">
        <f>VLOOKUP(A49,MATERIALES!A6:D373,3,FALSE)</f>
        <v>Concreto Resistencia  28 (Mpa)</v>
      </c>
      <c r="C49" s="433"/>
      <c r="D49" s="433"/>
      <c r="E49" s="433"/>
      <c r="F49" s="433"/>
      <c r="G49" s="433"/>
      <c r="H49" s="433"/>
      <c r="I49" s="433"/>
      <c r="J49" s="319" t="str">
        <f>VLOOKUP(A49,MATERIALES!A5:D641,2,FALSE)</f>
        <v>m3</v>
      </c>
      <c r="K49" s="405">
        <v>0.35</v>
      </c>
      <c r="L49" s="429"/>
      <c r="M49" s="410">
        <f>VLOOKUP(A49,MATERIALES!A6:D397,4,FALSE)</f>
        <v>381310.66666666669</v>
      </c>
      <c r="N49" s="280">
        <f>K49*M49</f>
        <v>133458.73333333334</v>
      </c>
    </row>
    <row r="50" spans="1:14">
      <c r="A50" s="167" t="s">
        <v>943</v>
      </c>
      <c r="B50" s="49" t="str">
        <f>VLOOKUP(A50,MATERIALES!A6:D373,3,FALSE)</f>
        <v xml:space="preserve">Formaleta concreto clase A,B y C
</v>
      </c>
      <c r="C50" s="433"/>
      <c r="D50" s="433"/>
      <c r="E50" s="433"/>
      <c r="F50" s="433"/>
      <c r="G50" s="433"/>
      <c r="H50" s="433"/>
      <c r="I50" s="433"/>
      <c r="J50" s="320" t="str">
        <f>VLOOKUP(A50,MATERIALES!A6:D642,2,FALSE)</f>
        <v>m2</v>
      </c>
      <c r="K50" s="405">
        <v>3</v>
      </c>
      <c r="L50" s="429"/>
      <c r="M50" s="410">
        <f>VLOOKUP(A50,MATERIALES!A6:D398,4,FALSE)</f>
        <v>23798.53</v>
      </c>
      <c r="N50" s="280">
        <f>K50*M50</f>
        <v>71395.59</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22" t="s">
        <v>1037</v>
      </c>
      <c r="C55" s="823"/>
      <c r="D55" s="823"/>
      <c r="E55" s="823"/>
      <c r="F55" s="823"/>
      <c r="G55" s="823"/>
      <c r="H55" s="823"/>
      <c r="I55" s="823"/>
      <c r="J55" s="823"/>
      <c r="K55" s="823"/>
      <c r="L55" s="823"/>
      <c r="M55" s="824"/>
      <c r="N55" s="402">
        <f>SUM(N48:N54)</f>
        <v>305812.94671773922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A60" t="s">
        <v>1323</v>
      </c>
      <c r="B60" s="52" t="str">
        <f>VLOOKUP(A60,TRANSPORTE!A2:D117,3,FALSE)</f>
        <v>Transporte de concreto</v>
      </c>
      <c r="C60" s="325"/>
      <c r="D60" s="325"/>
      <c r="E60" s="325"/>
      <c r="F60" s="325"/>
      <c r="G60" s="325"/>
      <c r="H60" s="319" t="s">
        <v>339</v>
      </c>
      <c r="I60" s="287">
        <v>0.35</v>
      </c>
      <c r="J60" s="294">
        <v>1</v>
      </c>
      <c r="K60" s="287">
        <f>I60*J60</f>
        <v>0.35</v>
      </c>
      <c r="L60" s="909">
        <f>VLOOKUP(A60,TRANSPORTE!A2:D117,4,FALSE)</f>
        <v>1260.693887621045</v>
      </c>
      <c r="M60" s="910"/>
      <c r="N60" s="295">
        <f>K60*L60</f>
        <v>441.24286066736573</v>
      </c>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900"/>
      <c r="M65" s="901"/>
      <c r="N65" s="133"/>
    </row>
    <row r="66" spans="1:15" ht="15.75" thickBot="1">
      <c r="B66" s="911" t="s">
        <v>1037</v>
      </c>
      <c r="C66" s="865"/>
      <c r="D66" s="865"/>
      <c r="E66" s="865"/>
      <c r="F66" s="865"/>
      <c r="G66" s="865"/>
      <c r="H66" s="865"/>
      <c r="I66" s="865"/>
      <c r="J66" s="865"/>
      <c r="K66" s="865"/>
      <c r="L66" s="865"/>
      <c r="M66" s="866"/>
      <c r="N66" s="110">
        <f>N60+N61+N62+N63+N64</f>
        <v>441.24286066736573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976"/>
      <c r="N70" s="104" t="s">
        <v>1035</v>
      </c>
    </row>
    <row r="71" spans="1:15">
      <c r="A71" s="168" t="s">
        <v>13</v>
      </c>
      <c r="B71" s="55" t="str">
        <f>VLOOKUP(A71,'MANO DE OBRA'!A8:D68,3,FALSE)</f>
        <v>Obrero (5)</v>
      </c>
      <c r="C71" s="53"/>
      <c r="D71" s="53"/>
      <c r="E71" s="53"/>
      <c r="F71" s="53"/>
      <c r="G71" s="53"/>
      <c r="H71" s="53"/>
      <c r="I71" s="300">
        <f>K71/J71*100</f>
        <v>138019.47352999999</v>
      </c>
      <c r="J71" s="301">
        <v>185</v>
      </c>
      <c r="K71" s="302">
        <f>VLOOKUP(A71,'MANO DE OBRA'!A8:D99,4,FALSE)</f>
        <v>255336.02603049998</v>
      </c>
      <c r="L71" s="56"/>
      <c r="M71" s="442">
        <v>8</v>
      </c>
      <c r="N71" s="403">
        <f>K71/M71</f>
        <v>31917.003253812498</v>
      </c>
      <c r="O71" s="112"/>
    </row>
    <row r="72" spans="1:15">
      <c r="A72" s="168"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39">
        <v>8</v>
      </c>
      <c r="N72" s="403">
        <f>K72/M72</f>
        <v>12766.801301525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8"/>
      <c r="C76" s="899"/>
      <c r="D76" s="899"/>
      <c r="E76" s="899"/>
      <c r="F76" s="899"/>
      <c r="G76" s="899"/>
      <c r="H76" s="899"/>
      <c r="I76" s="132"/>
      <c r="J76" s="132"/>
      <c r="K76" s="132"/>
      <c r="L76" s="912"/>
      <c r="M76" s="912"/>
      <c r="N76" s="51"/>
    </row>
    <row r="77" spans="1:15" ht="15.75" thickBot="1">
      <c r="B77" s="911" t="s">
        <v>1037</v>
      </c>
      <c r="C77" s="865"/>
      <c r="D77" s="865"/>
      <c r="E77" s="865"/>
      <c r="F77" s="865"/>
      <c r="G77" s="865"/>
      <c r="H77" s="865"/>
      <c r="I77" s="865"/>
      <c r="J77" s="865"/>
      <c r="K77" s="865"/>
      <c r="L77" s="865"/>
      <c r="M77" s="866"/>
      <c r="N77" s="309">
        <f>SUM(N71:N76)</f>
        <v>44683.804555337498</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615756.3745892779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123151.27491785558</v>
      </c>
      <c r="M84" s="858"/>
      <c r="N84" s="57"/>
    </row>
    <row r="85" spans="1:14">
      <c r="B85" s="95" t="s">
        <v>1057</v>
      </c>
      <c r="C85" s="96"/>
      <c r="D85" s="96"/>
      <c r="E85" s="96"/>
      <c r="F85" s="96"/>
      <c r="G85" s="96"/>
      <c r="H85" s="96"/>
      <c r="I85" s="93"/>
      <c r="J85" s="94"/>
      <c r="K85" s="312">
        <v>0.05</v>
      </c>
      <c r="L85" s="857">
        <f>N79*K85</f>
        <v>30787.818729463896</v>
      </c>
      <c r="M85" s="858"/>
      <c r="N85" s="57"/>
    </row>
    <row r="86" spans="1:14" ht="15.75" thickBot="1">
      <c r="B86" s="97" t="s">
        <v>1058</v>
      </c>
      <c r="C86" s="98"/>
      <c r="D86" s="98"/>
      <c r="E86" s="98"/>
      <c r="F86" s="98"/>
      <c r="G86" s="98"/>
      <c r="H86" s="98"/>
      <c r="I86" s="99"/>
      <c r="J86" s="100"/>
      <c r="K86" s="313">
        <v>0.05</v>
      </c>
      <c r="L86" s="859">
        <f>N79*K86</f>
        <v>30787.818729463896</v>
      </c>
      <c r="M86" s="860"/>
      <c r="N86" s="57"/>
    </row>
    <row r="87" spans="1:14" ht="15.75" thickBot="1">
      <c r="B87" s="822" t="s">
        <v>1037</v>
      </c>
      <c r="C87" s="823"/>
      <c r="D87" s="823"/>
      <c r="E87" s="823"/>
      <c r="F87" s="823"/>
      <c r="G87" s="823"/>
      <c r="H87" s="823"/>
      <c r="I87" s="823"/>
      <c r="J87" s="823"/>
      <c r="K87" s="823"/>
      <c r="L87" s="823"/>
      <c r="M87" s="824"/>
      <c r="N87" s="58">
        <f>L84+L85+L86</f>
        <v>184726.91237678338</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800483.28696606122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customHeight="1" thickBot="1">
      <c r="A31" t="s">
        <v>1929</v>
      </c>
      <c r="B31" s="86" t="s">
        <v>1192</v>
      </c>
      <c r="C31" s="87" t="s">
        <v>2210</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282</v>
      </c>
      <c r="B36" s="871" t="str">
        <f>VLOOKUP(A36,EQUIPOS!A6:D154,3,FALSE)</f>
        <v>Piloteadora potencia 250KW, RPM 1800, fuerza elevadora 200KN</v>
      </c>
      <c r="C36" s="872"/>
      <c r="D36" s="872"/>
      <c r="E36" s="872"/>
      <c r="F36" s="872"/>
      <c r="G36" s="872"/>
      <c r="H36" s="873"/>
      <c r="I36" s="275"/>
      <c r="J36" s="276"/>
      <c r="K36" s="277">
        <f>VLOOKUP(A36,EQUIPOS!A6:D163,4,FALSE)</f>
        <v>520700</v>
      </c>
      <c r="L36" s="278"/>
      <c r="M36" s="344">
        <v>2</v>
      </c>
      <c r="N36" s="280">
        <f>K36/M36</f>
        <v>260350</v>
      </c>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0.1</v>
      </c>
      <c r="N41" s="352">
        <f>N77*M41</f>
        <v>4468.3804555337501</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264818.38045553374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67" t="s">
        <v>812</v>
      </c>
      <c r="B48" s="49" t="str">
        <f>VLOOKUP(A48,MATERIALES!A5:D373,3,FALSE)</f>
        <v>Acero PDR-60</v>
      </c>
      <c r="C48" s="289"/>
      <c r="D48" s="289"/>
      <c r="E48" s="289"/>
      <c r="F48" s="289"/>
      <c r="G48" s="289"/>
      <c r="H48" s="289"/>
      <c r="I48" s="276"/>
      <c r="J48" s="232" t="str">
        <f>VLOOKUP(A48,MATERIALES!A4:D640,2,FALSE)</f>
        <v>kg</v>
      </c>
      <c r="K48" s="290">
        <v>28</v>
      </c>
      <c r="L48" s="275"/>
      <c r="M48" s="410">
        <f>VLOOKUP(A48,MATERIALES!A5:D396,4,FALSE)</f>
        <v>3605.6651208716376</v>
      </c>
      <c r="N48" s="280">
        <f>K48*M48</f>
        <v>100958.62338440586</v>
      </c>
    </row>
    <row r="49" spans="1:14">
      <c r="A49" s="167" t="s">
        <v>902</v>
      </c>
      <c r="B49" s="49" t="str">
        <f>VLOOKUP(A49,MATERIALES!A6:D373,3,FALSE)</f>
        <v>Concreto Resistencia  35 (Mpa)</v>
      </c>
      <c r="C49" s="433"/>
      <c r="D49" s="433"/>
      <c r="E49" s="433"/>
      <c r="F49" s="433"/>
      <c r="G49" s="433"/>
      <c r="H49" s="433"/>
      <c r="I49" s="433"/>
      <c r="J49" s="319" t="str">
        <f>VLOOKUP(A49,MATERIALES!A5:D641,2,FALSE)</f>
        <v>m3</v>
      </c>
      <c r="K49" s="405">
        <v>0.35</v>
      </c>
      <c r="L49" s="429"/>
      <c r="M49" s="410">
        <f>VLOOKUP(A49,MATERIALES!A6:D397,4,FALSE)</f>
        <v>402272.66666666669</v>
      </c>
      <c r="N49" s="280">
        <f>K49*M49</f>
        <v>140795.43333333332</v>
      </c>
    </row>
    <row r="50" spans="1:14">
      <c r="A50" s="167" t="s">
        <v>943</v>
      </c>
      <c r="B50" s="49" t="str">
        <f>VLOOKUP(A50,MATERIALES!A6:D373,3,FALSE)</f>
        <v xml:space="preserve">Formaleta concreto clase A,B y C
</v>
      </c>
      <c r="C50" s="433"/>
      <c r="D50" s="433"/>
      <c r="E50" s="433"/>
      <c r="F50" s="433"/>
      <c r="G50" s="433"/>
      <c r="H50" s="433"/>
      <c r="I50" s="433"/>
      <c r="J50" s="320" t="str">
        <f>VLOOKUP(A50,MATERIALES!A6:D642,2,FALSE)</f>
        <v>m2</v>
      </c>
      <c r="K50" s="405">
        <v>2</v>
      </c>
      <c r="L50" s="429"/>
      <c r="M50" s="410">
        <f>VLOOKUP(A50,MATERIALES!A6:D398,4,FALSE)</f>
        <v>23798.53</v>
      </c>
      <c r="N50" s="280">
        <f>K50*M50</f>
        <v>47597.06</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22" t="s">
        <v>1037</v>
      </c>
      <c r="C55" s="823"/>
      <c r="D55" s="823"/>
      <c r="E55" s="823"/>
      <c r="F55" s="823"/>
      <c r="G55" s="823"/>
      <c r="H55" s="823"/>
      <c r="I55" s="823"/>
      <c r="J55" s="823"/>
      <c r="K55" s="823"/>
      <c r="L55" s="823"/>
      <c r="M55" s="824"/>
      <c r="N55" s="402">
        <f>SUM(N48:N54)</f>
        <v>289351.11671773915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A60" t="s">
        <v>1323</v>
      </c>
      <c r="B60" s="52" t="str">
        <f>VLOOKUP(A60,TRANSPORTE!A2:D117,3,FALSE)</f>
        <v>Transporte de concreto</v>
      </c>
      <c r="C60" s="325"/>
      <c r="D60" s="325"/>
      <c r="E60" s="325"/>
      <c r="F60" s="325"/>
      <c r="G60" s="325"/>
      <c r="H60" s="319" t="s">
        <v>339</v>
      </c>
      <c r="I60" s="287">
        <v>0.35</v>
      </c>
      <c r="J60" s="294">
        <v>1</v>
      </c>
      <c r="K60" s="287">
        <f>I60*J60</f>
        <v>0.35</v>
      </c>
      <c r="L60" s="909">
        <f>VLOOKUP(A60,TRANSPORTE!A2:D117,4,FALSE)</f>
        <v>1260.693887621045</v>
      </c>
      <c r="M60" s="910"/>
      <c r="N60" s="295">
        <f>K60*L60</f>
        <v>441.24286066736573</v>
      </c>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900"/>
      <c r="M65" s="901"/>
      <c r="N65" s="133"/>
    </row>
    <row r="66" spans="1:15" ht="15.75" thickBot="1">
      <c r="B66" s="911" t="s">
        <v>1037</v>
      </c>
      <c r="C66" s="865"/>
      <c r="D66" s="865"/>
      <c r="E66" s="865"/>
      <c r="F66" s="865"/>
      <c r="G66" s="865"/>
      <c r="H66" s="865"/>
      <c r="I66" s="865"/>
      <c r="J66" s="865"/>
      <c r="K66" s="865"/>
      <c r="L66" s="865"/>
      <c r="M66" s="866"/>
      <c r="N66" s="110">
        <f>N60+N61+N62+N63+N64</f>
        <v>441.24286066736573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976"/>
      <c r="N70" s="104" t="s">
        <v>1035</v>
      </c>
    </row>
    <row r="71" spans="1:15">
      <c r="A71" s="168" t="s">
        <v>13</v>
      </c>
      <c r="B71" s="55" t="str">
        <f>VLOOKUP(A71,'MANO DE OBRA'!A8:D68,3,FALSE)</f>
        <v>Obrero (5)</v>
      </c>
      <c r="C71" s="53"/>
      <c r="D71" s="53"/>
      <c r="E71" s="53"/>
      <c r="F71" s="53"/>
      <c r="G71" s="53"/>
      <c r="H71" s="53"/>
      <c r="I71" s="300">
        <f>K71/J71*100</f>
        <v>138019.47352999999</v>
      </c>
      <c r="J71" s="301">
        <v>185</v>
      </c>
      <c r="K71" s="302">
        <f>VLOOKUP(A71,'MANO DE OBRA'!A8:D99,4,FALSE)</f>
        <v>255336.02603049998</v>
      </c>
      <c r="L71" s="56"/>
      <c r="M71" s="442">
        <v>8</v>
      </c>
      <c r="N71" s="403">
        <f>K71/M71</f>
        <v>31917.003253812498</v>
      </c>
      <c r="O71" s="112"/>
    </row>
    <row r="72" spans="1:15">
      <c r="A72" s="168"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39">
        <v>8</v>
      </c>
      <c r="N72" s="403">
        <f>K72/M72</f>
        <v>12766.801301525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8"/>
      <c r="C76" s="899"/>
      <c r="D76" s="899"/>
      <c r="E76" s="899"/>
      <c r="F76" s="899"/>
      <c r="G76" s="899"/>
      <c r="H76" s="899"/>
      <c r="I76" s="132"/>
      <c r="J76" s="132"/>
      <c r="K76" s="132"/>
      <c r="L76" s="912"/>
      <c r="M76" s="912"/>
      <c r="N76" s="51"/>
    </row>
    <row r="77" spans="1:15" ht="15.75" thickBot="1">
      <c r="B77" s="911" t="s">
        <v>1037</v>
      </c>
      <c r="C77" s="865"/>
      <c r="D77" s="865"/>
      <c r="E77" s="865"/>
      <c r="F77" s="865"/>
      <c r="G77" s="865"/>
      <c r="H77" s="865"/>
      <c r="I77" s="865"/>
      <c r="J77" s="865"/>
      <c r="K77" s="865"/>
      <c r="L77" s="865"/>
      <c r="M77" s="866"/>
      <c r="N77" s="309">
        <f>SUM(N71:N76)</f>
        <v>44683.804555337498</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599294.54458927782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119858.90891785557</v>
      </c>
      <c r="M84" s="858"/>
      <c r="N84" s="57"/>
    </row>
    <row r="85" spans="1:14">
      <c r="B85" s="95" t="s">
        <v>1057</v>
      </c>
      <c r="C85" s="96"/>
      <c r="D85" s="96"/>
      <c r="E85" s="96"/>
      <c r="F85" s="96"/>
      <c r="G85" s="96"/>
      <c r="H85" s="96"/>
      <c r="I85" s="93"/>
      <c r="J85" s="94"/>
      <c r="K85" s="312">
        <v>0.05</v>
      </c>
      <c r="L85" s="857">
        <f>N79*K85</f>
        <v>29964.727229463893</v>
      </c>
      <c r="M85" s="858"/>
      <c r="N85" s="57"/>
    </row>
    <row r="86" spans="1:14" ht="15.75" thickBot="1">
      <c r="B86" s="97" t="s">
        <v>1058</v>
      </c>
      <c r="C86" s="98"/>
      <c r="D86" s="98"/>
      <c r="E86" s="98"/>
      <c r="F86" s="98"/>
      <c r="G86" s="98"/>
      <c r="H86" s="98"/>
      <c r="I86" s="99"/>
      <c r="J86" s="100"/>
      <c r="K86" s="313">
        <v>0.05</v>
      </c>
      <c r="L86" s="859">
        <f>N79*K86</f>
        <v>29964.727229463893</v>
      </c>
      <c r="M86" s="860"/>
      <c r="N86" s="57"/>
    </row>
    <row r="87" spans="1:14" ht="15.75" thickBot="1">
      <c r="B87" s="822" t="s">
        <v>1037</v>
      </c>
      <c r="C87" s="823"/>
      <c r="D87" s="823"/>
      <c r="E87" s="823"/>
      <c r="F87" s="823"/>
      <c r="G87" s="823"/>
      <c r="H87" s="823"/>
      <c r="I87" s="823"/>
      <c r="J87" s="823"/>
      <c r="K87" s="823"/>
      <c r="L87" s="823"/>
      <c r="M87" s="824"/>
      <c r="N87" s="58">
        <f>L84+L85+L86</f>
        <v>179788.36337678335</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779082.90796606115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6.5" customHeight="1" thickBot="1">
      <c r="A31" t="s">
        <v>1929</v>
      </c>
      <c r="B31" s="86" t="s">
        <v>1193</v>
      </c>
      <c r="C31" s="87" t="s">
        <v>2211</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195</v>
      </c>
      <c r="B36" s="871" t="str">
        <f>VLOOKUP(A36,EQUIPOS!A6:D154,3,FALSE)</f>
        <v xml:space="preserve">Equipo de oxicorte, Capacidad de corte: hasta 6´´ (152mm) </v>
      </c>
      <c r="C36" s="872"/>
      <c r="D36" s="872"/>
      <c r="E36" s="872"/>
      <c r="F36" s="872"/>
      <c r="G36" s="872"/>
      <c r="H36" s="873"/>
      <c r="I36" s="275"/>
      <c r="J36" s="276"/>
      <c r="K36" s="277">
        <f>VLOOKUP(A36,EQUIPOS!A6:D163,4,FALSE)</f>
        <v>4356.666666666667</v>
      </c>
      <c r="L36" s="278"/>
      <c r="M36" s="344">
        <v>1.1299999999999999</v>
      </c>
      <c r="N36" s="280">
        <f>K36/M36</f>
        <v>3855.4572271386437</v>
      </c>
    </row>
    <row r="37" spans="1:14">
      <c r="A37" s="119" t="s">
        <v>332</v>
      </c>
      <c r="B37" s="871" t="str">
        <f>VLOOKUP(A37,EQUIPOS!A7:D154,3,FALSE)</f>
        <v xml:space="preserve">Taladro de 1/2´´, pulidora, lijadora y circular
</v>
      </c>
      <c r="C37" s="872"/>
      <c r="D37" s="872"/>
      <c r="E37" s="872"/>
      <c r="F37" s="872"/>
      <c r="G37" s="872"/>
      <c r="H37" s="873"/>
      <c r="I37" s="429"/>
      <c r="J37" s="430"/>
      <c r="K37" s="277">
        <f>VLOOKUP(A37,EQUIPOS!A7:D164,4,FALSE)</f>
        <v>6600</v>
      </c>
      <c r="L37" s="343"/>
      <c r="M37" s="344">
        <v>0.53</v>
      </c>
      <c r="N37" s="280">
        <f>K37/M37</f>
        <v>12452.830188679245</v>
      </c>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0.1</v>
      </c>
      <c r="N41" s="352">
        <f>N77*M41</f>
        <v>2553.3602603050003</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18861.647676122891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67" t="s">
        <v>396</v>
      </c>
      <c r="B48" s="49" t="str">
        <f>VLOOKUP(A48,MATERIALES!A5:D373,3,FALSE)</f>
        <v>Botella de gas propano (40 lb) (5% de oxígeno)</v>
      </c>
      <c r="C48" s="289"/>
      <c r="D48" s="289"/>
      <c r="E48" s="289"/>
      <c r="F48" s="289"/>
      <c r="G48" s="289"/>
      <c r="H48" s="289"/>
      <c r="I48" s="289"/>
      <c r="J48" s="319" t="str">
        <f>VLOOKUP(A48,MATERIALES!A4:D640,2,FALSE)</f>
        <v>u</v>
      </c>
      <c r="K48" s="290">
        <v>0.02</v>
      </c>
      <c r="L48" s="275"/>
      <c r="M48" s="410">
        <f>VLOOKUP(A48,MATERIALES!A5:D396,4,FALSE)</f>
        <v>111666.66666666667</v>
      </c>
      <c r="N48" s="280">
        <f>K48*M48</f>
        <v>2233.3333333333335</v>
      </c>
    </row>
    <row r="49" spans="1:14">
      <c r="A49" s="167" t="s">
        <v>485</v>
      </c>
      <c r="B49" s="49" t="str">
        <f>VLOOKUP(A49,MATERIALES!A6:D373,3,FALSE)</f>
        <v>Grata de limpieza</v>
      </c>
      <c r="C49" s="433"/>
      <c r="D49" s="433"/>
      <c r="E49" s="433"/>
      <c r="F49" s="433"/>
      <c r="G49" s="433"/>
      <c r="H49" s="433"/>
      <c r="I49" s="433"/>
      <c r="J49" s="320" t="str">
        <f>VLOOKUP(A49,MATERIALES!A5:D641,2,FALSE)</f>
        <v>u</v>
      </c>
      <c r="K49" s="405">
        <v>0.5</v>
      </c>
      <c r="L49" s="429"/>
      <c r="M49" s="410">
        <f>VLOOKUP(A49,MATERIALES!A6:D397,4,FALSE)</f>
        <v>27852.566666666666</v>
      </c>
      <c r="N49" s="280">
        <f>K49*M49</f>
        <v>13926.283333333333</v>
      </c>
    </row>
    <row r="50" spans="1:14">
      <c r="A50" s="167" t="s">
        <v>398</v>
      </c>
      <c r="B50" s="49" t="str">
        <f>VLOOKUP(A50,MATERIALES!A6:D373,3,FALSE)</f>
        <v>Botella de oxígeno (1800 lb)</v>
      </c>
      <c r="C50" s="433"/>
      <c r="D50" s="433"/>
      <c r="E50" s="433"/>
      <c r="F50" s="433"/>
      <c r="G50" s="433"/>
      <c r="H50" s="433"/>
      <c r="I50" s="433"/>
      <c r="J50" s="320" t="str">
        <f>VLOOKUP(A50,MATERIALES!A6:D642,2,FALSE)</f>
        <v>u</v>
      </c>
      <c r="K50" s="405">
        <v>0.08</v>
      </c>
      <c r="L50" s="429"/>
      <c r="M50" s="410">
        <f>VLOOKUP(A50,MATERIALES!A6:D398,4,FALSE)</f>
        <v>72500.333333333328</v>
      </c>
      <c r="N50" s="280">
        <f>K50*M50</f>
        <v>5800.0266666666666</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22" t="s">
        <v>1037</v>
      </c>
      <c r="C55" s="823"/>
      <c r="D55" s="823"/>
      <c r="E55" s="823"/>
      <c r="F55" s="823"/>
      <c r="G55" s="823"/>
      <c r="H55" s="823"/>
      <c r="I55" s="823"/>
      <c r="J55" s="823"/>
      <c r="K55" s="823"/>
      <c r="L55" s="823"/>
      <c r="M55" s="824"/>
      <c r="N55" s="402">
        <f>SUM(N48:N54)</f>
        <v>21959.643333333333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B60" s="52"/>
      <c r="C60" s="325"/>
      <c r="D60" s="325"/>
      <c r="E60" s="325"/>
      <c r="F60" s="325"/>
      <c r="G60" s="325"/>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900"/>
      <c r="M65" s="901"/>
      <c r="N65" s="133"/>
    </row>
    <row r="66" spans="1:15" ht="15.75" thickBot="1">
      <c r="B66" s="911" t="s">
        <v>1037</v>
      </c>
      <c r="C66" s="865"/>
      <c r="D66" s="865"/>
      <c r="E66" s="865"/>
      <c r="F66" s="865"/>
      <c r="G66" s="865"/>
      <c r="H66" s="865"/>
      <c r="I66" s="865"/>
      <c r="J66" s="865"/>
      <c r="K66" s="865"/>
      <c r="L66" s="865"/>
      <c r="M66" s="866"/>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864"/>
      <c r="N70" s="104" t="s">
        <v>1035</v>
      </c>
    </row>
    <row r="71" spans="1:15">
      <c r="A71" s="168" t="s">
        <v>6</v>
      </c>
      <c r="B71" s="55" t="str">
        <f>VLOOKUP(A71,'MANO DE OBRA'!A8:D68,3,FALSE)</f>
        <v xml:space="preserve">Obrero </v>
      </c>
      <c r="C71" s="53"/>
      <c r="D71" s="53"/>
      <c r="E71" s="53"/>
      <c r="F71" s="53"/>
      <c r="G71" s="53"/>
      <c r="H71" s="53"/>
      <c r="I71" s="300">
        <f>K71/J71*100</f>
        <v>27603.894705999999</v>
      </c>
      <c r="J71" s="301">
        <v>185</v>
      </c>
      <c r="K71" s="302">
        <f>VLOOKUP(A71,'MANO DE OBRA'!A8:D99,4,FALSE)</f>
        <v>51067.205206099999</v>
      </c>
      <c r="L71" s="56"/>
      <c r="M71" s="442">
        <v>6</v>
      </c>
      <c r="N71" s="403">
        <f>K71/M71</f>
        <v>8511.2008676833339</v>
      </c>
      <c r="O71" s="112"/>
    </row>
    <row r="72" spans="1:15">
      <c r="A72" s="168" t="s">
        <v>56</v>
      </c>
      <c r="B72" s="55" t="str">
        <f>VLOOKUP(A72,'MANO DE OBRA'!A8:D69,3,FALSE)</f>
        <v>Soldador</v>
      </c>
      <c r="C72" s="53"/>
      <c r="D72" s="53"/>
      <c r="E72" s="53"/>
      <c r="F72" s="53"/>
      <c r="G72" s="53"/>
      <c r="H72" s="53"/>
      <c r="I72" s="300">
        <f>K72/J72*100</f>
        <v>55207.789411999998</v>
      </c>
      <c r="J72" s="301">
        <v>185</v>
      </c>
      <c r="K72" s="302">
        <f>VLOOKUP(A72,'MANO DE OBRA'!A8:D100,4,FALSE)</f>
        <v>102134.4104122</v>
      </c>
      <c r="L72" s="56"/>
      <c r="M72" s="439">
        <v>6</v>
      </c>
      <c r="N72" s="403">
        <f>K72/M72</f>
        <v>17022.401735366668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8"/>
      <c r="C76" s="899"/>
      <c r="D76" s="899"/>
      <c r="E76" s="899"/>
      <c r="F76" s="899"/>
      <c r="G76" s="899"/>
      <c r="H76" s="899"/>
      <c r="I76" s="132"/>
      <c r="J76" s="132"/>
      <c r="K76" s="132"/>
      <c r="L76" s="912"/>
      <c r="M76" s="912"/>
      <c r="N76" s="51"/>
    </row>
    <row r="77" spans="1:15" ht="15.75" thickBot="1">
      <c r="B77" s="911" t="s">
        <v>1037</v>
      </c>
      <c r="C77" s="865"/>
      <c r="D77" s="865"/>
      <c r="E77" s="865"/>
      <c r="F77" s="865"/>
      <c r="G77" s="865"/>
      <c r="H77" s="865"/>
      <c r="I77" s="865"/>
      <c r="J77" s="865"/>
      <c r="K77" s="865"/>
      <c r="L77" s="865"/>
      <c r="M77" s="866"/>
      <c r="N77" s="309">
        <f>SUM(N71:N76)</f>
        <v>25533.60260305</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66354.893612506217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13270.978722501244</v>
      </c>
      <c r="M84" s="858"/>
      <c r="N84" s="57"/>
    </row>
    <row r="85" spans="1:14">
      <c r="B85" s="95" t="s">
        <v>1057</v>
      </c>
      <c r="C85" s="96"/>
      <c r="D85" s="96"/>
      <c r="E85" s="96"/>
      <c r="F85" s="96"/>
      <c r="G85" s="96"/>
      <c r="H85" s="96"/>
      <c r="I85" s="93"/>
      <c r="J85" s="94"/>
      <c r="K85" s="312">
        <v>0.05</v>
      </c>
      <c r="L85" s="857">
        <f>N79*K85</f>
        <v>3317.744680625311</v>
      </c>
      <c r="M85" s="858"/>
      <c r="N85" s="57"/>
    </row>
    <row r="86" spans="1:14" ht="15.75" thickBot="1">
      <c r="B86" s="97" t="s">
        <v>1058</v>
      </c>
      <c r="C86" s="98"/>
      <c r="D86" s="98"/>
      <c r="E86" s="98"/>
      <c r="F86" s="98"/>
      <c r="G86" s="98"/>
      <c r="H86" s="98"/>
      <c r="I86" s="99"/>
      <c r="J86" s="100"/>
      <c r="K86" s="313">
        <v>0.05</v>
      </c>
      <c r="L86" s="859">
        <f>N79*K86</f>
        <v>3317.744680625311</v>
      </c>
      <c r="M86" s="860"/>
      <c r="N86" s="57"/>
    </row>
    <row r="87" spans="1:14" ht="15.75" thickBot="1">
      <c r="B87" s="822" t="s">
        <v>1037</v>
      </c>
      <c r="C87" s="823"/>
      <c r="D87" s="823"/>
      <c r="E87" s="823"/>
      <c r="F87" s="823"/>
      <c r="G87" s="823"/>
      <c r="H87" s="823"/>
      <c r="I87" s="823"/>
      <c r="J87" s="823"/>
      <c r="K87" s="823"/>
      <c r="L87" s="823"/>
      <c r="M87" s="824"/>
      <c r="N87" s="58">
        <f>L84+L85+L86</f>
        <v>19906.468083751864</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86261.361696258085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75"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6.5" customHeight="1" thickBot="1">
      <c r="A31" t="s">
        <v>1929</v>
      </c>
      <c r="B31" s="86" t="s">
        <v>1194</v>
      </c>
      <c r="C31" s="87" t="s">
        <v>1742</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123</v>
      </c>
      <c r="B36" s="871" t="str">
        <f>VLOOKUP(A36,EQUIPOS!A6:D154,3,FALSE)</f>
        <v>Bomba de inyección de lechada</v>
      </c>
      <c r="C36" s="872"/>
      <c r="D36" s="872"/>
      <c r="E36" s="872"/>
      <c r="F36" s="872"/>
      <c r="G36" s="872"/>
      <c r="H36" s="873"/>
      <c r="I36" s="275"/>
      <c r="J36" s="276"/>
      <c r="K36" s="277">
        <f>VLOOKUP(A36,EQUIPOS!A6:D163,4,FALSE)</f>
        <v>68100</v>
      </c>
      <c r="L36" s="278"/>
      <c r="M36" s="344">
        <v>12</v>
      </c>
      <c r="N36" s="280">
        <f t="shared" ref="N36:N42" si="0">K36/M36</f>
        <v>5675</v>
      </c>
    </row>
    <row r="37" spans="1:14">
      <c r="A37" s="119" t="s">
        <v>288</v>
      </c>
      <c r="B37" s="871" t="str">
        <f>VLOOKUP(A37,EQUIPOS!A7:D154,3,FALSE)</f>
        <v xml:space="preserve">Planta eléctrica </v>
      </c>
      <c r="C37" s="872"/>
      <c r="D37" s="872"/>
      <c r="E37" s="872"/>
      <c r="F37" s="872"/>
      <c r="G37" s="872"/>
      <c r="H37" s="873"/>
      <c r="I37" s="275"/>
      <c r="J37" s="276"/>
      <c r="K37" s="277">
        <f>VLOOKUP(A37,EQUIPOS!A7:D164,4,FALSE)</f>
        <v>17100</v>
      </c>
      <c r="L37" s="278"/>
      <c r="M37" s="344">
        <v>1.3</v>
      </c>
      <c r="N37" s="280">
        <f t="shared" si="0"/>
        <v>13153.846153846154</v>
      </c>
    </row>
    <row r="38" spans="1:14">
      <c r="A38" s="119" t="s">
        <v>125</v>
      </c>
      <c r="B38" s="871" t="str">
        <f>VLOOKUP(A38,EQUIPOS!A8:D154,3,FALSE)</f>
        <v>Bomba para gato de tensionamiento</v>
      </c>
      <c r="C38" s="872"/>
      <c r="D38" s="872"/>
      <c r="E38" s="872"/>
      <c r="F38" s="872"/>
      <c r="G38" s="872"/>
      <c r="H38" s="873"/>
      <c r="I38" s="275"/>
      <c r="J38" s="276"/>
      <c r="K38" s="277">
        <f>VLOOKUP(A38,EQUIPOS!A8:D165,4,FALSE)</f>
        <v>520083.33333333331</v>
      </c>
      <c r="L38" s="278"/>
      <c r="M38" s="344">
        <v>12</v>
      </c>
      <c r="N38" s="280">
        <f t="shared" si="0"/>
        <v>43340.277777777774</v>
      </c>
    </row>
    <row r="39" spans="1:14">
      <c r="A39" s="119" t="s">
        <v>180</v>
      </c>
      <c r="B39" s="871" t="str">
        <f>VLOOKUP(A39,EQUIPOS!A9:D154,3,FALSE)</f>
        <v>Compresor 120 HP, con martillo.</v>
      </c>
      <c r="C39" s="872"/>
      <c r="D39" s="872"/>
      <c r="E39" s="872"/>
      <c r="F39" s="872"/>
      <c r="G39" s="872"/>
      <c r="H39" s="873"/>
      <c r="I39" s="275"/>
      <c r="J39" s="276"/>
      <c r="K39" s="277">
        <f>VLOOKUP(A39,EQUIPOS!A9:D166,4,FALSE)</f>
        <v>89833.333333333328</v>
      </c>
      <c r="L39" s="278"/>
      <c r="M39" s="344">
        <v>1.3</v>
      </c>
      <c r="N39" s="280">
        <f t="shared" si="0"/>
        <v>69102.564102564094</v>
      </c>
    </row>
    <row r="40" spans="1:14">
      <c r="A40" s="119" t="s">
        <v>197</v>
      </c>
      <c r="B40" s="871" t="str">
        <f>VLOOKUP(A40,EQUIPOS!A10:D154,3,FALSE)</f>
        <v>Equipo de perforación (TRACKDRILL), potencia 40 HP, 2100 golpes / minuto</v>
      </c>
      <c r="C40" s="872"/>
      <c r="D40" s="872"/>
      <c r="E40" s="872"/>
      <c r="F40" s="872"/>
      <c r="G40" s="872"/>
      <c r="H40" s="873"/>
      <c r="I40" s="275"/>
      <c r="J40" s="276"/>
      <c r="K40" s="277">
        <f>VLOOKUP(A40,EQUIPOS!A10:D167,4,FALSE)</f>
        <v>176800</v>
      </c>
      <c r="L40" s="278"/>
      <c r="M40" s="344">
        <v>1.3</v>
      </c>
      <c r="N40" s="280">
        <f t="shared" si="0"/>
        <v>136000</v>
      </c>
    </row>
    <row r="41" spans="1:14">
      <c r="A41" s="119" t="s">
        <v>195</v>
      </c>
      <c r="B41" s="871" t="str">
        <f>VLOOKUP(A41,EQUIPOS!A11:D155,3,FALSE)</f>
        <v xml:space="preserve">Equipo de oxicorte, Capacidad de corte: hasta 6´´ (152mm) </v>
      </c>
      <c r="C41" s="872"/>
      <c r="D41" s="872"/>
      <c r="E41" s="872"/>
      <c r="F41" s="872"/>
      <c r="G41" s="872"/>
      <c r="H41" s="873"/>
      <c r="I41" s="275"/>
      <c r="J41" s="276"/>
      <c r="K41" s="277">
        <f>VLOOKUP(A41,EQUIPOS!A11:D168,4,FALSE)</f>
        <v>4356.666666666667</v>
      </c>
      <c r="L41" s="278"/>
      <c r="M41" s="344">
        <v>15</v>
      </c>
      <c r="N41" s="280">
        <f t="shared" si="0"/>
        <v>290.44444444444446</v>
      </c>
    </row>
    <row r="42" spans="1:14">
      <c r="A42" s="119" t="s">
        <v>240</v>
      </c>
      <c r="B42" s="871" t="str">
        <f>VLOOKUP(A42,EQUIPOS!A12:D156,3,FALSE)</f>
        <v>Gato para tensionamiento, fuerza Max 200 ton, área de tensión 314 cm2.</v>
      </c>
      <c r="C42" s="872"/>
      <c r="D42" s="872"/>
      <c r="E42" s="872"/>
      <c r="F42" s="872"/>
      <c r="G42" s="872"/>
      <c r="H42" s="873"/>
      <c r="I42" s="275"/>
      <c r="J42" s="276"/>
      <c r="K42" s="277">
        <f>VLOOKUP(A42,EQUIPOS!A12:D169,4,FALSE)</f>
        <v>197700</v>
      </c>
      <c r="L42" s="278"/>
      <c r="M42" s="344">
        <v>12</v>
      </c>
      <c r="N42" s="280">
        <f t="shared" si="0"/>
        <v>16475</v>
      </c>
    </row>
    <row r="43" spans="1:14">
      <c r="A43" s="119"/>
      <c r="B43" s="871"/>
      <c r="C43" s="872"/>
      <c r="D43" s="872"/>
      <c r="E43" s="872"/>
      <c r="F43" s="872"/>
      <c r="G43" s="872"/>
      <c r="H43" s="873"/>
      <c r="I43" s="429"/>
      <c r="J43" s="430"/>
      <c r="K43" s="277"/>
      <c r="L43" s="343"/>
      <c r="M43" s="344"/>
      <c r="N43" s="280"/>
    </row>
    <row r="44" spans="1:14">
      <c r="A44" s="119"/>
      <c r="B44" s="871"/>
      <c r="C44" s="872"/>
      <c r="D44" s="872"/>
      <c r="E44" s="872"/>
      <c r="F44" s="872"/>
      <c r="G44" s="872"/>
      <c r="H44" s="873"/>
      <c r="I44" s="336"/>
      <c r="J44" s="338"/>
      <c r="K44" s="277"/>
      <c r="L44" s="431"/>
      <c r="M44" s="432"/>
      <c r="N44" s="280"/>
    </row>
    <row r="45" spans="1:14">
      <c r="B45" s="871"/>
      <c r="C45" s="872"/>
      <c r="D45" s="872"/>
      <c r="E45" s="872"/>
      <c r="F45" s="872"/>
      <c r="G45" s="872"/>
      <c r="H45" s="873"/>
      <c r="I45" s="42"/>
      <c r="J45" s="43"/>
      <c r="K45" s="277"/>
      <c r="L45" s="284"/>
      <c r="M45" s="344"/>
      <c r="N45" s="280"/>
    </row>
    <row r="46" spans="1:14">
      <c r="B46" s="328"/>
      <c r="C46" s="329"/>
      <c r="D46" s="329"/>
      <c r="E46" s="329"/>
      <c r="F46" s="331"/>
      <c r="G46" s="331"/>
      <c r="H46" s="131"/>
      <c r="I46" s="42"/>
      <c r="J46" s="43"/>
      <c r="K46" s="277"/>
      <c r="L46" s="284"/>
      <c r="M46" s="285"/>
      <c r="N46" s="281"/>
    </row>
    <row r="47" spans="1:14">
      <c r="B47" s="345" t="s">
        <v>1036</v>
      </c>
      <c r="C47" s="346"/>
      <c r="D47" s="346"/>
      <c r="E47" s="44"/>
      <c r="F47" s="45"/>
      <c r="G47" s="45"/>
      <c r="H47" s="46"/>
      <c r="I47" s="42"/>
      <c r="J47" s="43"/>
      <c r="K47" s="287"/>
      <c r="L47" s="284"/>
      <c r="M47" s="409">
        <v>0.1</v>
      </c>
      <c r="N47" s="352">
        <f>N91*M47</f>
        <v>3928.2465543153844</v>
      </c>
    </row>
    <row r="48" spans="1:14" ht="15.75" thickBot="1">
      <c r="B48" s="871"/>
      <c r="C48" s="872"/>
      <c r="D48" s="872"/>
      <c r="E48" s="872"/>
      <c r="F48" s="872"/>
      <c r="G48" s="872"/>
      <c r="H48" s="873"/>
      <c r="I48" s="881"/>
      <c r="J48" s="882"/>
      <c r="K48" s="47"/>
      <c r="L48" s="883"/>
      <c r="M48" s="884"/>
      <c r="N48" s="111"/>
    </row>
    <row r="49" spans="1:14" ht="15.75" thickBot="1">
      <c r="B49" s="822" t="s">
        <v>1037</v>
      </c>
      <c r="C49" s="823"/>
      <c r="D49" s="823"/>
      <c r="E49" s="823"/>
      <c r="F49" s="823"/>
      <c r="G49" s="823"/>
      <c r="H49" s="823"/>
      <c r="I49" s="823"/>
      <c r="J49" s="823"/>
      <c r="K49" s="823"/>
      <c r="L49" s="823"/>
      <c r="M49" s="824"/>
      <c r="N49" s="402">
        <f>SUM(N36:N48)</f>
        <v>287965.37903294782</v>
      </c>
    </row>
    <row r="50" spans="1:14">
      <c r="B50" s="288"/>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7" t="s">
        <v>1028</v>
      </c>
      <c r="C53" s="868"/>
      <c r="D53" s="868"/>
      <c r="E53" s="868"/>
      <c r="F53" s="868"/>
      <c r="G53" s="868"/>
      <c r="H53" s="868"/>
      <c r="I53" s="902"/>
      <c r="J53" s="323" t="s">
        <v>1029</v>
      </c>
      <c r="K53" s="91" t="s">
        <v>1030</v>
      </c>
      <c r="L53" s="903" t="s">
        <v>1039</v>
      </c>
      <c r="M53" s="902"/>
      <c r="N53" s="92" t="s">
        <v>1035</v>
      </c>
    </row>
    <row r="54" spans="1:14">
      <c r="A54" s="167" t="s">
        <v>859</v>
      </c>
      <c r="B54" s="49" t="str">
        <f>VLOOKUP(A54,MATERIALES!A5:D373,3,FALSE)</f>
        <v>Alambre negro para amarre calibre 18</v>
      </c>
      <c r="C54" s="289"/>
      <c r="D54" s="289"/>
      <c r="E54" s="289"/>
      <c r="F54" s="289"/>
      <c r="G54" s="289"/>
      <c r="H54" s="289"/>
      <c r="I54" s="289"/>
      <c r="J54" s="319" t="str">
        <f>VLOOKUP(A54,MATERIALES!A8:D646,2,FALSE)</f>
        <v>kg</v>
      </c>
      <c r="K54" s="290">
        <v>0.2</v>
      </c>
      <c r="L54" s="275"/>
      <c r="M54" s="410">
        <f>VLOOKUP(A54,MATERIALES!A5:D396,4,FALSE)</f>
        <v>4646.666666666667</v>
      </c>
      <c r="N54" s="280">
        <f>K54*M54</f>
        <v>929.33333333333348</v>
      </c>
    </row>
    <row r="55" spans="1:14">
      <c r="A55" s="167" t="s">
        <v>748</v>
      </c>
      <c r="B55" s="49" t="str">
        <f>VLOOKUP(A55,MATERIALES!A6:D373,3,FALSE)</f>
        <v>Torón de tensionmiento 1/2´´ o 5/8´´</v>
      </c>
      <c r="C55" s="433"/>
      <c r="D55" s="433"/>
      <c r="E55" s="433"/>
      <c r="F55" s="433"/>
      <c r="G55" s="433"/>
      <c r="H55" s="433"/>
      <c r="I55" s="433"/>
      <c r="J55" s="320" t="str">
        <f>VLOOKUP(A55,MATERIALES!A9:D647,2,FALSE)</f>
        <v>kg</v>
      </c>
      <c r="K55" s="405">
        <v>5.53</v>
      </c>
      <c r="L55" s="429"/>
      <c r="M55" s="410">
        <f>VLOOKUP(A55,MATERIALES!A6:D397,4,FALSE)</f>
        <v>8005.3533952705193</v>
      </c>
      <c r="N55" s="280">
        <f t="shared" ref="N55:N67" si="1">K55*M55</f>
        <v>44269.604275845973</v>
      </c>
    </row>
    <row r="56" spans="1:14">
      <c r="A56" s="167" t="s">
        <v>494</v>
      </c>
      <c r="B56" s="49" t="str">
        <f>VLOOKUP(A56,MATERIALES!A6:D373,3,FALSE)</f>
        <v>Limpiador 1/4 de galón (anclajes)</v>
      </c>
      <c r="C56" s="433"/>
      <c r="D56" s="433"/>
      <c r="E56" s="433"/>
      <c r="F56" s="433"/>
      <c r="G56" s="433"/>
      <c r="H56" s="433"/>
      <c r="I56" s="433"/>
      <c r="J56" s="320" t="str">
        <f>VLOOKUP(A56,MATERIALES!A10:D648,2,FALSE)</f>
        <v>u</v>
      </c>
      <c r="K56" s="405">
        <v>8.0000000000000002E-3</v>
      </c>
      <c r="L56" s="429"/>
      <c r="M56" s="410">
        <f>VLOOKUP(A56,MATERIALES!A6:D398,4,FALSE)</f>
        <v>31407.666666666668</v>
      </c>
      <c r="N56" s="280">
        <f t="shared" si="1"/>
        <v>251.26133333333334</v>
      </c>
    </row>
    <row r="57" spans="1:14">
      <c r="A57" s="167" t="s">
        <v>708</v>
      </c>
      <c r="B57" s="49" t="str">
        <f>VLOOKUP(A57,MATERIALES!A6:D373,3,FALSE)</f>
        <v xml:space="preserve">Soldadura en PVC 1/8 de galón (anclajes)
</v>
      </c>
      <c r="C57" s="433"/>
      <c r="D57" s="433"/>
      <c r="E57" s="433"/>
      <c r="F57" s="433"/>
      <c r="G57" s="433"/>
      <c r="H57" s="433"/>
      <c r="I57" s="433"/>
      <c r="J57" s="320" t="str">
        <f>VLOOKUP(A57,MATERIALES!A11:D649,2,FALSE)</f>
        <v>u</v>
      </c>
      <c r="K57" s="405">
        <v>2.1999999999999999E-2</v>
      </c>
      <c r="L57" s="429"/>
      <c r="M57" s="410">
        <f>VLOOKUP(A57,MATERIALES!A6:D399,4,FALSE)</f>
        <v>35322.666666666664</v>
      </c>
      <c r="N57" s="280">
        <f t="shared" si="1"/>
        <v>777.09866666666653</v>
      </c>
    </row>
    <row r="58" spans="1:14">
      <c r="A58" s="167" t="s">
        <v>795</v>
      </c>
      <c r="B58" s="49" t="str">
        <f>VLOOKUP(A58,MATERIALES!A7:D373,3,FALSE)</f>
        <v xml:space="preserve">Unión en PVC RD21 de 1´´ (para anclajes)
</v>
      </c>
      <c r="C58" s="433"/>
      <c r="D58" s="433"/>
      <c r="E58" s="433"/>
      <c r="F58" s="433"/>
      <c r="G58" s="433"/>
      <c r="H58" s="433"/>
      <c r="I58" s="433"/>
      <c r="J58" s="320" t="str">
        <f>VLOOKUP(A58,MATERIALES!A11:D650,2,FALSE)</f>
        <v>u</v>
      </c>
      <c r="K58" s="405">
        <v>0.3</v>
      </c>
      <c r="L58" s="429"/>
      <c r="M58" s="410">
        <f>VLOOKUP(A58,MATERIALES!A7:D400,4,FALSE)</f>
        <v>758.33333333333337</v>
      </c>
      <c r="N58" s="280">
        <f t="shared" si="1"/>
        <v>227.5</v>
      </c>
    </row>
    <row r="59" spans="1:14">
      <c r="A59" s="167" t="s">
        <v>740</v>
      </c>
      <c r="B59" s="49" t="str">
        <f>VLOOKUP(A59,MATERIALES!A8:D373,3,FALSE)</f>
        <v xml:space="preserve">Tapón en PVC RD21 de 1´´ (para anclaje)
</v>
      </c>
      <c r="C59" s="433"/>
      <c r="D59" s="433"/>
      <c r="E59" s="433"/>
      <c r="F59" s="433"/>
      <c r="G59" s="433"/>
      <c r="H59" s="433"/>
      <c r="I59" s="433"/>
      <c r="J59" s="320" t="str">
        <f>VLOOKUP(A59,MATERIALES!A12:D651,2,FALSE)</f>
        <v>u</v>
      </c>
      <c r="K59" s="405">
        <v>0.1</v>
      </c>
      <c r="L59" s="429"/>
      <c r="M59" s="410">
        <f>VLOOKUP(A59,MATERIALES!A8:D401,4,FALSE)</f>
        <v>1774.4082444404264</v>
      </c>
      <c r="N59" s="280">
        <f t="shared" si="1"/>
        <v>177.44082444404265</v>
      </c>
    </row>
    <row r="60" spans="1:14">
      <c r="A60" s="167" t="s">
        <v>437</v>
      </c>
      <c r="B60" s="49" t="str">
        <f>VLOOKUP(A60,MATERIALES!A9:D373,3,FALSE)</f>
        <v>Anclajes o Cuñas para el tensionamiento</v>
      </c>
      <c r="C60" s="433"/>
      <c r="D60" s="433"/>
      <c r="E60" s="433"/>
      <c r="F60" s="433"/>
      <c r="G60" s="433"/>
      <c r="H60" s="433"/>
      <c r="I60" s="433"/>
      <c r="J60" s="320" t="str">
        <f>VLOOKUP(A60,MATERIALES!A13:D652,2,FALSE)</f>
        <v>u</v>
      </c>
      <c r="K60" s="405">
        <v>0.5</v>
      </c>
      <c r="L60" s="429"/>
      <c r="M60" s="410">
        <f>VLOOKUP(A60,MATERIALES!A9:D402,4,FALSE)</f>
        <v>17777.695084256975</v>
      </c>
      <c r="N60" s="280">
        <f t="shared" si="1"/>
        <v>8888.8475421284875</v>
      </c>
    </row>
    <row r="61" spans="1:14">
      <c r="A61" s="167" t="s">
        <v>759</v>
      </c>
      <c r="B61" s="49" t="str">
        <f>VLOOKUP(A61,MATERIALES!A10:D373,3,FALSE)</f>
        <v xml:space="preserve">Trompetas de 12 torones (tensionamiento)
</v>
      </c>
      <c r="C61" s="433"/>
      <c r="D61" s="433"/>
      <c r="E61" s="433"/>
      <c r="F61" s="433"/>
      <c r="G61" s="433"/>
      <c r="H61" s="433"/>
      <c r="I61" s="433"/>
      <c r="J61" s="320" t="s">
        <v>92</v>
      </c>
      <c r="K61" s="405">
        <v>0.1</v>
      </c>
      <c r="L61" s="429"/>
      <c r="M61" s="410">
        <f>VLOOKUP(A61,MATERIALES!A10:D403,4,FALSE)</f>
        <v>92854.329472900761</v>
      </c>
      <c r="N61" s="280">
        <f t="shared" si="1"/>
        <v>9285.4329472900772</v>
      </c>
    </row>
    <row r="62" spans="1:14">
      <c r="A62" s="167" t="s">
        <v>502</v>
      </c>
      <c r="B62" s="49" t="str">
        <f>VLOOKUP(A62,MATERIALES!A11:D373,3,FALSE)</f>
        <v>Lechada Para Ductos (Acero De Preesfuerzo)</v>
      </c>
      <c r="C62" s="433"/>
      <c r="D62" s="433"/>
      <c r="E62" s="433"/>
      <c r="F62" s="433"/>
      <c r="G62" s="433"/>
      <c r="H62" s="433"/>
      <c r="I62" s="433"/>
      <c r="J62" s="320" t="s">
        <v>425</v>
      </c>
      <c r="K62" s="405">
        <v>10</v>
      </c>
      <c r="L62" s="429"/>
      <c r="M62" s="410">
        <f>VLOOKUP(A62,MATERIALES!A11:D404,4,FALSE)</f>
        <v>1117.6666666666667</v>
      </c>
      <c r="N62" s="280">
        <f t="shared" si="1"/>
        <v>11176.666666666668</v>
      </c>
    </row>
    <row r="63" spans="1:14">
      <c r="A63" s="167" t="s">
        <v>452</v>
      </c>
      <c r="B63" s="49" t="str">
        <f>VLOOKUP(A63,MATERIALES!A11:D373,3,FALSE)</f>
        <v>Ductos para tensionimiento</v>
      </c>
      <c r="C63" s="433"/>
      <c r="D63" s="433"/>
      <c r="E63" s="433"/>
      <c r="F63" s="433"/>
      <c r="G63" s="433"/>
      <c r="H63" s="433"/>
      <c r="I63" s="433"/>
      <c r="J63" s="320" t="str">
        <f>VLOOKUP(A63,MATERIALES!A14:D655,2,FALSE)</f>
        <v>m</v>
      </c>
      <c r="K63" s="405">
        <v>1</v>
      </c>
      <c r="L63" s="429"/>
      <c r="M63" s="410">
        <f>VLOOKUP(A63,MATERIALES!A11:D405,4,FALSE)</f>
        <v>19273.05</v>
      </c>
      <c r="N63" s="280">
        <f t="shared" si="1"/>
        <v>19273.05</v>
      </c>
    </row>
    <row r="64" spans="1:14">
      <c r="A64" s="167" t="s">
        <v>613</v>
      </c>
      <c r="B64" s="49" t="str">
        <f>VLOOKUP(A64,MATERIALES!A12:D373,3,FALSE)</f>
        <v xml:space="preserve">Oxigeno industrial
</v>
      </c>
      <c r="C64" s="433"/>
      <c r="D64" s="433"/>
      <c r="E64" s="433"/>
      <c r="F64" s="433"/>
      <c r="G64" s="433"/>
      <c r="H64" s="433"/>
      <c r="I64" s="433"/>
      <c r="J64" s="320" t="str">
        <f>VLOOKUP(A64,MATERIALES!A15:D656,2,FALSE)</f>
        <v>kg</v>
      </c>
      <c r="K64" s="405">
        <v>0.5</v>
      </c>
      <c r="L64" s="429"/>
      <c r="M64" s="410">
        <f>VLOOKUP(A64,MATERIALES!A12:D406,4,FALSE)</f>
        <v>9104.2200928102229</v>
      </c>
      <c r="N64" s="280">
        <f t="shared" si="1"/>
        <v>4552.1100464051115</v>
      </c>
    </row>
    <row r="65" spans="1:14">
      <c r="A65" s="167" t="s">
        <v>517</v>
      </c>
      <c r="B65" s="49" t="str">
        <f>VLOOKUP(A65,MATERIALES!A13:D374,3,FALSE)</f>
        <v>Manguera de polietileno de 3´´</v>
      </c>
      <c r="C65" s="433"/>
      <c r="D65" s="433"/>
      <c r="E65" s="433"/>
      <c r="F65" s="433"/>
      <c r="G65" s="433"/>
      <c r="H65" s="433"/>
      <c r="I65" s="433"/>
      <c r="J65" s="320" t="str">
        <f>VLOOKUP(A65,MATERIALES!A16:D657,2,FALSE)</f>
        <v>m</v>
      </c>
      <c r="K65" s="405">
        <v>0.55000000000000004</v>
      </c>
      <c r="L65" s="429"/>
      <c r="M65" s="410">
        <f>VLOOKUP(A65,MATERIALES!A13:D407,4,FALSE)</f>
        <v>15660.809176560397</v>
      </c>
      <c r="N65" s="280">
        <f t="shared" si="1"/>
        <v>8613.4450471082182</v>
      </c>
    </row>
    <row r="66" spans="1:14">
      <c r="A66" s="167" t="s">
        <v>976</v>
      </c>
      <c r="B66" s="49" t="str">
        <f>VLOOKUP(A66,MATERIALES!A13:D375,3,FALSE)</f>
        <v>Alambre Negro Para Amarre</v>
      </c>
      <c r="C66" s="433"/>
      <c r="D66" s="433"/>
      <c r="E66" s="433"/>
      <c r="F66" s="433"/>
      <c r="G66" s="433"/>
      <c r="H66" s="433"/>
      <c r="I66" s="433"/>
      <c r="J66" s="320" t="str">
        <f>VLOOKUP(A66,MATERIALES!A17:D658,2,FALSE)</f>
        <v>kg</v>
      </c>
      <c r="K66" s="405">
        <v>0.05</v>
      </c>
      <c r="L66" s="429"/>
      <c r="M66" s="410">
        <f>VLOOKUP(A66,MATERIALES!A13:D408,4,FALSE)</f>
        <v>4558</v>
      </c>
      <c r="N66" s="280">
        <f t="shared" si="1"/>
        <v>227.9</v>
      </c>
    </row>
    <row r="67" spans="1:14">
      <c r="A67" s="167" t="s">
        <v>766</v>
      </c>
      <c r="B67" s="49" t="str">
        <f>VLOOKUP(A67,MATERIALES!A13:D376,3,FALSE)</f>
        <v>Tubería PVC RD21 de 1´´ (para anclajes)</v>
      </c>
      <c r="C67" s="433"/>
      <c r="D67" s="433"/>
      <c r="E67" s="433"/>
      <c r="F67" s="433"/>
      <c r="G67" s="433"/>
      <c r="H67" s="433"/>
      <c r="I67" s="433"/>
      <c r="J67" s="320" t="str">
        <f>VLOOKUP(A67,MATERIALES!A18:D659,2,FALSE)</f>
        <v>m</v>
      </c>
      <c r="K67" s="405">
        <v>1</v>
      </c>
      <c r="L67" s="429"/>
      <c r="M67" s="410">
        <f>VLOOKUP(A67,MATERIALES!A13:D409,4,FALSE)</f>
        <v>4361</v>
      </c>
      <c r="N67" s="280">
        <f t="shared" si="1"/>
        <v>4361</v>
      </c>
    </row>
    <row r="68" spans="1:14" ht="15.75" thickBot="1">
      <c r="B68" s="49"/>
      <c r="C68" s="318"/>
      <c r="D68" s="318"/>
      <c r="E68" s="318"/>
      <c r="F68" s="318"/>
      <c r="G68" s="318"/>
      <c r="H68" s="318"/>
      <c r="I68" s="318"/>
      <c r="J68" s="443"/>
      <c r="K68" s="132"/>
      <c r="L68" s="333"/>
      <c r="M68" s="410"/>
      <c r="N68" s="280"/>
    </row>
    <row r="69" spans="1:14" ht="15.75" thickBot="1">
      <c r="B69" s="822" t="s">
        <v>1037</v>
      </c>
      <c r="C69" s="823"/>
      <c r="D69" s="823"/>
      <c r="E69" s="823"/>
      <c r="F69" s="823"/>
      <c r="G69" s="823"/>
      <c r="H69" s="823"/>
      <c r="I69" s="823"/>
      <c r="J69" s="823"/>
      <c r="K69" s="823"/>
      <c r="L69" s="823"/>
      <c r="M69" s="824"/>
      <c r="N69" s="402">
        <f>SUM(N54:N68)</f>
        <v>113010.69068322192</v>
      </c>
    </row>
    <row r="70" spans="1:14">
      <c r="B70" s="39"/>
      <c r="C70" s="40"/>
      <c r="D70" s="40"/>
      <c r="E70" s="40"/>
      <c r="F70" s="40"/>
      <c r="G70" s="40"/>
      <c r="H70" s="40"/>
      <c r="I70" s="40"/>
      <c r="J70" s="40"/>
      <c r="K70" s="40"/>
      <c r="L70" s="40"/>
      <c r="M70" s="40"/>
      <c r="N70" s="41"/>
    </row>
    <row r="71" spans="1:14">
      <c r="B71" s="70" t="s">
        <v>1040</v>
      </c>
      <c r="C71" s="71"/>
      <c r="D71" s="71"/>
      <c r="E71" s="71"/>
      <c r="F71" s="71"/>
      <c r="G71" s="71"/>
      <c r="H71" s="71"/>
      <c r="I71" s="71"/>
      <c r="J71" s="71"/>
      <c r="K71" s="71"/>
      <c r="L71" s="71"/>
      <c r="M71" s="71"/>
      <c r="N71" s="72"/>
    </row>
    <row r="72" spans="1:14" ht="15.75" thickBot="1">
      <c r="B72" s="74"/>
      <c r="C72" s="67"/>
      <c r="D72" s="67"/>
      <c r="E72" s="67"/>
      <c r="F72" s="67"/>
      <c r="G72" s="67"/>
      <c r="H72" s="67"/>
      <c r="I72" s="67"/>
      <c r="J72" s="67"/>
      <c r="K72" s="67"/>
      <c r="L72" s="67"/>
      <c r="M72" s="67"/>
      <c r="N72" s="69"/>
    </row>
    <row r="73" spans="1:14" ht="25.5">
      <c r="B73" s="321" t="s">
        <v>1041</v>
      </c>
      <c r="C73" s="322"/>
      <c r="D73" s="322"/>
      <c r="E73" s="322"/>
      <c r="F73" s="322"/>
      <c r="G73" s="322"/>
      <c r="H73" s="79" t="s">
        <v>1029</v>
      </c>
      <c r="I73" s="80" t="s">
        <v>1042</v>
      </c>
      <c r="J73" s="81" t="s">
        <v>1043</v>
      </c>
      <c r="K73" s="79" t="s">
        <v>1044</v>
      </c>
      <c r="L73" s="908" t="s">
        <v>1045</v>
      </c>
      <c r="M73" s="887"/>
      <c r="N73" s="82" t="s">
        <v>1035</v>
      </c>
    </row>
    <row r="74" spans="1:14">
      <c r="B74" s="52"/>
      <c r="C74" s="325"/>
      <c r="D74" s="325"/>
      <c r="E74" s="325"/>
      <c r="F74" s="325"/>
      <c r="G74" s="325"/>
      <c r="H74" s="319"/>
      <c r="I74" s="287"/>
      <c r="J74" s="294"/>
      <c r="K74" s="287"/>
      <c r="L74" s="909"/>
      <c r="M74" s="910"/>
      <c r="N74" s="295"/>
    </row>
    <row r="75" spans="1:14">
      <c r="B75" s="52"/>
      <c r="C75" s="53"/>
      <c r="D75" s="53"/>
      <c r="E75" s="53"/>
      <c r="F75" s="53"/>
      <c r="G75" s="53"/>
      <c r="H75" s="319"/>
      <c r="I75" s="287"/>
      <c r="J75" s="294"/>
      <c r="K75" s="287"/>
      <c r="L75" s="909"/>
      <c r="M75" s="910"/>
      <c r="N75" s="295"/>
    </row>
    <row r="76" spans="1:14">
      <c r="B76" s="52"/>
      <c r="C76" s="53"/>
      <c r="D76" s="53"/>
      <c r="E76" s="53"/>
      <c r="F76" s="53"/>
      <c r="G76" s="53"/>
      <c r="H76" s="319"/>
      <c r="I76" s="287"/>
      <c r="J76" s="294"/>
      <c r="K76" s="287"/>
      <c r="L76" s="909"/>
      <c r="M76" s="910"/>
      <c r="N76" s="295"/>
    </row>
    <row r="77" spans="1:14">
      <c r="B77" s="52"/>
      <c r="C77" s="53"/>
      <c r="D77" s="53"/>
      <c r="E77" s="53"/>
      <c r="F77" s="53"/>
      <c r="G77" s="53"/>
      <c r="H77" s="319"/>
      <c r="I77" s="287"/>
      <c r="J77" s="294"/>
      <c r="K77" s="287"/>
      <c r="L77" s="909"/>
      <c r="M77" s="910"/>
      <c r="N77" s="295"/>
    </row>
    <row r="78" spans="1:14">
      <c r="B78" s="52"/>
      <c r="C78" s="53"/>
      <c r="D78" s="53"/>
      <c r="E78" s="53"/>
      <c r="F78" s="53"/>
      <c r="G78" s="53"/>
      <c r="H78" s="296"/>
      <c r="I78" s="287"/>
      <c r="J78" s="287"/>
      <c r="K78" s="287"/>
      <c r="L78" s="297"/>
      <c r="M78" s="298"/>
      <c r="N78" s="299"/>
    </row>
    <row r="79" spans="1:14" ht="15.75" thickBot="1">
      <c r="B79" s="455"/>
      <c r="C79" s="456"/>
      <c r="D79" s="456"/>
      <c r="E79" s="456"/>
      <c r="F79" s="456"/>
      <c r="G79" s="456"/>
      <c r="H79" s="54"/>
      <c r="I79" s="132"/>
      <c r="J79" s="132"/>
      <c r="K79" s="132"/>
      <c r="L79" s="900"/>
      <c r="M79" s="901"/>
      <c r="N79" s="133"/>
    </row>
    <row r="80" spans="1:14" ht="15.75" thickBot="1">
      <c r="B80" s="911" t="s">
        <v>1037</v>
      </c>
      <c r="C80" s="865"/>
      <c r="D80" s="865"/>
      <c r="E80" s="865"/>
      <c r="F80" s="865"/>
      <c r="G80" s="865"/>
      <c r="H80" s="865"/>
      <c r="I80" s="865"/>
      <c r="J80" s="865"/>
      <c r="K80" s="865"/>
      <c r="L80" s="865"/>
      <c r="M80" s="866"/>
      <c r="N80" s="110"/>
    </row>
    <row r="81" spans="1:15">
      <c r="B81" s="39"/>
      <c r="C81" s="40"/>
      <c r="D81" s="40"/>
      <c r="E81" s="40"/>
      <c r="F81" s="40"/>
      <c r="G81" s="40"/>
      <c r="H81" s="40"/>
      <c r="I81" s="40"/>
      <c r="J81" s="40"/>
      <c r="K81" s="40"/>
      <c r="L81" s="40"/>
      <c r="M81" s="40"/>
      <c r="N81" s="41"/>
    </row>
    <row r="82" spans="1:15">
      <c r="B82" s="70" t="s">
        <v>1046</v>
      </c>
      <c r="C82" s="71"/>
      <c r="D82" s="71"/>
      <c r="E82" s="71"/>
      <c r="F82" s="71"/>
      <c r="G82" s="71"/>
      <c r="H82" s="71"/>
      <c r="I82" s="71"/>
      <c r="J82" s="71"/>
      <c r="K82" s="71"/>
      <c r="L82" s="71"/>
      <c r="M82" s="71"/>
      <c r="N82" s="72"/>
    </row>
    <row r="83" spans="1:15" ht="15.75" thickBot="1">
      <c r="B83" s="74"/>
      <c r="C83" s="67"/>
      <c r="D83" s="67"/>
      <c r="E83" s="67"/>
      <c r="F83" s="67"/>
      <c r="G83" s="67"/>
      <c r="H83" s="67"/>
      <c r="I83" s="67"/>
      <c r="J83" s="67"/>
      <c r="K83" s="67"/>
      <c r="L83" s="67"/>
      <c r="M83" s="67"/>
      <c r="N83" s="69"/>
    </row>
    <row r="84" spans="1:15" ht="25.5">
      <c r="B84" s="861" t="s">
        <v>1047</v>
      </c>
      <c r="C84" s="862"/>
      <c r="D84" s="862"/>
      <c r="E84" s="862"/>
      <c r="F84" s="862"/>
      <c r="G84" s="862"/>
      <c r="H84" s="862"/>
      <c r="I84" s="79" t="s">
        <v>1048</v>
      </c>
      <c r="J84" s="81" t="s">
        <v>1494</v>
      </c>
      <c r="K84" s="80" t="s">
        <v>1050</v>
      </c>
      <c r="L84" s="863" t="s">
        <v>1034</v>
      </c>
      <c r="M84" s="864"/>
      <c r="N84" s="104" t="s">
        <v>1035</v>
      </c>
    </row>
    <row r="85" spans="1:15">
      <c r="A85" s="168" t="s">
        <v>11</v>
      </c>
      <c r="B85" s="55" t="str">
        <f>VLOOKUP(A85,'MANO DE OBRA'!A8:D68,3,FALSE)</f>
        <v>Obrero (4)</v>
      </c>
      <c r="C85" s="53"/>
      <c r="D85" s="53"/>
      <c r="E85" s="53"/>
      <c r="F85" s="53"/>
      <c r="G85" s="53"/>
      <c r="H85" s="53"/>
      <c r="I85" s="300">
        <f>K85/J85*100</f>
        <v>110415.578824</v>
      </c>
      <c r="J85" s="301">
        <v>185</v>
      </c>
      <c r="K85" s="302">
        <f>VLOOKUP(A85,'MANO DE OBRA'!A8:D99,4,FALSE)</f>
        <v>204268.8208244</v>
      </c>
      <c r="L85" s="56"/>
      <c r="M85" s="442">
        <v>10.4</v>
      </c>
      <c r="N85" s="403">
        <f>K85/M85</f>
        <v>19641.232771576921</v>
      </c>
      <c r="O85" s="112"/>
    </row>
    <row r="86" spans="1:15">
      <c r="A86" s="168" t="s">
        <v>32</v>
      </c>
      <c r="B86" s="55" t="str">
        <f>VLOOKUP(A86,'MANO DE OBRA'!A8:D69,3,FALSE)</f>
        <v>Oficial (2)</v>
      </c>
      <c r="C86" s="53"/>
      <c r="D86" s="53"/>
      <c r="E86" s="53"/>
      <c r="F86" s="53"/>
      <c r="G86" s="53"/>
      <c r="H86" s="53"/>
      <c r="I86" s="300">
        <f>K86/J86*100</f>
        <v>110415.578824</v>
      </c>
      <c r="J86" s="301">
        <v>185</v>
      </c>
      <c r="K86" s="302">
        <f>VLOOKUP(A86,'MANO DE OBRA'!A8:D100,4,FALSE)</f>
        <v>204268.8208244</v>
      </c>
      <c r="L86" s="56"/>
      <c r="M86" s="439">
        <v>10.4</v>
      </c>
      <c r="N86" s="403">
        <f>K86/M86</f>
        <v>19641.232771576921</v>
      </c>
    </row>
    <row r="87" spans="1:15">
      <c r="B87" s="55"/>
      <c r="C87" s="53"/>
      <c r="D87" s="53"/>
      <c r="E87" s="53"/>
      <c r="F87" s="53"/>
      <c r="G87" s="53"/>
      <c r="H87" s="53"/>
      <c r="I87" s="300"/>
      <c r="J87" s="301"/>
      <c r="K87" s="302"/>
      <c r="L87" s="56"/>
      <c r="M87" s="440"/>
      <c r="N87" s="403"/>
    </row>
    <row r="88" spans="1:15">
      <c r="B88" s="55"/>
      <c r="C88" s="53"/>
      <c r="D88" s="53"/>
      <c r="E88" s="53"/>
      <c r="F88" s="53"/>
      <c r="G88" s="53"/>
      <c r="H88" s="53"/>
      <c r="I88" s="287"/>
      <c r="J88" s="305"/>
      <c r="K88" s="306"/>
      <c r="L88" s="326"/>
      <c r="M88" s="308"/>
      <c r="N88" s="304"/>
    </row>
    <row r="89" spans="1:15">
      <c r="B89" s="55"/>
      <c r="C89" s="53"/>
      <c r="D89" s="53"/>
      <c r="E89" s="53"/>
      <c r="F89" s="53"/>
      <c r="G89" s="53"/>
      <c r="H89" s="53"/>
      <c r="I89" s="287"/>
      <c r="J89" s="305"/>
      <c r="K89" s="306"/>
      <c r="L89" s="326"/>
      <c r="M89" s="308"/>
      <c r="N89" s="304"/>
    </row>
    <row r="90" spans="1:15" ht="15.75" thickBot="1">
      <c r="B90" s="898"/>
      <c r="C90" s="899"/>
      <c r="D90" s="899"/>
      <c r="E90" s="899"/>
      <c r="F90" s="899"/>
      <c r="G90" s="899"/>
      <c r="H90" s="899"/>
      <c r="I90" s="132"/>
      <c r="J90" s="132"/>
      <c r="K90" s="132"/>
      <c r="L90" s="912"/>
      <c r="M90" s="912"/>
      <c r="N90" s="51"/>
    </row>
    <row r="91" spans="1:15" ht="15.75" thickBot="1">
      <c r="B91" s="911" t="s">
        <v>1037</v>
      </c>
      <c r="C91" s="865"/>
      <c r="D91" s="865"/>
      <c r="E91" s="865"/>
      <c r="F91" s="865"/>
      <c r="G91" s="865"/>
      <c r="H91" s="865"/>
      <c r="I91" s="865"/>
      <c r="J91" s="865"/>
      <c r="K91" s="865"/>
      <c r="L91" s="865"/>
      <c r="M91" s="866"/>
      <c r="N91" s="309">
        <f>SUM(N85:N90)</f>
        <v>39282.465543153841</v>
      </c>
    </row>
    <row r="92" spans="1:15" ht="15.75" thickBot="1">
      <c r="B92" s="39"/>
      <c r="C92" s="40"/>
      <c r="D92" s="40"/>
      <c r="E92" s="40"/>
      <c r="F92" s="40"/>
      <c r="G92" s="40"/>
      <c r="H92" s="40"/>
      <c r="I92" s="40"/>
      <c r="J92" s="40"/>
      <c r="K92" s="40"/>
      <c r="L92" s="40"/>
      <c r="M92" s="40"/>
      <c r="N92" s="41"/>
    </row>
    <row r="93" spans="1:15" ht="15.75" thickBot="1">
      <c r="B93" s="822" t="s">
        <v>1051</v>
      </c>
      <c r="C93" s="823"/>
      <c r="D93" s="823"/>
      <c r="E93" s="823"/>
      <c r="F93" s="823"/>
      <c r="G93" s="823"/>
      <c r="H93" s="823"/>
      <c r="I93" s="823"/>
      <c r="J93" s="823"/>
      <c r="K93" s="823"/>
      <c r="L93" s="823"/>
      <c r="M93" s="824"/>
      <c r="N93" s="105">
        <f>N49+N69+N80+N91</f>
        <v>440258.53525932354</v>
      </c>
    </row>
    <row r="94" spans="1:15">
      <c r="B94" s="39"/>
      <c r="C94" s="40"/>
      <c r="D94" s="40"/>
      <c r="E94" s="40"/>
      <c r="F94" s="40"/>
      <c r="G94" s="40"/>
      <c r="H94" s="40"/>
      <c r="I94" s="40"/>
      <c r="J94" s="40"/>
      <c r="K94" s="40"/>
      <c r="L94" s="40"/>
      <c r="M94" s="40"/>
      <c r="N94" s="41"/>
    </row>
    <row r="95" spans="1:15">
      <c r="B95" s="70" t="s">
        <v>1052</v>
      </c>
      <c r="C95" s="71"/>
      <c r="D95" s="71"/>
      <c r="E95" s="71"/>
      <c r="F95" s="71"/>
      <c r="G95" s="71"/>
      <c r="H95" s="71"/>
      <c r="I95" s="71"/>
      <c r="J95" s="71"/>
      <c r="K95" s="71"/>
      <c r="L95" s="71"/>
      <c r="M95" s="71"/>
      <c r="N95" s="72"/>
    </row>
    <row r="96" spans="1:15" ht="15.75" thickBot="1">
      <c r="B96" s="74"/>
      <c r="C96" s="67"/>
      <c r="D96" s="67"/>
      <c r="E96" s="67"/>
      <c r="F96" s="67"/>
      <c r="G96" s="67"/>
      <c r="H96" s="67"/>
      <c r="I96" s="67"/>
      <c r="J96" s="67"/>
      <c r="K96" s="67"/>
      <c r="L96" s="67"/>
      <c r="M96" s="67"/>
      <c r="N96" s="69"/>
    </row>
    <row r="97" spans="1:14">
      <c r="B97" s="867" t="s">
        <v>1053</v>
      </c>
      <c r="C97" s="868"/>
      <c r="D97" s="868"/>
      <c r="E97" s="868"/>
      <c r="F97" s="868"/>
      <c r="G97" s="868"/>
      <c r="H97" s="868"/>
      <c r="I97" s="322"/>
      <c r="J97" s="342"/>
      <c r="K97" s="310" t="s">
        <v>1054</v>
      </c>
      <c r="L97" s="869" t="s">
        <v>1055</v>
      </c>
      <c r="M97" s="870"/>
      <c r="N97" s="311"/>
    </row>
    <row r="98" spans="1:14">
      <c r="B98" s="855" t="s">
        <v>1056</v>
      </c>
      <c r="C98" s="856"/>
      <c r="D98" s="856"/>
      <c r="E98" s="856"/>
      <c r="F98" s="856"/>
      <c r="G98" s="856"/>
      <c r="H98" s="856"/>
      <c r="I98" s="93"/>
      <c r="J98" s="94"/>
      <c r="K98" s="312">
        <v>0.2</v>
      </c>
      <c r="L98" s="857">
        <f>N93*K98</f>
        <v>88051.707051864709</v>
      </c>
      <c r="M98" s="858"/>
      <c r="N98" s="57"/>
    </row>
    <row r="99" spans="1:14">
      <c r="B99" s="95" t="s">
        <v>1057</v>
      </c>
      <c r="C99" s="96"/>
      <c r="D99" s="96"/>
      <c r="E99" s="96"/>
      <c r="F99" s="96"/>
      <c r="G99" s="96"/>
      <c r="H99" s="96"/>
      <c r="I99" s="93"/>
      <c r="J99" s="94"/>
      <c r="K99" s="312">
        <v>0.05</v>
      </c>
      <c r="L99" s="857">
        <f>N93*K99</f>
        <v>22012.926762966177</v>
      </c>
      <c r="M99" s="858"/>
      <c r="N99" s="57"/>
    </row>
    <row r="100" spans="1:14" ht="15.75" thickBot="1">
      <c r="B100" s="97" t="s">
        <v>1058</v>
      </c>
      <c r="C100" s="98"/>
      <c r="D100" s="98"/>
      <c r="E100" s="98"/>
      <c r="F100" s="98"/>
      <c r="G100" s="98"/>
      <c r="H100" s="98"/>
      <c r="I100" s="99"/>
      <c r="J100" s="100"/>
      <c r="K100" s="313">
        <v>0.05</v>
      </c>
      <c r="L100" s="859">
        <f>N93*K100</f>
        <v>22012.926762966177</v>
      </c>
      <c r="M100" s="860"/>
      <c r="N100" s="57"/>
    </row>
    <row r="101" spans="1:14" ht="15.75" thickBot="1">
      <c r="B101" s="822" t="s">
        <v>1037</v>
      </c>
      <c r="C101" s="823"/>
      <c r="D101" s="823"/>
      <c r="E101" s="823"/>
      <c r="F101" s="823"/>
      <c r="G101" s="823"/>
      <c r="H101" s="823"/>
      <c r="I101" s="823"/>
      <c r="J101" s="823"/>
      <c r="K101" s="823"/>
      <c r="L101" s="823"/>
      <c r="M101" s="824"/>
      <c r="N101" s="58">
        <f>L98+L99+L100</f>
        <v>132077.56057779706</v>
      </c>
    </row>
    <row r="102" spans="1:14" ht="15.75" thickBot="1">
      <c r="B102" s="39"/>
      <c r="C102" s="40"/>
      <c r="D102" s="40"/>
      <c r="E102" s="40"/>
      <c r="F102" s="40"/>
      <c r="G102" s="40"/>
      <c r="H102" s="40"/>
      <c r="I102" s="40"/>
      <c r="J102" s="40"/>
      <c r="K102" s="40"/>
      <c r="L102" s="40"/>
      <c r="M102" s="40"/>
      <c r="N102" s="41"/>
    </row>
    <row r="103" spans="1:14" ht="15.75" thickBot="1">
      <c r="A103" t="s">
        <v>2122</v>
      </c>
      <c r="B103" s="822" t="s">
        <v>1059</v>
      </c>
      <c r="C103" s="823"/>
      <c r="D103" s="823"/>
      <c r="E103" s="823"/>
      <c r="F103" s="823"/>
      <c r="G103" s="823"/>
      <c r="H103" s="823"/>
      <c r="I103" s="823"/>
      <c r="J103" s="823"/>
      <c r="K103" s="823"/>
      <c r="L103" s="823"/>
      <c r="M103" s="824"/>
      <c r="N103" s="196">
        <f>N93+N101</f>
        <v>572336.09583712067</v>
      </c>
    </row>
    <row r="104" spans="1:14">
      <c r="B104" s="247"/>
      <c r="C104" s="248"/>
      <c r="D104" s="248"/>
      <c r="E104" s="248"/>
      <c r="F104" s="248"/>
      <c r="G104" s="248"/>
      <c r="H104" s="248"/>
      <c r="I104" s="248"/>
      <c r="J104" s="248"/>
      <c r="K104" s="248"/>
      <c r="L104" s="248"/>
      <c r="M104" s="248"/>
      <c r="N104" s="249"/>
    </row>
    <row r="105" spans="1:14">
      <c r="B105" s="250"/>
      <c r="C105" s="251"/>
      <c r="D105" s="251"/>
      <c r="E105" s="251"/>
      <c r="F105" s="251"/>
      <c r="G105" s="251"/>
      <c r="H105" s="251"/>
      <c r="I105" s="251"/>
      <c r="J105" s="251"/>
      <c r="K105" s="251"/>
      <c r="L105" s="251"/>
      <c r="M105" s="251"/>
      <c r="N105" s="252"/>
    </row>
    <row r="106" spans="1:14">
      <c r="B106" s="250"/>
      <c r="C106" s="251"/>
      <c r="D106" s="251"/>
      <c r="E106" s="251"/>
      <c r="F106" s="251"/>
      <c r="G106" s="251"/>
      <c r="H106" s="251"/>
      <c r="I106" s="251"/>
      <c r="J106" s="251"/>
      <c r="K106" s="251"/>
      <c r="L106" s="251"/>
      <c r="M106" s="251"/>
      <c r="N106" s="252"/>
    </row>
    <row r="107" spans="1:14">
      <c r="B107" s="250"/>
      <c r="C107" s="251"/>
      <c r="D107" s="251"/>
      <c r="E107" s="251"/>
      <c r="F107" s="251"/>
      <c r="G107" s="251"/>
      <c r="H107" s="251"/>
      <c r="I107" s="251"/>
      <c r="J107" s="251"/>
      <c r="K107" s="251"/>
      <c r="L107" s="251"/>
      <c r="M107" s="251"/>
      <c r="N107" s="252"/>
    </row>
    <row r="108" spans="1:14">
      <c r="B108" s="250"/>
      <c r="C108" s="251"/>
      <c r="D108" s="251"/>
      <c r="E108" s="425" t="s">
        <v>1060</v>
      </c>
      <c r="F108" s="425"/>
      <c r="G108" s="425"/>
      <c r="H108" s="425"/>
      <c r="I108" s="425"/>
      <c r="J108" s="425"/>
      <c r="K108" s="251"/>
      <c r="L108" s="251"/>
      <c r="M108" s="251"/>
      <c r="N108" s="252"/>
    </row>
    <row r="109" spans="1:14">
      <c r="B109" s="250"/>
      <c r="C109" s="251"/>
      <c r="D109" s="251"/>
      <c r="E109" s="251" t="s">
        <v>1061</v>
      </c>
      <c r="F109" s="251"/>
      <c r="G109" s="251"/>
      <c r="H109" s="251"/>
      <c r="I109" s="251"/>
      <c r="J109" s="251"/>
      <c r="K109" s="251"/>
      <c r="L109" s="251"/>
      <c r="M109" s="251"/>
      <c r="N109" s="252"/>
    </row>
    <row r="110" spans="1:14">
      <c r="B110" s="250"/>
      <c r="C110" s="251"/>
      <c r="D110" s="251"/>
      <c r="E110" s="251" t="s">
        <v>1062</v>
      </c>
      <c r="F110" s="251"/>
      <c r="G110" s="251"/>
      <c r="H110" s="251"/>
      <c r="I110" s="251"/>
      <c r="J110" s="251"/>
      <c r="K110" s="251"/>
      <c r="L110" s="251"/>
      <c r="M110" s="251"/>
      <c r="N110" s="252"/>
    </row>
    <row r="111" spans="1:14">
      <c r="B111" s="250"/>
      <c r="C111" s="251"/>
      <c r="D111" s="251"/>
      <c r="E111" s="251" t="s">
        <v>1063</v>
      </c>
      <c r="F111" s="251"/>
      <c r="G111" s="251"/>
      <c r="H111" s="251"/>
      <c r="I111" s="251"/>
      <c r="J111" s="251"/>
      <c r="K111" s="251"/>
      <c r="L111" s="251"/>
      <c r="M111" s="251"/>
      <c r="N111" s="252"/>
    </row>
    <row r="112" spans="1:14" ht="15.75" thickBot="1">
      <c r="B112" s="250"/>
      <c r="C112" s="251"/>
      <c r="D112" s="251"/>
      <c r="E112" s="251"/>
      <c r="F112" s="251" t="s">
        <v>1064</v>
      </c>
      <c r="G112" s="251"/>
      <c r="H112" s="251"/>
      <c r="I112" s="251"/>
      <c r="J112" s="251"/>
      <c r="K112" s="251"/>
      <c r="L112" s="251"/>
      <c r="M112" s="251"/>
      <c r="N112" s="252"/>
    </row>
    <row r="113" spans="2:14">
      <c r="B113" s="235" t="s">
        <v>2322</v>
      </c>
      <c r="C113" s="236"/>
      <c r="D113" s="236"/>
      <c r="E113" s="236"/>
      <c r="F113" s="236"/>
      <c r="G113" s="236"/>
      <c r="H113" s="236"/>
      <c r="I113" s="236"/>
      <c r="J113" s="236"/>
      <c r="K113" s="236"/>
      <c r="L113" s="236"/>
      <c r="M113" s="236"/>
      <c r="N113" s="237"/>
    </row>
    <row r="114" spans="2:14">
      <c r="B114" s="253"/>
      <c r="C114" s="254"/>
      <c r="D114" s="254"/>
      <c r="E114" s="254"/>
      <c r="F114" s="254"/>
      <c r="G114" s="254"/>
      <c r="H114" s="254"/>
      <c r="I114" s="254"/>
      <c r="J114" s="254"/>
      <c r="K114" s="254"/>
      <c r="L114" s="254"/>
      <c r="M114" s="254"/>
      <c r="N114" s="255"/>
    </row>
    <row r="115" spans="2:14">
      <c r="B115" s="253"/>
      <c r="C115" s="254"/>
      <c r="D115" s="254"/>
      <c r="E115" s="254"/>
      <c r="F115" s="254"/>
      <c r="G115" s="254"/>
      <c r="H115" s="254"/>
      <c r="I115" s="254"/>
      <c r="J115" s="254"/>
      <c r="K115" s="254"/>
      <c r="L115" s="254"/>
      <c r="M115" s="254"/>
      <c r="N115" s="255"/>
    </row>
    <row r="116" spans="2:14">
      <c r="B116" s="253"/>
      <c r="C116" s="254"/>
      <c r="D116" s="254"/>
      <c r="E116" s="254"/>
      <c r="F116" s="254"/>
      <c r="G116" s="254"/>
      <c r="H116" s="254"/>
      <c r="I116" s="254"/>
      <c r="J116" s="254"/>
      <c r="K116" s="254"/>
      <c r="L116" s="254"/>
      <c r="M116" s="254"/>
      <c r="N116" s="255"/>
    </row>
    <row r="117" spans="2:14" ht="15.75" thickBot="1">
      <c r="B117" s="256"/>
      <c r="C117" s="257"/>
      <c r="D117" s="257"/>
      <c r="E117" s="257"/>
      <c r="F117" s="257"/>
      <c r="G117" s="257"/>
      <c r="H117" s="257"/>
      <c r="I117" s="257"/>
      <c r="J117" s="257"/>
      <c r="K117" s="257"/>
      <c r="L117" s="257"/>
      <c r="M117" s="257"/>
      <c r="N117" s="258"/>
    </row>
    <row r="118" spans="2:14">
      <c r="B118" s="259"/>
      <c r="C118" s="260"/>
      <c r="D118" s="260"/>
      <c r="E118" s="260"/>
      <c r="F118" s="260"/>
      <c r="G118" s="260"/>
      <c r="H118" s="260"/>
      <c r="I118" s="260"/>
      <c r="J118" s="260"/>
      <c r="K118" s="260"/>
      <c r="L118" s="260"/>
      <c r="M118" s="260"/>
      <c r="N118" s="261"/>
    </row>
    <row r="119" spans="2:14">
      <c r="B119" s="262" t="s">
        <v>2323</v>
      </c>
      <c r="C119" s="263"/>
      <c r="D119" s="263"/>
      <c r="E119" s="263"/>
      <c r="F119" s="263"/>
      <c r="G119" s="263"/>
      <c r="H119" s="263"/>
      <c r="I119" s="263"/>
      <c r="J119" s="263"/>
      <c r="K119" s="263"/>
      <c r="L119" s="263"/>
      <c r="M119" s="263"/>
      <c r="N119" s="264"/>
    </row>
    <row r="120" spans="2:14" ht="15" customHeight="1">
      <c r="B120" s="966" t="s">
        <v>2324</v>
      </c>
      <c r="C120" s="967"/>
      <c r="D120" s="967"/>
      <c r="E120" s="967"/>
      <c r="F120" s="967"/>
      <c r="G120" s="967"/>
      <c r="H120" s="967"/>
      <c r="I120" s="967"/>
      <c r="J120" s="967"/>
      <c r="K120" s="967"/>
      <c r="L120" s="967"/>
      <c r="M120" s="967"/>
      <c r="N120" s="968"/>
    </row>
    <row r="121" spans="2:14" ht="15" customHeight="1">
      <c r="B121" s="966"/>
      <c r="C121" s="967"/>
      <c r="D121" s="967"/>
      <c r="E121" s="967"/>
      <c r="F121" s="967"/>
      <c r="G121" s="967"/>
      <c r="H121" s="967"/>
      <c r="I121" s="967"/>
      <c r="J121" s="967"/>
      <c r="K121" s="967"/>
      <c r="L121" s="967"/>
      <c r="M121" s="967"/>
      <c r="N121" s="968"/>
    </row>
    <row r="122" spans="2:14" ht="30" customHeight="1">
      <c r="B122" s="969" t="s">
        <v>2325</v>
      </c>
      <c r="C122" s="970"/>
      <c r="D122" s="970"/>
      <c r="E122" s="970"/>
      <c r="F122" s="970"/>
      <c r="G122" s="970"/>
      <c r="H122" s="970"/>
      <c r="I122" s="970"/>
      <c r="J122" s="970"/>
      <c r="K122" s="970"/>
      <c r="L122" s="970"/>
      <c r="M122" s="970"/>
      <c r="N122" s="971"/>
    </row>
    <row r="123" spans="2:14">
      <c r="B123" s="969"/>
      <c r="C123" s="970"/>
      <c r="D123" s="970"/>
      <c r="E123" s="970"/>
      <c r="F123" s="970"/>
      <c r="G123" s="970"/>
      <c r="H123" s="970"/>
      <c r="I123" s="970"/>
      <c r="J123" s="970"/>
      <c r="K123" s="970"/>
      <c r="L123" s="970"/>
      <c r="M123" s="970"/>
      <c r="N123" s="971"/>
    </row>
    <row r="124" spans="2:14">
      <c r="B124" s="347"/>
      <c r="C124" s="348"/>
      <c r="D124" s="348"/>
      <c r="E124" s="348"/>
      <c r="F124" s="348"/>
      <c r="G124" s="348"/>
      <c r="H124" s="348"/>
      <c r="I124" s="348"/>
      <c r="J124" s="348"/>
      <c r="K124" s="348"/>
      <c r="L124" s="348"/>
      <c r="M124" s="348"/>
      <c r="N124" s="349"/>
    </row>
    <row r="125" spans="2:14">
      <c r="B125" s="347"/>
      <c r="C125" s="348"/>
      <c r="D125" s="348"/>
      <c r="E125" s="348"/>
      <c r="F125" s="348"/>
      <c r="G125" s="348"/>
      <c r="H125" s="348"/>
      <c r="I125" s="348"/>
      <c r="J125" s="348"/>
      <c r="K125" s="348"/>
      <c r="L125" s="348"/>
      <c r="M125" s="348"/>
      <c r="N125" s="349"/>
    </row>
    <row r="126" spans="2:14">
      <c r="B126" s="347"/>
      <c r="C126" s="348"/>
      <c r="D126" s="348"/>
      <c r="E126" s="348"/>
      <c r="F126" s="348"/>
      <c r="G126" s="348"/>
      <c r="H126" s="348"/>
      <c r="I126" s="348"/>
      <c r="J126" s="348"/>
      <c r="K126" s="348"/>
      <c r="L126" s="348"/>
      <c r="M126" s="348"/>
      <c r="N126" s="349"/>
    </row>
    <row r="127" spans="2:14">
      <c r="B127" s="262"/>
      <c r="C127" s="263"/>
      <c r="D127" s="263"/>
      <c r="E127" s="263"/>
      <c r="F127" s="263"/>
      <c r="G127" s="263"/>
      <c r="H127" s="263"/>
      <c r="I127" s="263"/>
      <c r="J127" s="263"/>
      <c r="K127" s="263"/>
      <c r="L127" s="263"/>
      <c r="M127" s="263"/>
      <c r="N127" s="264"/>
    </row>
    <row r="128" spans="2:14">
      <c r="B128" s="250"/>
      <c r="C128" s="251"/>
      <c r="D128" s="251"/>
      <c r="E128" s="251" t="s">
        <v>1060</v>
      </c>
      <c r="F128" s="425"/>
      <c r="G128" s="425"/>
      <c r="H128" s="251"/>
      <c r="I128" s="251"/>
      <c r="J128" s="251"/>
      <c r="K128" s="251"/>
      <c r="L128" s="251"/>
      <c r="M128" s="251"/>
      <c r="N128" s="252"/>
    </row>
    <row r="129" spans="2:14">
      <c r="B129" s="250"/>
      <c r="C129" s="251"/>
      <c r="D129" s="251"/>
      <c r="E129" s="426" t="s">
        <v>1061</v>
      </c>
      <c r="F129" s="251"/>
      <c r="G129" s="251"/>
      <c r="H129" s="426"/>
      <c r="I129" s="426"/>
      <c r="J129" s="426"/>
      <c r="K129" s="251"/>
      <c r="L129" s="251"/>
      <c r="M129" s="251"/>
      <c r="N129" s="252"/>
    </row>
    <row r="130" spans="2:14">
      <c r="B130" s="250"/>
      <c r="C130" s="251"/>
      <c r="D130" s="251"/>
      <c r="E130" s="265" t="s">
        <v>1065</v>
      </c>
      <c r="F130" s="251"/>
      <c r="G130" s="251"/>
      <c r="H130" s="265"/>
      <c r="I130" s="265"/>
      <c r="J130" s="265"/>
      <c r="K130" s="251"/>
      <c r="L130" s="251"/>
      <c r="M130" s="251"/>
      <c r="N130" s="252"/>
    </row>
    <row r="131" spans="2:14">
      <c r="B131" s="266"/>
      <c r="C131" s="263"/>
      <c r="D131" s="263"/>
      <c r="E131" s="251" t="s">
        <v>1063</v>
      </c>
      <c r="F131" s="251"/>
      <c r="G131" s="251"/>
      <c r="H131" s="251"/>
      <c r="I131" s="251"/>
      <c r="J131" s="251"/>
      <c r="K131" s="263"/>
      <c r="L131" s="263"/>
      <c r="M131" s="263"/>
      <c r="N131" s="264"/>
    </row>
    <row r="132" spans="2:14">
      <c r="B132" s="266"/>
      <c r="C132" s="263"/>
      <c r="D132" s="263"/>
      <c r="E132" s="263"/>
      <c r="F132" s="251"/>
      <c r="G132" s="251"/>
      <c r="H132" s="251"/>
      <c r="I132" s="251"/>
      <c r="J132" s="251"/>
      <c r="K132" s="263"/>
      <c r="L132" s="263"/>
      <c r="M132" s="263"/>
      <c r="N132" s="264"/>
    </row>
    <row r="133" spans="2:14">
      <c r="B133" s="266" t="s">
        <v>2326</v>
      </c>
      <c r="C133" s="265"/>
      <c r="D133" s="265"/>
      <c r="E133" s="251"/>
      <c r="F133" s="251"/>
      <c r="G133" s="251"/>
      <c r="H133" s="251"/>
      <c r="I133" s="251"/>
      <c r="J133" s="972"/>
      <c r="K133" s="972"/>
      <c r="L133" s="972"/>
      <c r="M133" s="972"/>
      <c r="N133" s="973"/>
    </row>
    <row r="134" spans="2:14" ht="15.75" thickBot="1">
      <c r="B134" s="427" t="s">
        <v>2327</v>
      </c>
      <c r="C134" s="428"/>
      <c r="D134" s="428"/>
      <c r="E134" s="267"/>
      <c r="F134" s="267"/>
      <c r="G134" s="267"/>
      <c r="H134" s="267"/>
      <c r="I134" s="267"/>
      <c r="J134" s="974"/>
      <c r="K134" s="974"/>
      <c r="L134" s="974"/>
      <c r="M134" s="974"/>
      <c r="N134" s="975"/>
    </row>
  </sheetData>
  <mergeCells count="69">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 ref="L90:M90"/>
    <mergeCell ref="B91:M91"/>
    <mergeCell ref="B93:M93"/>
    <mergeCell ref="B97:H97"/>
    <mergeCell ref="L97:M97"/>
    <mergeCell ref="L76:M76"/>
    <mergeCell ref="L77:M77"/>
    <mergeCell ref="L79:M79"/>
    <mergeCell ref="B80:M80"/>
    <mergeCell ref="B84:H84"/>
    <mergeCell ref="L84:M84"/>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B36:H36"/>
    <mergeCell ref="B43:H43"/>
    <mergeCell ref="F25:H25"/>
    <mergeCell ref="B27:N27"/>
    <mergeCell ref="L29:M29"/>
    <mergeCell ref="C30:I30"/>
    <mergeCell ref="L30:M30"/>
    <mergeCell ref="B35:H35"/>
    <mergeCell ref="I35:J35"/>
    <mergeCell ref="L35:M35"/>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7.25" customHeight="1" thickBot="1">
      <c r="A31" t="s">
        <v>1929</v>
      </c>
      <c r="B31" s="86" t="s">
        <v>1195</v>
      </c>
      <c r="C31" s="87" t="s">
        <v>2212</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224</v>
      </c>
      <c r="B36" s="871" t="str">
        <f>VLOOKUP(A36,EQUIPOS!A6:D154,3,FALSE)</f>
        <v>Equipo de Medición (Deformimetros Eléctricos, Mecánicos, Celdas de Carga,  Etc.)</v>
      </c>
      <c r="C36" s="872"/>
      <c r="D36" s="872"/>
      <c r="E36" s="872"/>
      <c r="F36" s="872"/>
      <c r="G36" s="872"/>
      <c r="H36" s="873"/>
      <c r="I36" s="275"/>
      <c r="J36" s="276"/>
      <c r="K36" s="277">
        <f>VLOOKUP(A36,EQUIPOS!A6:D163,4,FALSE)</f>
        <v>187300</v>
      </c>
      <c r="L36" s="278"/>
      <c r="M36" s="344">
        <v>3.3333333330000001</v>
      </c>
      <c r="N36" s="280">
        <f>K36/M36</f>
        <v>56190.000005618997</v>
      </c>
    </row>
    <row r="37" spans="1:14">
      <c r="A37" s="119" t="s">
        <v>125</v>
      </c>
      <c r="B37" s="871" t="str">
        <f>VLOOKUP(A37,EQUIPOS!A7:D154,3,FALSE)</f>
        <v>Bomba para gato de tensionamiento</v>
      </c>
      <c r="C37" s="872"/>
      <c r="D37" s="872"/>
      <c r="E37" s="872"/>
      <c r="F37" s="872"/>
      <c r="G37" s="872"/>
      <c r="H37" s="873"/>
      <c r="I37" s="429"/>
      <c r="J37" s="430"/>
      <c r="K37" s="277">
        <f>VLOOKUP(A37,EQUIPOS!A7:D164,4,FALSE)</f>
        <v>520083.33333333331</v>
      </c>
      <c r="L37" s="343"/>
      <c r="M37" s="344">
        <v>0.1</v>
      </c>
      <c r="N37" s="280">
        <f>K37/M37</f>
        <v>5200833.333333333</v>
      </c>
    </row>
    <row r="38" spans="1:14">
      <c r="A38" s="119" t="s">
        <v>240</v>
      </c>
      <c r="B38" s="871" t="str">
        <f>VLOOKUP(A38,EQUIPOS!A8:D154,3,FALSE)</f>
        <v>Gato para tensionamiento, fuerza Max 200 ton, área de tensión 314 cm2.</v>
      </c>
      <c r="C38" s="872"/>
      <c r="D38" s="872"/>
      <c r="E38" s="872"/>
      <c r="F38" s="872"/>
      <c r="G38" s="872"/>
      <c r="H38" s="873"/>
      <c r="I38" s="336"/>
      <c r="J38" s="338"/>
      <c r="K38" s="277">
        <f>VLOOKUP(A38,EQUIPOS!A8:D165,4,FALSE)</f>
        <v>197700</v>
      </c>
      <c r="L38" s="431"/>
      <c r="M38" s="432">
        <v>0.1</v>
      </c>
      <c r="N38" s="280">
        <f>K38/M38</f>
        <v>1977000</v>
      </c>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c r="C41" s="880"/>
      <c r="D41" s="880"/>
      <c r="E41" s="44"/>
      <c r="F41" s="45"/>
      <c r="G41" s="45"/>
      <c r="H41" s="46"/>
      <c r="I41" s="42"/>
      <c r="J41" s="43"/>
      <c r="K41" s="287"/>
      <c r="L41" s="284"/>
      <c r="M41" s="409"/>
      <c r="N41" s="352"/>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7234023.3333389517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67"/>
      <c r="B48" s="49"/>
      <c r="C48" s="289"/>
      <c r="D48" s="289"/>
      <c r="E48" s="289"/>
      <c r="F48" s="289"/>
      <c r="G48" s="289"/>
      <c r="H48" s="289"/>
      <c r="I48" s="276"/>
      <c r="J48" s="232"/>
      <c r="K48" s="290"/>
      <c r="L48" s="275"/>
      <c r="M48" s="410"/>
      <c r="N48" s="280"/>
    </row>
    <row r="49" spans="1:14">
      <c r="A49" s="167"/>
      <c r="B49" s="49"/>
      <c r="C49" s="433"/>
      <c r="D49" s="433"/>
      <c r="E49" s="433"/>
      <c r="F49" s="433"/>
      <c r="G49" s="433"/>
      <c r="H49" s="433"/>
      <c r="I49" s="433"/>
      <c r="J49" s="319"/>
      <c r="K49" s="405"/>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22" t="s">
        <v>1037</v>
      </c>
      <c r="C55" s="823"/>
      <c r="D55" s="823"/>
      <c r="E55" s="823"/>
      <c r="F55" s="823"/>
      <c r="G55" s="823"/>
      <c r="H55" s="823"/>
      <c r="I55" s="823"/>
      <c r="J55" s="823"/>
      <c r="K55" s="823"/>
      <c r="L55" s="823"/>
      <c r="M55" s="824"/>
      <c r="N55" s="402"/>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A60" t="s">
        <v>1477</v>
      </c>
      <c r="B60" s="52" t="str">
        <f>VLOOKUP(A60,TRANSPORTE!A2:D117,3,FALSE)</f>
        <v>Transporte de equipos</v>
      </c>
      <c r="C60" s="325"/>
      <c r="D60" s="325"/>
      <c r="E60" s="325"/>
      <c r="F60" s="325"/>
      <c r="G60" s="325"/>
      <c r="H60" s="319" t="s">
        <v>339</v>
      </c>
      <c r="I60" s="287">
        <v>15</v>
      </c>
      <c r="J60" s="294">
        <v>1</v>
      </c>
      <c r="K60" s="287">
        <f>I60*J60</f>
        <v>15</v>
      </c>
      <c r="L60" s="909">
        <f>VLOOKUP(A60,TRANSPORTE!A2:D117,4,FALSE)</f>
        <v>6736.6639939143488</v>
      </c>
      <c r="M60" s="910"/>
      <c r="N60" s="295">
        <f>K60*L60</f>
        <v>101049.95990871523</v>
      </c>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900"/>
      <c r="M65" s="901"/>
      <c r="N65" s="133"/>
    </row>
    <row r="66" spans="1:15" ht="15.75" thickBot="1">
      <c r="B66" s="911" t="s">
        <v>1037</v>
      </c>
      <c r="C66" s="865"/>
      <c r="D66" s="865"/>
      <c r="E66" s="865"/>
      <c r="F66" s="865"/>
      <c r="G66" s="865"/>
      <c r="H66" s="865"/>
      <c r="I66" s="865"/>
      <c r="J66" s="865"/>
      <c r="K66" s="865"/>
      <c r="L66" s="865"/>
      <c r="M66" s="866"/>
      <c r="N66" s="110">
        <f>N60+N61+N62+N63+N64</f>
        <v>101049.95990871523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864"/>
      <c r="N70" s="104" t="s">
        <v>1035</v>
      </c>
    </row>
    <row r="71" spans="1:15">
      <c r="A71" s="168" t="s">
        <v>4</v>
      </c>
      <c r="B71" s="55" t="str">
        <f>VLOOKUP(A71,'MANO DE OBRA'!A8:D68,3,FALSE)</f>
        <v>Inspector de fabricación y montaje</v>
      </c>
      <c r="C71" s="53"/>
      <c r="D71" s="53"/>
      <c r="E71" s="53"/>
      <c r="F71" s="53"/>
      <c r="G71" s="53"/>
      <c r="H71" s="53"/>
      <c r="I71" s="300">
        <f>K71/J71*100</f>
        <v>84190.500000000015</v>
      </c>
      <c r="J71" s="301">
        <v>185</v>
      </c>
      <c r="K71" s="302">
        <f>VLOOKUP(A71,'MANO DE OBRA'!A8:D99,4,FALSE)</f>
        <v>155752.42500000002</v>
      </c>
      <c r="L71" s="56"/>
      <c r="M71" s="442">
        <v>26.666666664000001</v>
      </c>
      <c r="N71" s="403">
        <f>K71/M71</f>
        <v>5840.7159380840721</v>
      </c>
      <c r="O71" s="112"/>
    </row>
    <row r="72" spans="1:15">
      <c r="A72" s="168"/>
      <c r="B72" s="55"/>
      <c r="C72" s="53"/>
      <c r="D72" s="53"/>
      <c r="E72" s="53"/>
      <c r="F72" s="53"/>
      <c r="G72" s="53"/>
      <c r="H72" s="53"/>
      <c r="I72" s="300"/>
      <c r="J72" s="301"/>
      <c r="K72" s="302"/>
      <c r="L72" s="56"/>
      <c r="M72" s="439"/>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8"/>
      <c r="C76" s="899"/>
      <c r="D76" s="899"/>
      <c r="E76" s="899"/>
      <c r="F76" s="899"/>
      <c r="G76" s="899"/>
      <c r="H76" s="899"/>
      <c r="I76" s="132"/>
      <c r="J76" s="132"/>
      <c r="K76" s="132"/>
      <c r="L76" s="912"/>
      <c r="M76" s="912"/>
      <c r="N76" s="51"/>
    </row>
    <row r="77" spans="1:15" ht="15.75" thickBot="1">
      <c r="B77" s="911" t="s">
        <v>1037</v>
      </c>
      <c r="C77" s="865"/>
      <c r="D77" s="865"/>
      <c r="E77" s="865"/>
      <c r="F77" s="865"/>
      <c r="G77" s="865"/>
      <c r="H77" s="865"/>
      <c r="I77" s="865"/>
      <c r="J77" s="865"/>
      <c r="K77" s="865"/>
      <c r="L77" s="865"/>
      <c r="M77" s="866"/>
      <c r="N77" s="309">
        <f>SUM(N71:N76)</f>
        <v>5840.7159380840721</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7340914.009185751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1468182.8018371502</v>
      </c>
      <c r="M84" s="858"/>
      <c r="N84" s="57"/>
    </row>
    <row r="85" spans="1:14">
      <c r="B85" s="95" t="s">
        <v>1057</v>
      </c>
      <c r="C85" s="96"/>
      <c r="D85" s="96"/>
      <c r="E85" s="96"/>
      <c r="F85" s="96"/>
      <c r="G85" s="96"/>
      <c r="H85" s="96"/>
      <c r="I85" s="93"/>
      <c r="J85" s="94"/>
      <c r="K85" s="312">
        <v>0.05</v>
      </c>
      <c r="L85" s="857">
        <f>N79*K85</f>
        <v>367045.70045928756</v>
      </c>
      <c r="M85" s="858"/>
      <c r="N85" s="57"/>
    </row>
    <row r="86" spans="1:14" ht="15.75" thickBot="1">
      <c r="B86" s="97" t="s">
        <v>1058</v>
      </c>
      <c r="C86" s="98"/>
      <c r="D86" s="98"/>
      <c r="E86" s="98"/>
      <c r="F86" s="98"/>
      <c r="G86" s="98"/>
      <c r="H86" s="98"/>
      <c r="I86" s="99"/>
      <c r="J86" s="100"/>
      <c r="K86" s="313">
        <v>0.05</v>
      </c>
      <c r="L86" s="859">
        <f>N79*K86</f>
        <v>367045.70045928756</v>
      </c>
      <c r="M86" s="860"/>
      <c r="N86" s="57"/>
    </row>
    <row r="87" spans="1:14" ht="15.75" thickBot="1">
      <c r="B87" s="822" t="s">
        <v>1037</v>
      </c>
      <c r="C87" s="823"/>
      <c r="D87" s="823"/>
      <c r="E87" s="823"/>
      <c r="F87" s="823"/>
      <c r="G87" s="823"/>
      <c r="H87" s="823"/>
      <c r="I87" s="823"/>
      <c r="J87" s="823"/>
      <c r="K87" s="823"/>
      <c r="L87" s="823"/>
      <c r="M87" s="824"/>
      <c r="N87" s="58">
        <f>L84+L85+L86</f>
        <v>2202274.2027557255</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9543188.2119414769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8.75" customHeight="1" thickBot="1">
      <c r="A31" t="s">
        <v>1929</v>
      </c>
      <c r="B31" s="86" t="s">
        <v>1196</v>
      </c>
      <c r="C31" s="87" t="s">
        <v>2213</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112</v>
      </c>
      <c r="B36" s="871" t="str">
        <f>VLOOKUP(A36,EQUIPOS!A6:D154,3,FALSE)</f>
        <v xml:space="preserve">Aspersor manual
</v>
      </c>
      <c r="C36" s="872"/>
      <c r="D36" s="872"/>
      <c r="E36" s="872"/>
      <c r="F36" s="872"/>
      <c r="G36" s="872"/>
      <c r="H36" s="873"/>
      <c r="I36" s="275"/>
      <c r="J36" s="276"/>
      <c r="K36" s="277">
        <f>VLOOKUP(A36,EQUIPOS!A6:D163,4,FALSE)</f>
        <v>3351</v>
      </c>
      <c r="L36" s="278"/>
      <c r="M36" s="344">
        <v>2</v>
      </c>
      <c r="N36" s="280">
        <f>K36/M36</f>
        <v>1675.5</v>
      </c>
    </row>
    <row r="37" spans="1:14">
      <c r="A37" s="119" t="s">
        <v>363</v>
      </c>
      <c r="B37" s="871" t="str">
        <f>VLOOKUP(A37,EQUIPOS!A7:D154,3,FALSE)</f>
        <v>Vibrador de concreto, Motor de 3 hp a 18.000 rpm Mangueras de 4 mt</v>
      </c>
      <c r="C37" s="872"/>
      <c r="D37" s="872"/>
      <c r="E37" s="872"/>
      <c r="F37" s="872"/>
      <c r="G37" s="872"/>
      <c r="H37" s="873"/>
      <c r="I37" s="429"/>
      <c r="J37" s="430"/>
      <c r="K37" s="277">
        <f>VLOOKUP(A37,EQUIPOS!A7:D164,4,FALSE)</f>
        <v>10150</v>
      </c>
      <c r="L37" s="343"/>
      <c r="M37" s="344">
        <v>2</v>
      </c>
      <c r="N37" s="280">
        <f>K37/M37</f>
        <v>5075</v>
      </c>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0.05</v>
      </c>
      <c r="N41" s="352">
        <f>N77*M41</f>
        <v>1595.850162690625</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8346.3501626906254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67" t="s">
        <v>611</v>
      </c>
      <c r="B48" s="49" t="str">
        <f>VLOOKUP(A48,MATERIALES!A5:D373,3,FALSE)</f>
        <v xml:space="preserve">Obra falsa concreto clase A y B (puntal de 3m metálico)
</v>
      </c>
      <c r="C48" s="289"/>
      <c r="D48" s="289"/>
      <c r="E48" s="289"/>
      <c r="F48" s="289"/>
      <c r="G48" s="289"/>
      <c r="H48" s="289"/>
      <c r="I48" s="289"/>
      <c r="J48" s="319" t="str">
        <f>VLOOKUP(A48,MATERIALES!A4:D640,2,FALSE)</f>
        <v>m2</v>
      </c>
      <c r="K48" s="290">
        <v>4.5999999999999996</v>
      </c>
      <c r="L48" s="275"/>
      <c r="M48" s="410">
        <f>VLOOKUP(A48,MATERIALES!A5:D396,4,FALSE)</f>
        <v>67990.590412180827</v>
      </c>
      <c r="N48" s="280">
        <f>K48*M48</f>
        <v>312756.71589603176</v>
      </c>
    </row>
    <row r="49" spans="1:14">
      <c r="A49" s="167" t="s">
        <v>849</v>
      </c>
      <c r="B49" s="49" t="str">
        <f>VLOOKUP(A49,MATERIALES!A6:D373,3,FALSE)</f>
        <v>Antisol blanco (presentación 20 kg)</v>
      </c>
      <c r="C49" s="433"/>
      <c r="D49" s="433"/>
      <c r="E49" s="433"/>
      <c r="F49" s="433"/>
      <c r="G49" s="433"/>
      <c r="H49" s="433"/>
      <c r="I49" s="433"/>
      <c r="J49" s="320" t="str">
        <f>VLOOKUP(A49,MATERIALES!A5:D641,2,FALSE)</f>
        <v>kg</v>
      </c>
      <c r="K49" s="405">
        <v>1</v>
      </c>
      <c r="L49" s="429"/>
      <c r="M49" s="410">
        <f>VLOOKUP(A49,MATERIALES!A6:D397,4,FALSE)</f>
        <v>5554.91</v>
      </c>
      <c r="N49" s="280">
        <f>K49*M49</f>
        <v>5554.91</v>
      </c>
    </row>
    <row r="50" spans="1:14">
      <c r="A50" s="167" t="s">
        <v>902</v>
      </c>
      <c r="B50" s="49" t="str">
        <f>VLOOKUP(A50,MATERIALES!A6:D373,3,FALSE)</f>
        <v>Concreto Resistencia  35 (Mpa)</v>
      </c>
      <c r="C50" s="433"/>
      <c r="D50" s="433"/>
      <c r="E50" s="433"/>
      <c r="F50" s="433"/>
      <c r="G50" s="433"/>
      <c r="H50" s="433"/>
      <c r="I50" s="433"/>
      <c r="J50" s="320" t="str">
        <f>VLOOKUP(A50,MATERIALES!A6:D642,2,FALSE)</f>
        <v>m3</v>
      </c>
      <c r="K50" s="405">
        <v>1</v>
      </c>
      <c r="L50" s="429"/>
      <c r="M50" s="410">
        <f>VLOOKUP(A50,MATERIALES!A6:D398,4,FALSE)</f>
        <v>402272.66666666669</v>
      </c>
      <c r="N50" s="280">
        <f>K50*M50</f>
        <v>402272.66666666669</v>
      </c>
    </row>
    <row r="51" spans="1:14">
      <c r="A51" s="167" t="s">
        <v>951</v>
      </c>
      <c r="B51" s="49" t="str">
        <f>VLOOKUP(A51,MATERIALES!A6:D373,3,FALSE)</f>
        <v>FORMALETA (Depende para que sea el Concreto)</v>
      </c>
      <c r="C51" s="433"/>
      <c r="D51" s="433"/>
      <c r="E51" s="433"/>
      <c r="F51" s="433"/>
      <c r="G51" s="433"/>
      <c r="H51" s="433"/>
      <c r="I51" s="433"/>
      <c r="J51" s="320" t="str">
        <f>VLOOKUP(A51,MATERIALES!A6:D643,2,FALSE)</f>
        <v>m2</v>
      </c>
      <c r="K51" s="405">
        <v>4.5999999999999996</v>
      </c>
      <c r="L51" s="429"/>
      <c r="M51" s="410">
        <f>VLOOKUP(A51,MATERIALES!A6:D399,4,FALSE)</f>
        <v>20568.80520633921</v>
      </c>
      <c r="N51" s="280">
        <f>K51*M51</f>
        <v>94616.503949160353</v>
      </c>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22" t="s">
        <v>1037</v>
      </c>
      <c r="C55" s="823"/>
      <c r="D55" s="823"/>
      <c r="E55" s="823"/>
      <c r="F55" s="823"/>
      <c r="G55" s="823"/>
      <c r="H55" s="823"/>
      <c r="I55" s="823"/>
      <c r="J55" s="823"/>
      <c r="K55" s="823"/>
      <c r="L55" s="823"/>
      <c r="M55" s="824"/>
      <c r="N55" s="402">
        <f>SUM(N48:N54)</f>
        <v>815200.79651185882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A60" t="s">
        <v>1323</v>
      </c>
      <c r="B60" s="52" t="str">
        <f>VLOOKUP(A60,TRANSPORTE!A2:D117,3,FALSE)</f>
        <v>Transporte de concreto</v>
      </c>
      <c r="C60" s="325"/>
      <c r="D60" s="325"/>
      <c r="E60" s="325"/>
      <c r="F60" s="325"/>
      <c r="G60" s="325"/>
      <c r="H60" s="319" t="s">
        <v>339</v>
      </c>
      <c r="I60" s="287">
        <v>1</v>
      </c>
      <c r="J60" s="294">
        <v>1</v>
      </c>
      <c r="K60" s="287">
        <f>I60*J60</f>
        <v>1</v>
      </c>
      <c r="L60" s="909">
        <f>VLOOKUP(A60,TRANSPORTE!A2:D117,4,FALSE)</f>
        <v>1260.693887621045</v>
      </c>
      <c r="M60" s="910"/>
      <c r="N60" s="295">
        <f>K60*L60</f>
        <v>1260.693887621045</v>
      </c>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900"/>
      <c r="M65" s="901"/>
      <c r="N65" s="133"/>
    </row>
    <row r="66" spans="1:15" ht="15.75" thickBot="1">
      <c r="B66" s="911" t="s">
        <v>1037</v>
      </c>
      <c r="C66" s="865"/>
      <c r="D66" s="865"/>
      <c r="E66" s="865"/>
      <c r="F66" s="865"/>
      <c r="G66" s="865"/>
      <c r="H66" s="865"/>
      <c r="I66" s="865"/>
      <c r="J66" s="865"/>
      <c r="K66" s="865"/>
      <c r="L66" s="865"/>
      <c r="M66" s="866"/>
      <c r="N66" s="110">
        <f>N60+N61+N62+N63+N64</f>
        <v>1260.693887621045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864"/>
      <c r="N70" s="104" t="s">
        <v>1035</v>
      </c>
    </row>
    <row r="71" spans="1:15">
      <c r="A71" s="168" t="s">
        <v>15</v>
      </c>
      <c r="B71" s="55" t="str">
        <f>VLOOKUP(A71,'MANO DE OBRA'!A8:D68,3,FALSE)</f>
        <v>Obrero (6)</v>
      </c>
      <c r="C71" s="53"/>
      <c r="D71" s="53"/>
      <c r="E71" s="53"/>
      <c r="F71" s="53"/>
      <c r="G71" s="53"/>
      <c r="H71" s="53"/>
      <c r="I71" s="300">
        <f>K71/J71*100</f>
        <v>165623.36823599998</v>
      </c>
      <c r="J71" s="301">
        <v>185</v>
      </c>
      <c r="K71" s="302">
        <f>VLOOKUP(A71,'MANO DE OBRA'!A8:D99,4,FALSE)</f>
        <v>306403.23123659997</v>
      </c>
      <c r="L71" s="56"/>
      <c r="M71" s="442">
        <v>16</v>
      </c>
      <c r="N71" s="403">
        <f>K71/M71</f>
        <v>19150.201952287498</v>
      </c>
      <c r="O71" s="112"/>
    </row>
    <row r="72" spans="1:15">
      <c r="A72" s="168" t="s">
        <v>32</v>
      </c>
      <c r="B72" s="55" t="str">
        <f>VLOOKUP(A72,'MANO DE OBRA'!A8:D69,3,FALSE)</f>
        <v>Oficial (2)</v>
      </c>
      <c r="C72" s="53"/>
      <c r="D72" s="53"/>
      <c r="E72" s="53"/>
      <c r="F72" s="53"/>
      <c r="G72" s="53"/>
      <c r="H72" s="53"/>
      <c r="I72" s="300">
        <f>K72/J72*100</f>
        <v>110415.578824</v>
      </c>
      <c r="J72" s="301">
        <v>185</v>
      </c>
      <c r="K72" s="302">
        <f>VLOOKUP(A72,'MANO DE OBRA'!A8:D100,4,FALSE)</f>
        <v>204268.8208244</v>
      </c>
      <c r="L72" s="56"/>
      <c r="M72" s="442">
        <v>16</v>
      </c>
      <c r="N72" s="403">
        <f>K72/M72</f>
        <v>12766.801301525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8"/>
      <c r="C76" s="899"/>
      <c r="D76" s="899"/>
      <c r="E76" s="899"/>
      <c r="F76" s="899"/>
      <c r="G76" s="899"/>
      <c r="H76" s="899"/>
      <c r="I76" s="132"/>
      <c r="J76" s="132"/>
      <c r="K76" s="132"/>
      <c r="L76" s="912"/>
      <c r="M76" s="912"/>
      <c r="N76" s="133"/>
    </row>
    <row r="77" spans="1:15" ht="15.75" thickBot="1">
      <c r="B77" s="911" t="s">
        <v>1037</v>
      </c>
      <c r="C77" s="865"/>
      <c r="D77" s="865"/>
      <c r="E77" s="865"/>
      <c r="F77" s="865"/>
      <c r="G77" s="865"/>
      <c r="H77" s="865"/>
      <c r="I77" s="865"/>
      <c r="J77" s="865"/>
      <c r="K77" s="865"/>
      <c r="L77" s="865"/>
      <c r="M77" s="866"/>
      <c r="N77" s="468">
        <f>SUM(N71:N76)</f>
        <v>31917.003253812498</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856724.84381598304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171344.96876319661</v>
      </c>
      <c r="M84" s="858"/>
      <c r="N84" s="57"/>
    </row>
    <row r="85" spans="1:14">
      <c r="B85" s="95" t="s">
        <v>1057</v>
      </c>
      <c r="C85" s="96"/>
      <c r="D85" s="96"/>
      <c r="E85" s="96"/>
      <c r="F85" s="96"/>
      <c r="G85" s="96"/>
      <c r="H85" s="96"/>
      <c r="I85" s="93"/>
      <c r="J85" s="94"/>
      <c r="K85" s="312">
        <v>0.05</v>
      </c>
      <c r="L85" s="857">
        <f>N79*K85</f>
        <v>42836.242190799152</v>
      </c>
      <c r="M85" s="858"/>
      <c r="N85" s="57"/>
    </row>
    <row r="86" spans="1:14" ht="15.75" thickBot="1">
      <c r="B86" s="97" t="s">
        <v>1058</v>
      </c>
      <c r="C86" s="98"/>
      <c r="D86" s="98"/>
      <c r="E86" s="98"/>
      <c r="F86" s="98"/>
      <c r="G86" s="98"/>
      <c r="H86" s="98"/>
      <c r="I86" s="99"/>
      <c r="J86" s="100"/>
      <c r="K86" s="313">
        <v>0.05</v>
      </c>
      <c r="L86" s="859">
        <f>N79*K86</f>
        <v>42836.242190799152</v>
      </c>
      <c r="M86" s="860"/>
      <c r="N86" s="57"/>
    </row>
    <row r="87" spans="1:14" ht="15.75" thickBot="1">
      <c r="B87" s="822" t="s">
        <v>1037</v>
      </c>
      <c r="C87" s="823"/>
      <c r="D87" s="823"/>
      <c r="E87" s="823"/>
      <c r="F87" s="823"/>
      <c r="G87" s="823"/>
      <c r="H87" s="823"/>
      <c r="I87" s="823"/>
      <c r="J87" s="823"/>
      <c r="K87" s="823"/>
      <c r="L87" s="823"/>
      <c r="M87" s="824"/>
      <c r="N87" s="58">
        <f>L84+L85+L86</f>
        <v>257017.45314479491</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1113742.2969607781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22.5" customHeight="1" thickBot="1">
      <c r="A31" t="s">
        <v>1929</v>
      </c>
      <c r="B31" s="86" t="s">
        <v>1197</v>
      </c>
      <c r="C31" s="87" t="s">
        <v>2214</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112</v>
      </c>
      <c r="B36" s="871" t="str">
        <f>VLOOKUP(A36,EQUIPOS!A6:D154,3,FALSE)</f>
        <v xml:space="preserve">Aspersor manual
</v>
      </c>
      <c r="C36" s="872"/>
      <c r="D36" s="872"/>
      <c r="E36" s="872"/>
      <c r="F36" s="872"/>
      <c r="G36" s="872"/>
      <c r="H36" s="873"/>
      <c r="I36" s="275"/>
      <c r="J36" s="276"/>
      <c r="K36" s="277">
        <f>VLOOKUP(A36,EQUIPOS!A6:D163,4,FALSE)</f>
        <v>3351</v>
      </c>
      <c r="L36" s="278"/>
      <c r="M36" s="344">
        <v>2</v>
      </c>
      <c r="N36" s="280">
        <f>K36/M36</f>
        <v>1675.5</v>
      </c>
    </row>
    <row r="37" spans="1:14">
      <c r="A37" s="119" t="s">
        <v>363</v>
      </c>
      <c r="B37" s="871" t="str">
        <f>VLOOKUP(A37,EQUIPOS!A7:D154,3,FALSE)</f>
        <v>Vibrador de concreto, Motor de 3 hp a 18.000 rpm Mangueras de 4 mt</v>
      </c>
      <c r="C37" s="872"/>
      <c r="D37" s="872"/>
      <c r="E37" s="872"/>
      <c r="F37" s="872"/>
      <c r="G37" s="872"/>
      <c r="H37" s="873"/>
      <c r="I37" s="429"/>
      <c r="J37" s="430"/>
      <c r="K37" s="277">
        <f>VLOOKUP(A37,EQUIPOS!A7:D164,4,FALSE)</f>
        <v>10150</v>
      </c>
      <c r="L37" s="343"/>
      <c r="M37" s="344">
        <v>2</v>
      </c>
      <c r="N37" s="280">
        <f>K37/M37</f>
        <v>5075</v>
      </c>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0.05</v>
      </c>
      <c r="N41" s="352">
        <f>N77*M41</f>
        <v>1276.6801301525002</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8027.1801301525002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67" t="s">
        <v>611</v>
      </c>
      <c r="B48" s="49" t="str">
        <f>VLOOKUP(A48,MATERIALES!A5:D373,3,FALSE)</f>
        <v xml:space="preserve">Obra falsa concreto clase A y B (puntal de 3m metálico)
</v>
      </c>
      <c r="C48" s="289"/>
      <c r="D48" s="289"/>
      <c r="E48" s="289"/>
      <c r="F48" s="289"/>
      <c r="G48" s="289"/>
      <c r="H48" s="289"/>
      <c r="I48" s="289"/>
      <c r="J48" s="319" t="str">
        <f>VLOOKUP(A48,MATERIALES!A4:D640,2,FALSE)</f>
        <v>m2</v>
      </c>
      <c r="K48" s="290">
        <v>4.5999999999999996</v>
      </c>
      <c r="L48" s="275"/>
      <c r="M48" s="410">
        <f>VLOOKUP(A48,MATERIALES!A5:D396,4,FALSE)</f>
        <v>67990.590412180827</v>
      </c>
      <c r="N48" s="280">
        <f>K48*M48</f>
        <v>312756.71589603176</v>
      </c>
    </row>
    <row r="49" spans="1:14">
      <c r="A49" s="167" t="s">
        <v>849</v>
      </c>
      <c r="B49" s="49" t="str">
        <f>VLOOKUP(A49,MATERIALES!A6:D373,3,FALSE)</f>
        <v>Antisol blanco (presentación 20 kg)</v>
      </c>
      <c r="C49" s="433"/>
      <c r="D49" s="433"/>
      <c r="E49" s="433"/>
      <c r="F49" s="433"/>
      <c r="G49" s="433"/>
      <c r="H49" s="433"/>
      <c r="I49" s="433"/>
      <c r="J49" s="320" t="str">
        <f>VLOOKUP(A49,MATERIALES!A5:D641,2,FALSE)</f>
        <v>kg</v>
      </c>
      <c r="K49" s="405">
        <v>1</v>
      </c>
      <c r="L49" s="429"/>
      <c r="M49" s="410">
        <f>VLOOKUP(A49,MATERIALES!A6:D397,4,FALSE)</f>
        <v>5554.91</v>
      </c>
      <c r="N49" s="280">
        <f>K49*M49</f>
        <v>5554.91</v>
      </c>
    </row>
    <row r="50" spans="1:14">
      <c r="A50" s="167" t="s">
        <v>903</v>
      </c>
      <c r="B50" s="49" t="str">
        <f>VLOOKUP(A50,MATERIALES!A6:D373,3,FALSE)</f>
        <v>Concreto Resistencia  32 (Mpa)</v>
      </c>
      <c r="C50" s="433"/>
      <c r="D50" s="433"/>
      <c r="E50" s="433"/>
      <c r="F50" s="433"/>
      <c r="G50" s="433"/>
      <c r="H50" s="433"/>
      <c r="I50" s="433"/>
      <c r="J50" s="320" t="str">
        <f>VLOOKUP(A50,MATERIALES!A6:D642,2,FALSE)</f>
        <v>m3</v>
      </c>
      <c r="K50" s="405">
        <v>1</v>
      </c>
      <c r="L50" s="429"/>
      <c r="M50" s="410">
        <f>VLOOKUP(A50,MATERIALES!A6:D398,4,FALSE)</f>
        <v>392113</v>
      </c>
      <c r="N50" s="280">
        <f>K50*M50</f>
        <v>392113</v>
      </c>
    </row>
    <row r="51" spans="1:14">
      <c r="A51" s="167" t="s">
        <v>951</v>
      </c>
      <c r="B51" s="49" t="str">
        <f>VLOOKUP(A51,MATERIALES!A6:D373,3,FALSE)</f>
        <v>FORMALETA (Depende para que sea el Concreto)</v>
      </c>
      <c r="C51" s="433"/>
      <c r="D51" s="433"/>
      <c r="E51" s="433"/>
      <c r="F51" s="433"/>
      <c r="G51" s="433"/>
      <c r="H51" s="433"/>
      <c r="I51" s="433"/>
      <c r="J51" s="320" t="str">
        <f>VLOOKUP(A51,MATERIALES!A6:D643,2,FALSE)</f>
        <v>m2</v>
      </c>
      <c r="K51" s="405">
        <v>4.5999999999999996</v>
      </c>
      <c r="L51" s="429"/>
      <c r="M51" s="410">
        <f>VLOOKUP(A51,MATERIALES!A6:D399,4,FALSE)</f>
        <v>20568.80520633921</v>
      </c>
      <c r="N51" s="280">
        <f>K51*M51</f>
        <v>94616.503949160353</v>
      </c>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22" t="s">
        <v>1037</v>
      </c>
      <c r="C55" s="823"/>
      <c r="D55" s="823"/>
      <c r="E55" s="823"/>
      <c r="F55" s="823"/>
      <c r="G55" s="823"/>
      <c r="H55" s="823"/>
      <c r="I55" s="823"/>
      <c r="J55" s="823"/>
      <c r="K55" s="823"/>
      <c r="L55" s="823"/>
      <c r="M55" s="824"/>
      <c r="N55" s="402">
        <f>SUM(N48:N54)</f>
        <v>805041.12984519207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A60" t="s">
        <v>1323</v>
      </c>
      <c r="B60" s="52" t="str">
        <f>VLOOKUP(A60,TRANSPORTE!A2:D117,3,FALSE)</f>
        <v>Transporte de concreto</v>
      </c>
      <c r="C60" s="325"/>
      <c r="D60" s="325"/>
      <c r="E60" s="325"/>
      <c r="F60" s="325"/>
      <c r="G60" s="325"/>
      <c r="H60" s="319" t="s">
        <v>339</v>
      </c>
      <c r="I60" s="287">
        <v>1</v>
      </c>
      <c r="J60" s="294">
        <v>1</v>
      </c>
      <c r="K60" s="287">
        <f>I60*J60</f>
        <v>1</v>
      </c>
      <c r="L60" s="909">
        <f>VLOOKUP(A60,TRANSPORTE!A2:D117,4,FALSE)</f>
        <v>1260.693887621045</v>
      </c>
      <c r="M60" s="910"/>
      <c r="N60" s="295">
        <f>K60*L60</f>
        <v>1260.693887621045</v>
      </c>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900"/>
      <c r="M65" s="901"/>
      <c r="N65" s="133"/>
    </row>
    <row r="66" spans="1:15" ht="15.75" thickBot="1">
      <c r="B66" s="911" t="s">
        <v>1037</v>
      </c>
      <c r="C66" s="865"/>
      <c r="D66" s="865"/>
      <c r="E66" s="865"/>
      <c r="F66" s="865"/>
      <c r="G66" s="865"/>
      <c r="H66" s="865"/>
      <c r="I66" s="865"/>
      <c r="J66" s="865"/>
      <c r="K66" s="865"/>
      <c r="L66" s="865"/>
      <c r="M66" s="866"/>
      <c r="N66" s="110">
        <f>N60+N61+N62+N63+N64</f>
        <v>1260.693887621045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864"/>
      <c r="N70" s="104" t="s">
        <v>1035</v>
      </c>
    </row>
    <row r="71" spans="1:15">
      <c r="A71" s="168" t="s">
        <v>15</v>
      </c>
      <c r="B71" s="55" t="str">
        <f>VLOOKUP(A71,'MANO DE OBRA'!A8:D68,3,FALSE)</f>
        <v>Obrero (6)</v>
      </c>
      <c r="C71" s="53"/>
      <c r="D71" s="53"/>
      <c r="E71" s="53"/>
      <c r="F71" s="53"/>
      <c r="G71" s="53"/>
      <c r="H71" s="53"/>
      <c r="I71" s="300">
        <f>K71/J71*100</f>
        <v>165623.36823599998</v>
      </c>
      <c r="J71" s="301">
        <v>185</v>
      </c>
      <c r="K71" s="302">
        <f>VLOOKUP(A71,'MANO DE OBRA'!A8:D99,4,FALSE)</f>
        <v>306403.23123659997</v>
      </c>
      <c r="L71" s="56"/>
      <c r="M71" s="442">
        <v>16</v>
      </c>
      <c r="N71" s="403">
        <f>K71/M71</f>
        <v>19150.201952287498</v>
      </c>
      <c r="O71" s="112"/>
    </row>
    <row r="72" spans="1:15">
      <c r="A72" s="168"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16</v>
      </c>
      <c r="N72" s="403">
        <f>K72/M72</f>
        <v>6383.4006507624999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8"/>
      <c r="C76" s="899"/>
      <c r="D76" s="899"/>
      <c r="E76" s="899"/>
      <c r="F76" s="899"/>
      <c r="G76" s="899"/>
      <c r="H76" s="899"/>
      <c r="I76" s="132"/>
      <c r="J76" s="132"/>
      <c r="K76" s="132"/>
      <c r="L76" s="912"/>
      <c r="M76" s="912"/>
      <c r="N76" s="51"/>
    </row>
    <row r="77" spans="1:15" ht="15.75" thickBot="1">
      <c r="B77" s="911" t="s">
        <v>1037</v>
      </c>
      <c r="C77" s="865"/>
      <c r="D77" s="865"/>
      <c r="E77" s="865"/>
      <c r="F77" s="865"/>
      <c r="G77" s="865"/>
      <c r="H77" s="865"/>
      <c r="I77" s="865"/>
      <c r="J77" s="865"/>
      <c r="K77" s="865"/>
      <c r="L77" s="865"/>
      <c r="M77" s="866"/>
      <c r="N77" s="309">
        <f>SUM(N71:N76)</f>
        <v>25533.60260305</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839862.60646601557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167972.52129320311</v>
      </c>
      <c r="M84" s="858"/>
      <c r="N84" s="57"/>
    </row>
    <row r="85" spans="1:14">
      <c r="B85" s="95" t="s">
        <v>1057</v>
      </c>
      <c r="C85" s="96"/>
      <c r="D85" s="96"/>
      <c r="E85" s="96"/>
      <c r="F85" s="96"/>
      <c r="G85" s="96"/>
      <c r="H85" s="96"/>
      <c r="I85" s="93"/>
      <c r="J85" s="94"/>
      <c r="K85" s="312">
        <v>0.05</v>
      </c>
      <c r="L85" s="857">
        <f>N79*K85</f>
        <v>41993.130323300778</v>
      </c>
      <c r="M85" s="858"/>
      <c r="N85" s="57"/>
    </row>
    <row r="86" spans="1:14" ht="15.75" thickBot="1">
      <c r="B86" s="97" t="s">
        <v>1058</v>
      </c>
      <c r="C86" s="98"/>
      <c r="D86" s="98"/>
      <c r="E86" s="98"/>
      <c r="F86" s="98"/>
      <c r="G86" s="98"/>
      <c r="H86" s="98"/>
      <c r="I86" s="99"/>
      <c r="J86" s="100"/>
      <c r="K86" s="313">
        <v>0.05</v>
      </c>
      <c r="L86" s="859">
        <f>N79*K86</f>
        <v>41993.130323300778</v>
      </c>
      <c r="M86" s="860"/>
      <c r="N86" s="57"/>
    </row>
    <row r="87" spans="1:14" ht="15.75" thickBot="1">
      <c r="B87" s="822" t="s">
        <v>1037</v>
      </c>
      <c r="C87" s="823"/>
      <c r="D87" s="823"/>
      <c r="E87" s="823"/>
      <c r="F87" s="823"/>
      <c r="G87" s="823"/>
      <c r="H87" s="823"/>
      <c r="I87" s="823"/>
      <c r="J87" s="823"/>
      <c r="K87" s="823"/>
      <c r="L87" s="823"/>
      <c r="M87" s="824"/>
      <c r="N87" s="58">
        <f>L84+L85+L86</f>
        <v>251958.78193980467</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1091821.3884058204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20.25" customHeight="1" thickBot="1">
      <c r="A31" t="s">
        <v>1929</v>
      </c>
      <c r="B31" s="86" t="s">
        <v>1198</v>
      </c>
      <c r="C31" s="87" t="s">
        <v>2215</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112</v>
      </c>
      <c r="B36" s="871" t="str">
        <f>VLOOKUP(A36,EQUIPOS!A6:D154,3,FALSE)</f>
        <v xml:space="preserve">Aspersor manual
</v>
      </c>
      <c r="C36" s="872"/>
      <c r="D36" s="872"/>
      <c r="E36" s="872"/>
      <c r="F36" s="872"/>
      <c r="G36" s="872"/>
      <c r="H36" s="873"/>
      <c r="I36" s="275"/>
      <c r="J36" s="276"/>
      <c r="K36" s="277">
        <f>VLOOKUP(A36,EQUIPOS!A6:D163,4,FALSE)</f>
        <v>3351</v>
      </c>
      <c r="L36" s="278"/>
      <c r="M36" s="344">
        <v>2</v>
      </c>
      <c r="N36" s="280">
        <f>K36/M36</f>
        <v>1675.5</v>
      </c>
    </row>
    <row r="37" spans="1:14">
      <c r="A37" s="119" t="s">
        <v>363</v>
      </c>
      <c r="B37" s="871" t="str">
        <f>VLOOKUP(A37,EQUIPOS!A7:D154,3,FALSE)</f>
        <v>Vibrador de concreto, Motor de 3 hp a 18.000 rpm Mangueras de 4 mt</v>
      </c>
      <c r="C37" s="872"/>
      <c r="D37" s="872"/>
      <c r="E37" s="872"/>
      <c r="F37" s="872"/>
      <c r="G37" s="872"/>
      <c r="H37" s="873"/>
      <c r="I37" s="429"/>
      <c r="J37" s="430"/>
      <c r="K37" s="277">
        <f>VLOOKUP(A37,EQUIPOS!A7:D164,4,FALSE)</f>
        <v>10150</v>
      </c>
      <c r="L37" s="343"/>
      <c r="M37" s="344">
        <v>2</v>
      </c>
      <c r="N37" s="280">
        <f>K37/M37</f>
        <v>5075</v>
      </c>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0.05</v>
      </c>
      <c r="N41" s="352">
        <f>N77*M41</f>
        <v>1276.6801301525002</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8027.1801301525002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67" t="s">
        <v>901</v>
      </c>
      <c r="B48" s="49" t="str">
        <f>VLOOKUP(A48,MATERIALES!A5:D373,3,FALSE)</f>
        <v>Concreto Resistencia  28 (Mpa)</v>
      </c>
      <c r="C48" s="289"/>
      <c r="D48" s="289"/>
      <c r="E48" s="289"/>
      <c r="F48" s="289"/>
      <c r="G48" s="289"/>
      <c r="H48" s="289"/>
      <c r="I48" s="289"/>
      <c r="J48" s="319" t="str">
        <f>VLOOKUP(A48,MATERIALES!A4:D640,2,FALSE)</f>
        <v>m3</v>
      </c>
      <c r="K48" s="290">
        <v>1</v>
      </c>
      <c r="L48" s="275"/>
      <c r="M48" s="410">
        <f>VLOOKUP(A48,MATERIALES!A5:D396,4,FALSE)</f>
        <v>381310.66666666669</v>
      </c>
      <c r="N48" s="280">
        <f>K48*M48</f>
        <v>381310.66666666669</v>
      </c>
    </row>
    <row r="49" spans="1:14">
      <c r="A49" s="167" t="s">
        <v>849</v>
      </c>
      <c r="B49" s="49" t="str">
        <f>VLOOKUP(A49,MATERIALES!A6:D373,3,FALSE)</f>
        <v>Antisol blanco (presentación 20 kg)</v>
      </c>
      <c r="C49" s="433"/>
      <c r="D49" s="433"/>
      <c r="E49" s="433"/>
      <c r="F49" s="433"/>
      <c r="G49" s="433"/>
      <c r="H49" s="433"/>
      <c r="I49" s="433"/>
      <c r="J49" s="320" t="str">
        <f>VLOOKUP(A49,MATERIALES!A5:D641,2,FALSE)</f>
        <v>kg</v>
      </c>
      <c r="K49" s="405">
        <v>1</v>
      </c>
      <c r="L49" s="429"/>
      <c r="M49" s="410">
        <f>VLOOKUP(A49,MATERIALES!A6:D397,4,FALSE)</f>
        <v>5554.91</v>
      </c>
      <c r="N49" s="280">
        <f>K49*M49</f>
        <v>5554.91</v>
      </c>
    </row>
    <row r="50" spans="1:14">
      <c r="A50" s="167" t="s">
        <v>951</v>
      </c>
      <c r="B50" s="49" t="str">
        <f>VLOOKUP(A50,MATERIALES!A6:D373,3,FALSE)</f>
        <v>FORMALETA (Depende para que sea el Concreto)</v>
      </c>
      <c r="C50" s="433"/>
      <c r="D50" s="433"/>
      <c r="E50" s="433"/>
      <c r="F50" s="433"/>
      <c r="G50" s="433"/>
      <c r="H50" s="433"/>
      <c r="I50" s="433"/>
      <c r="J50" s="320" t="str">
        <f>VLOOKUP(A50,MATERIALES!A6:D642,2,FALSE)</f>
        <v>m2</v>
      </c>
      <c r="K50" s="405">
        <v>4.5999999999999996</v>
      </c>
      <c r="L50" s="429"/>
      <c r="M50" s="410">
        <f>VLOOKUP(A50,MATERIALES!A6:D398,4,FALSE)</f>
        <v>20568.80520633921</v>
      </c>
      <c r="N50" s="280">
        <f>K50*M50</f>
        <v>94616.503949160353</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22" t="s">
        <v>1037</v>
      </c>
      <c r="C55" s="823"/>
      <c r="D55" s="823"/>
      <c r="E55" s="823"/>
      <c r="F55" s="823"/>
      <c r="G55" s="823"/>
      <c r="H55" s="823"/>
      <c r="I55" s="823"/>
      <c r="J55" s="823"/>
      <c r="K55" s="823"/>
      <c r="L55" s="823"/>
      <c r="M55" s="824"/>
      <c r="N55" s="402">
        <f>SUM(N48:N54)</f>
        <v>481482.080615827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A60" t="s">
        <v>1323</v>
      </c>
      <c r="B60" s="52" t="str">
        <f>VLOOKUP(A60,TRANSPORTE!A2:D117,3,FALSE)</f>
        <v>Transporte de concreto</v>
      </c>
      <c r="C60" s="325"/>
      <c r="D60" s="325"/>
      <c r="E60" s="325"/>
      <c r="F60" s="325"/>
      <c r="G60" s="325"/>
      <c r="H60" s="319" t="s">
        <v>339</v>
      </c>
      <c r="I60" s="287">
        <v>1</v>
      </c>
      <c r="J60" s="294">
        <v>1</v>
      </c>
      <c r="K60" s="287">
        <f>I60*J60</f>
        <v>1</v>
      </c>
      <c r="L60" s="909">
        <f>VLOOKUP(A60,TRANSPORTE!A2:D117,4,FALSE)</f>
        <v>1260.693887621045</v>
      </c>
      <c r="M60" s="910"/>
      <c r="N60" s="295">
        <f>K60*L60</f>
        <v>1260.693887621045</v>
      </c>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900"/>
      <c r="M65" s="901"/>
      <c r="N65" s="133"/>
    </row>
    <row r="66" spans="1:15" ht="15.75" thickBot="1">
      <c r="B66" s="911" t="s">
        <v>1037</v>
      </c>
      <c r="C66" s="865"/>
      <c r="D66" s="865"/>
      <c r="E66" s="865"/>
      <c r="F66" s="865"/>
      <c r="G66" s="865"/>
      <c r="H66" s="865"/>
      <c r="I66" s="865"/>
      <c r="J66" s="865"/>
      <c r="K66" s="865"/>
      <c r="L66" s="865"/>
      <c r="M66" s="866"/>
      <c r="N66" s="110">
        <f>N60+N61+N62+N63+N64</f>
        <v>1260.693887621045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864"/>
      <c r="N70" s="104" t="s">
        <v>1035</v>
      </c>
    </row>
    <row r="71" spans="1:15">
      <c r="A71" s="168" t="s">
        <v>15</v>
      </c>
      <c r="B71" s="55" t="str">
        <f>VLOOKUP(A71,'MANO DE OBRA'!A8:D68,3,FALSE)</f>
        <v>Obrero (6)</v>
      </c>
      <c r="C71" s="53"/>
      <c r="D71" s="53"/>
      <c r="E71" s="53"/>
      <c r="F71" s="53"/>
      <c r="G71" s="53"/>
      <c r="H71" s="53"/>
      <c r="I71" s="300">
        <f>K71/J71*100</f>
        <v>165623.36823599998</v>
      </c>
      <c r="J71" s="301">
        <v>185</v>
      </c>
      <c r="K71" s="302">
        <f>VLOOKUP(A71,'MANO DE OBRA'!A8:D99,4,FALSE)</f>
        <v>306403.23123659997</v>
      </c>
      <c r="L71" s="56"/>
      <c r="M71" s="442">
        <v>16</v>
      </c>
      <c r="N71" s="403">
        <f>K71/M71</f>
        <v>19150.201952287498</v>
      </c>
      <c r="O71" s="112"/>
    </row>
    <row r="72" spans="1:15">
      <c r="A72" s="168"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16</v>
      </c>
      <c r="N72" s="403">
        <f>K72/M72</f>
        <v>6383.4006507624999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8"/>
      <c r="C76" s="899"/>
      <c r="D76" s="899"/>
      <c r="E76" s="899"/>
      <c r="F76" s="899"/>
      <c r="G76" s="899"/>
      <c r="H76" s="899"/>
      <c r="I76" s="132"/>
      <c r="J76" s="132"/>
      <c r="K76" s="132"/>
      <c r="L76" s="912"/>
      <c r="M76" s="912"/>
      <c r="N76" s="133"/>
    </row>
    <row r="77" spans="1:15" ht="15.75" thickBot="1">
      <c r="B77" s="911" t="s">
        <v>1037</v>
      </c>
      <c r="C77" s="865"/>
      <c r="D77" s="865"/>
      <c r="E77" s="865"/>
      <c r="F77" s="865"/>
      <c r="G77" s="865"/>
      <c r="H77" s="865"/>
      <c r="I77" s="865"/>
      <c r="J77" s="865"/>
      <c r="K77" s="865"/>
      <c r="L77" s="865"/>
      <c r="M77" s="866"/>
      <c r="N77" s="468">
        <f>SUM(N71:N76)</f>
        <v>25533.60260305</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516303.55723665055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103260.71144733012</v>
      </c>
      <c r="M84" s="858"/>
      <c r="N84" s="57"/>
    </row>
    <row r="85" spans="1:14">
      <c r="B85" s="95" t="s">
        <v>1057</v>
      </c>
      <c r="C85" s="96"/>
      <c r="D85" s="96"/>
      <c r="E85" s="96"/>
      <c r="F85" s="96"/>
      <c r="G85" s="96"/>
      <c r="H85" s="96"/>
      <c r="I85" s="93"/>
      <c r="J85" s="94"/>
      <c r="K85" s="312">
        <v>0.05</v>
      </c>
      <c r="L85" s="857">
        <f>N79*K85</f>
        <v>25815.17786183253</v>
      </c>
      <c r="M85" s="858"/>
      <c r="N85" s="57"/>
    </row>
    <row r="86" spans="1:14" ht="15.75" thickBot="1">
      <c r="B86" s="97" t="s">
        <v>1058</v>
      </c>
      <c r="C86" s="98"/>
      <c r="D86" s="98"/>
      <c r="E86" s="98"/>
      <c r="F86" s="98"/>
      <c r="G86" s="98"/>
      <c r="H86" s="98"/>
      <c r="I86" s="99"/>
      <c r="J86" s="100"/>
      <c r="K86" s="313">
        <v>0.05</v>
      </c>
      <c r="L86" s="859">
        <f>N79*K86</f>
        <v>25815.17786183253</v>
      </c>
      <c r="M86" s="860"/>
      <c r="N86" s="57"/>
    </row>
    <row r="87" spans="1:14" ht="15.75" thickBot="1">
      <c r="B87" s="822" t="s">
        <v>1037</v>
      </c>
      <c r="C87" s="823"/>
      <c r="D87" s="823"/>
      <c r="E87" s="823"/>
      <c r="F87" s="823"/>
      <c r="G87" s="823"/>
      <c r="H87" s="823"/>
      <c r="I87" s="823"/>
      <c r="J87" s="823"/>
      <c r="K87" s="823"/>
      <c r="L87" s="823"/>
      <c r="M87" s="824"/>
      <c r="N87" s="58">
        <f>L84+L85+L86</f>
        <v>154891.06717099517</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671194.62440764578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customHeight="1" thickBot="1">
      <c r="A31" t="s">
        <v>1929</v>
      </c>
      <c r="B31" s="86" t="s">
        <v>1199</v>
      </c>
      <c r="C31" s="87" t="s">
        <v>2216</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112</v>
      </c>
      <c r="B36" s="871" t="str">
        <f>VLOOKUP(A36,EQUIPOS!A6:D154,3,FALSE)</f>
        <v xml:space="preserve">Aspersor manual
</v>
      </c>
      <c r="C36" s="872"/>
      <c r="D36" s="872"/>
      <c r="E36" s="872"/>
      <c r="F36" s="872"/>
      <c r="G36" s="872"/>
      <c r="H36" s="873"/>
      <c r="I36" s="275"/>
      <c r="J36" s="276"/>
      <c r="K36" s="277">
        <f>VLOOKUP(A36,EQUIPOS!A6:D163,4,FALSE)</f>
        <v>3351</v>
      </c>
      <c r="L36" s="278"/>
      <c r="M36" s="344">
        <v>2</v>
      </c>
      <c r="N36" s="280">
        <f>K36/M36</f>
        <v>1675.5</v>
      </c>
    </row>
    <row r="37" spans="1:14">
      <c r="A37" s="119" t="s">
        <v>363</v>
      </c>
      <c r="B37" s="871" t="str">
        <f>VLOOKUP(A37,EQUIPOS!A7:D154,3,FALSE)</f>
        <v>Vibrador de concreto, Motor de 3 hp a 18.000 rpm Mangueras de 4 mt</v>
      </c>
      <c r="C37" s="872"/>
      <c r="D37" s="872"/>
      <c r="E37" s="872"/>
      <c r="F37" s="872"/>
      <c r="G37" s="872"/>
      <c r="H37" s="873"/>
      <c r="I37" s="429"/>
      <c r="J37" s="430"/>
      <c r="K37" s="277">
        <f>VLOOKUP(A37,EQUIPOS!A7:D164,4,FALSE)</f>
        <v>10150</v>
      </c>
      <c r="L37" s="343"/>
      <c r="M37" s="344">
        <v>2</v>
      </c>
      <c r="N37" s="280">
        <f>K37/M37</f>
        <v>5075</v>
      </c>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0.05</v>
      </c>
      <c r="N41" s="352">
        <f>N77*M41</f>
        <v>1276.6801301525002</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8027.1801301525002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67" t="s">
        <v>904</v>
      </c>
      <c r="B48" s="49" t="str">
        <f>VLOOKUP(A48,MATERIALES!A5:D373,3,FALSE)</f>
        <v>Concreto Resistencia  21 (Mpa)</v>
      </c>
      <c r="C48" s="289"/>
      <c r="D48" s="289"/>
      <c r="E48" s="289"/>
      <c r="F48" s="289"/>
      <c r="G48" s="289"/>
      <c r="H48" s="289"/>
      <c r="I48" s="289"/>
      <c r="J48" s="319" t="str">
        <f>VLOOKUP(A48,MATERIALES!A4:D640,2,FALSE)</f>
        <v>m3</v>
      </c>
      <c r="K48" s="290">
        <v>1</v>
      </c>
      <c r="L48" s="275"/>
      <c r="M48" s="410">
        <f>VLOOKUP(A48,MATERIALES!A5:D396,4,FALSE)</f>
        <v>362159.66666666669</v>
      </c>
      <c r="N48" s="280">
        <f>K48*M48</f>
        <v>362159.66666666669</v>
      </c>
    </row>
    <row r="49" spans="1:14">
      <c r="A49" s="167" t="s">
        <v>849</v>
      </c>
      <c r="B49" s="49" t="str">
        <f>VLOOKUP(A49,MATERIALES!A6:D373,3,FALSE)</f>
        <v>Antisol blanco (presentación 20 kg)</v>
      </c>
      <c r="C49" s="433"/>
      <c r="D49" s="433"/>
      <c r="E49" s="433"/>
      <c r="F49" s="433"/>
      <c r="G49" s="433"/>
      <c r="H49" s="433"/>
      <c r="I49" s="433"/>
      <c r="J49" s="320" t="str">
        <f>VLOOKUP(A49,MATERIALES!A5:D641,2,FALSE)</f>
        <v>kg</v>
      </c>
      <c r="K49" s="405">
        <v>1</v>
      </c>
      <c r="L49" s="429"/>
      <c r="M49" s="410">
        <f>VLOOKUP(A49,MATERIALES!A6:D397,4,FALSE)</f>
        <v>5554.91</v>
      </c>
      <c r="N49" s="280">
        <f>K49*M49</f>
        <v>5554.91</v>
      </c>
    </row>
    <row r="50" spans="1:14">
      <c r="A50" s="167"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4.5999999999999996</v>
      </c>
      <c r="L50" s="429"/>
      <c r="M50" s="410">
        <f>VLOOKUP(A50,MATERIALES!A6:D398,4,FALSE)</f>
        <v>9664.2233333333334</v>
      </c>
      <c r="N50" s="280">
        <f>K50*M50</f>
        <v>44455.427333333333</v>
      </c>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ht="15.75" thickBot="1">
      <c r="B54" s="49"/>
      <c r="C54" s="318"/>
      <c r="D54" s="318"/>
      <c r="E54" s="318"/>
      <c r="F54" s="318"/>
      <c r="G54" s="318"/>
      <c r="H54" s="318"/>
      <c r="I54" s="318"/>
      <c r="J54" s="443"/>
      <c r="K54" s="132"/>
      <c r="L54" s="333"/>
      <c r="M54" s="410"/>
      <c r="N54" s="280"/>
    </row>
    <row r="55" spans="1:14" ht="15.75" thickBot="1">
      <c r="B55" s="822" t="s">
        <v>1037</v>
      </c>
      <c r="C55" s="823"/>
      <c r="D55" s="823"/>
      <c r="E55" s="823"/>
      <c r="F55" s="823"/>
      <c r="G55" s="823"/>
      <c r="H55" s="823"/>
      <c r="I55" s="823"/>
      <c r="J55" s="823"/>
      <c r="K55" s="823"/>
      <c r="L55" s="823"/>
      <c r="M55" s="824"/>
      <c r="N55" s="402">
        <f>SUM(N48:N54)</f>
        <v>412170.00400000002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A60" t="s">
        <v>1323</v>
      </c>
      <c r="B60" s="52" t="str">
        <f>VLOOKUP(A60,TRANSPORTE!A2:D117,3,FALSE)</f>
        <v>Transporte de concreto</v>
      </c>
      <c r="C60" s="325"/>
      <c r="D60" s="325"/>
      <c r="E60" s="325"/>
      <c r="F60" s="325"/>
      <c r="G60" s="325"/>
      <c r="H60" s="319" t="s">
        <v>339</v>
      </c>
      <c r="I60" s="287">
        <v>1</v>
      </c>
      <c r="J60" s="294">
        <v>1</v>
      </c>
      <c r="K60" s="287">
        <f>I60*J60</f>
        <v>1</v>
      </c>
      <c r="L60" s="909">
        <f>VLOOKUP(A60,TRANSPORTE!A2:D117,4,FALSE)</f>
        <v>1260.693887621045</v>
      </c>
      <c r="M60" s="910"/>
      <c r="N60" s="295">
        <f>K60*L60</f>
        <v>1260.693887621045</v>
      </c>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900"/>
      <c r="M65" s="901"/>
      <c r="N65" s="133"/>
    </row>
    <row r="66" spans="1:15" ht="15.75" thickBot="1">
      <c r="B66" s="911" t="s">
        <v>1037</v>
      </c>
      <c r="C66" s="865"/>
      <c r="D66" s="865"/>
      <c r="E66" s="865"/>
      <c r="F66" s="865"/>
      <c r="G66" s="865"/>
      <c r="H66" s="865"/>
      <c r="I66" s="865"/>
      <c r="J66" s="865"/>
      <c r="K66" s="865"/>
      <c r="L66" s="865"/>
      <c r="M66" s="866"/>
      <c r="N66" s="110">
        <f>N60+N61+N62+N63+N64</f>
        <v>1260.693887621045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864"/>
      <c r="N70" s="104" t="s">
        <v>1035</v>
      </c>
    </row>
    <row r="71" spans="1:15">
      <c r="A71" s="168" t="s">
        <v>15</v>
      </c>
      <c r="B71" s="55" t="str">
        <f>VLOOKUP(A71,'MANO DE OBRA'!A8:D68,3,FALSE)</f>
        <v>Obrero (6)</v>
      </c>
      <c r="C71" s="53"/>
      <c r="D71" s="53"/>
      <c r="E71" s="53"/>
      <c r="F71" s="53"/>
      <c r="G71" s="53"/>
      <c r="H71" s="53"/>
      <c r="I71" s="300">
        <f>K71/J71*100</f>
        <v>165623.36823599998</v>
      </c>
      <c r="J71" s="301">
        <v>185</v>
      </c>
      <c r="K71" s="302">
        <f>VLOOKUP(A71,'MANO DE OBRA'!A8:D99,4,FALSE)</f>
        <v>306403.23123659997</v>
      </c>
      <c r="L71" s="56"/>
      <c r="M71" s="442">
        <v>16</v>
      </c>
      <c r="N71" s="403">
        <f>K71/M71</f>
        <v>19150.201952287498</v>
      </c>
      <c r="O71" s="112"/>
    </row>
    <row r="72" spans="1:15">
      <c r="A72" s="168"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16</v>
      </c>
      <c r="N72" s="403">
        <f>K72/M72</f>
        <v>6383.4006507624999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8"/>
      <c r="C76" s="899"/>
      <c r="D76" s="899"/>
      <c r="E76" s="899"/>
      <c r="F76" s="899"/>
      <c r="G76" s="899"/>
      <c r="H76" s="899"/>
      <c r="I76" s="132"/>
      <c r="J76" s="132"/>
      <c r="K76" s="132"/>
      <c r="L76" s="912"/>
      <c r="M76" s="912"/>
      <c r="N76" s="133"/>
    </row>
    <row r="77" spans="1:15" ht="15.75" thickBot="1">
      <c r="B77" s="911" t="s">
        <v>1037</v>
      </c>
      <c r="C77" s="865"/>
      <c r="D77" s="865"/>
      <c r="E77" s="865"/>
      <c r="F77" s="865"/>
      <c r="G77" s="865"/>
      <c r="H77" s="865"/>
      <c r="I77" s="865"/>
      <c r="J77" s="865"/>
      <c r="K77" s="865"/>
      <c r="L77" s="865"/>
      <c r="M77" s="866"/>
      <c r="N77" s="468">
        <f>SUM(N71:N76)</f>
        <v>25533.60260305</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446991.48062082357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89398.296124164714</v>
      </c>
      <c r="M84" s="858"/>
      <c r="N84" s="57"/>
    </row>
    <row r="85" spans="1:14">
      <c r="B85" s="95" t="s">
        <v>1057</v>
      </c>
      <c r="C85" s="96"/>
      <c r="D85" s="96"/>
      <c r="E85" s="96"/>
      <c r="F85" s="96"/>
      <c r="G85" s="96"/>
      <c r="H85" s="96"/>
      <c r="I85" s="93"/>
      <c r="J85" s="94"/>
      <c r="K85" s="312">
        <v>0.05</v>
      </c>
      <c r="L85" s="857">
        <f>N79*K85</f>
        <v>22349.574031041178</v>
      </c>
      <c r="M85" s="858"/>
      <c r="N85" s="57"/>
    </row>
    <row r="86" spans="1:14" ht="15.75" thickBot="1">
      <c r="B86" s="97" t="s">
        <v>1058</v>
      </c>
      <c r="C86" s="98"/>
      <c r="D86" s="98"/>
      <c r="E86" s="98"/>
      <c r="F86" s="98"/>
      <c r="G86" s="98"/>
      <c r="H86" s="98"/>
      <c r="I86" s="99"/>
      <c r="J86" s="100"/>
      <c r="K86" s="313">
        <v>0.05</v>
      </c>
      <c r="L86" s="859">
        <f>N79*K86</f>
        <v>22349.574031041178</v>
      </c>
      <c r="M86" s="860"/>
      <c r="N86" s="57"/>
    </row>
    <row r="87" spans="1:14" ht="15.75" thickBot="1">
      <c r="B87" s="822" t="s">
        <v>1037</v>
      </c>
      <c r="C87" s="823"/>
      <c r="D87" s="823"/>
      <c r="E87" s="823"/>
      <c r="F87" s="823"/>
      <c r="G87" s="823"/>
      <c r="H87" s="823"/>
      <c r="I87" s="823"/>
      <c r="J87" s="823"/>
      <c r="K87" s="823"/>
      <c r="L87" s="823"/>
      <c r="M87" s="824"/>
      <c r="N87" s="58">
        <f>L84+L85+L86</f>
        <v>134097.44418624707</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581088.92480707064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ht="25.5" customHeight="1">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customHeight="1" thickBot="1">
      <c r="A31" t="s">
        <v>1929</v>
      </c>
      <c r="B31" s="86" t="s">
        <v>1200</v>
      </c>
      <c r="C31" s="87" t="s">
        <v>2217</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257</v>
      </c>
      <c r="B36" s="871" t="str">
        <f>VLOOKUP(A36,EQUIPOS!A6:D154,3,FALSE)</f>
        <v>Mezcladora de concreto 1 bulto</v>
      </c>
      <c r="C36" s="872"/>
      <c r="D36" s="872"/>
      <c r="E36" s="872"/>
      <c r="F36" s="872"/>
      <c r="G36" s="872"/>
      <c r="H36" s="873"/>
      <c r="I36" s="275"/>
      <c r="J36" s="276"/>
      <c r="K36" s="277">
        <f>VLOOKUP(A36,EQUIPOS!A6:D163,4,FALSE)</f>
        <v>7900</v>
      </c>
      <c r="L36" s="278"/>
      <c r="M36" s="344">
        <v>1</v>
      </c>
      <c r="N36" s="280">
        <f>K36/M36</f>
        <v>7900</v>
      </c>
    </row>
    <row r="37" spans="1:14">
      <c r="A37" s="119" t="s">
        <v>363</v>
      </c>
      <c r="B37" s="871" t="str">
        <f>VLOOKUP(A37,EQUIPOS!A7:D154,3,FALSE)</f>
        <v>Vibrador de concreto, Motor de 3 hp a 18.000 rpm Mangueras de 4 mt</v>
      </c>
      <c r="C37" s="872"/>
      <c r="D37" s="872"/>
      <c r="E37" s="872"/>
      <c r="F37" s="872"/>
      <c r="G37" s="872"/>
      <c r="H37" s="873"/>
      <c r="I37" s="429"/>
      <c r="J37" s="430"/>
      <c r="K37" s="277">
        <f>VLOOKUP(A37,EQUIPOS!A7:D164,4,FALSE)</f>
        <v>10150</v>
      </c>
      <c r="L37" s="343"/>
      <c r="M37" s="344">
        <v>1</v>
      </c>
      <c r="N37" s="280">
        <f>K37/M37</f>
        <v>10150</v>
      </c>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0.05</v>
      </c>
      <c r="N41" s="352">
        <f>N81*M41</f>
        <v>3191.7003253812504</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21241.700325381251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67" t="s">
        <v>824</v>
      </c>
      <c r="B48" s="49" t="str">
        <f>VLOOKUP(A48,MATERIALES!A5:D373,3,FALSE)</f>
        <v>Agregado para concreto hidráulico</v>
      </c>
      <c r="C48" s="289"/>
      <c r="D48" s="289"/>
      <c r="E48" s="289"/>
      <c r="F48" s="289"/>
      <c r="G48" s="289"/>
      <c r="H48" s="289"/>
      <c r="I48" s="289"/>
      <c r="J48" s="319" t="str">
        <f>VLOOKUP(A48,MATERIALES!A4:D640,2,FALSE)</f>
        <v>m3</v>
      </c>
      <c r="K48" s="290">
        <v>0.95</v>
      </c>
      <c r="L48" s="275"/>
      <c r="M48" s="410">
        <f>VLOOKUP(A48,MATERIALES!A5:D396,4,FALSE)</f>
        <v>70016.666666666672</v>
      </c>
      <c r="N48" s="280">
        <f>K48*M48</f>
        <v>66515.833333333328</v>
      </c>
    </row>
    <row r="49" spans="1:14">
      <c r="A49" s="167" t="s">
        <v>845</v>
      </c>
      <c r="B49" s="49" t="str">
        <f>VLOOKUP(A49,MATERIALES!A6:D373,3,FALSE)</f>
        <v>Agua</v>
      </c>
      <c r="C49" s="433"/>
      <c r="D49" s="433"/>
      <c r="E49" s="433"/>
      <c r="F49" s="433"/>
      <c r="G49" s="433"/>
      <c r="H49" s="433"/>
      <c r="I49" s="433"/>
      <c r="J49" s="320" t="str">
        <f>VLOOKUP(A49,MATERIALES!A5:D641,2,FALSE)</f>
        <v>lt</v>
      </c>
      <c r="K49" s="405">
        <v>170</v>
      </c>
      <c r="L49" s="429"/>
      <c r="M49" s="410">
        <f>VLOOKUP(A49,MATERIALES!A6:D397,4,FALSE)</f>
        <v>52.333333333333336</v>
      </c>
      <c r="N49" s="280">
        <f>K49*M49</f>
        <v>8896.6666666666679</v>
      </c>
    </row>
    <row r="50" spans="1:14">
      <c r="A50" s="167" t="s">
        <v>873</v>
      </c>
      <c r="B50" s="49" t="str">
        <f>VLOOKUP(A50,MATERIALES!A6:D373,3,FALSE)</f>
        <v>Arena lavada</v>
      </c>
      <c r="C50" s="433"/>
      <c r="D50" s="433"/>
      <c r="E50" s="433"/>
      <c r="F50" s="433"/>
      <c r="G50" s="433"/>
      <c r="H50" s="433"/>
      <c r="I50" s="433"/>
      <c r="J50" s="320" t="str">
        <f>VLOOKUP(A50,MATERIALES!A6:D642,2,FALSE)</f>
        <v>m3</v>
      </c>
      <c r="K50" s="405">
        <v>0.55000000000000004</v>
      </c>
      <c r="L50" s="429"/>
      <c r="M50" s="410">
        <f>VLOOKUP(A50,MATERIALES!A6:D398,4,FALSE)</f>
        <v>32938.8534120814</v>
      </c>
      <c r="N50" s="280">
        <f>K50*M50</f>
        <v>18116.369376644772</v>
      </c>
    </row>
    <row r="51" spans="1:14">
      <c r="A51" s="167" t="s">
        <v>875</v>
      </c>
      <c r="B51" s="49" t="str">
        <f>VLOOKUP(A51,MATERIALES!A6:D373,3,FALSE)</f>
        <v xml:space="preserve">Cemento gris
</v>
      </c>
      <c r="C51" s="433"/>
      <c r="D51" s="433"/>
      <c r="E51" s="433"/>
      <c r="F51" s="433"/>
      <c r="G51" s="433"/>
      <c r="H51" s="433"/>
      <c r="I51" s="433"/>
      <c r="J51" s="320" t="str">
        <f>VLOOKUP(A51,MATERIALES!A6:D643,2,FALSE)</f>
        <v>kg</v>
      </c>
      <c r="K51" s="405">
        <v>300</v>
      </c>
      <c r="L51" s="429"/>
      <c r="M51" s="410">
        <f>VLOOKUP(A51,MATERIALES!A6:D399,4,FALSE)</f>
        <v>412.66666666666669</v>
      </c>
      <c r="N51" s="280">
        <f>K51*M51</f>
        <v>123800</v>
      </c>
    </row>
    <row r="52" spans="1:14">
      <c r="A52" s="167" t="s">
        <v>941</v>
      </c>
      <c r="B52" s="49" t="str">
        <f>VLOOKUP(A52,MATERIALES!A7:D373,3,FALSE)</f>
        <v xml:space="preserve">Formaleta (gaviones, juntas de bordillos, juntas de cunetas, muros, concretos clase D,E, F y G)
</v>
      </c>
      <c r="C52" s="433"/>
      <c r="D52" s="433"/>
      <c r="E52" s="433"/>
      <c r="F52" s="433"/>
      <c r="G52" s="433"/>
      <c r="H52" s="433"/>
      <c r="I52" s="433"/>
      <c r="J52" s="320" t="str">
        <f>VLOOKUP(A52,MATERIALES!A6:D644,2,FALSE)</f>
        <v>m2</v>
      </c>
      <c r="K52" s="405">
        <v>3.1</v>
      </c>
      <c r="L52" s="429"/>
      <c r="M52" s="410">
        <f>VLOOKUP(A52,MATERIALES!A7:D400,4,FALSE)</f>
        <v>9664.2233333333334</v>
      </c>
      <c r="N52" s="280">
        <f>K52*M52</f>
        <v>29959.092333333334</v>
      </c>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c r="A55" s="167"/>
      <c r="B55" s="49"/>
      <c r="C55" s="433"/>
      <c r="D55" s="433"/>
      <c r="E55" s="433"/>
      <c r="F55" s="433"/>
      <c r="G55" s="433"/>
      <c r="H55" s="433"/>
      <c r="I55" s="433"/>
      <c r="J55" s="319"/>
      <c r="K55" s="405"/>
      <c r="L55" s="429"/>
      <c r="M55" s="410"/>
      <c r="N55" s="280"/>
    </row>
    <row r="56" spans="1:14">
      <c r="A56" s="167"/>
      <c r="B56" s="49"/>
      <c r="C56" s="433"/>
      <c r="D56" s="433"/>
      <c r="E56" s="433"/>
      <c r="F56" s="433"/>
      <c r="G56" s="433"/>
      <c r="H56" s="433"/>
      <c r="I56" s="433"/>
      <c r="J56" s="319"/>
      <c r="K56" s="405"/>
      <c r="L56" s="429"/>
      <c r="M56" s="410"/>
      <c r="N56" s="280"/>
    </row>
    <row r="57" spans="1:14">
      <c r="A57" s="167"/>
      <c r="B57" s="49"/>
      <c r="C57" s="433"/>
      <c r="D57" s="433"/>
      <c r="E57" s="433"/>
      <c r="F57" s="433"/>
      <c r="G57" s="433"/>
      <c r="H57" s="433"/>
      <c r="I57" s="433"/>
      <c r="J57" s="319"/>
      <c r="K57" s="405"/>
      <c r="L57" s="429"/>
      <c r="M57" s="410"/>
      <c r="N57" s="280"/>
    </row>
    <row r="58" spans="1:14" ht="15.75" thickBot="1">
      <c r="B58" s="49"/>
      <c r="C58" s="318"/>
      <c r="D58" s="318"/>
      <c r="E58" s="318"/>
      <c r="F58" s="318"/>
      <c r="G58" s="318"/>
      <c r="H58" s="318"/>
      <c r="I58" s="318"/>
      <c r="J58" s="443"/>
      <c r="K58" s="132"/>
      <c r="L58" s="333"/>
      <c r="M58" s="410"/>
      <c r="N58" s="280"/>
    </row>
    <row r="59" spans="1:14" ht="15.75" thickBot="1">
      <c r="B59" s="822" t="s">
        <v>1037</v>
      </c>
      <c r="C59" s="823"/>
      <c r="D59" s="823"/>
      <c r="E59" s="823"/>
      <c r="F59" s="823"/>
      <c r="G59" s="823"/>
      <c r="H59" s="823"/>
      <c r="I59" s="823"/>
      <c r="J59" s="823"/>
      <c r="K59" s="823"/>
      <c r="L59" s="823"/>
      <c r="M59" s="824"/>
      <c r="N59" s="402">
        <f>SUM(N48:N58)</f>
        <v>247287.96170997812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8" t="s">
        <v>1045</v>
      </c>
      <c r="M63" s="887"/>
      <c r="N63" s="82" t="s">
        <v>1035</v>
      </c>
    </row>
    <row r="64" spans="1:14">
      <c r="A64" t="s">
        <v>1313</v>
      </c>
      <c r="B64" s="52" t="str">
        <f>VLOOKUP(A64,TRANSPORTE!A2:D117,3,FALSE)</f>
        <v>Transporte de arena</v>
      </c>
      <c r="C64" s="325"/>
      <c r="D64" s="325"/>
      <c r="E64" s="325"/>
      <c r="F64" s="325"/>
      <c r="G64" s="325"/>
      <c r="H64" s="319" t="s">
        <v>339</v>
      </c>
      <c r="I64" s="287">
        <v>0.55000000000000004</v>
      </c>
      <c r="J64" s="294">
        <v>1</v>
      </c>
      <c r="K64" s="287">
        <f>I64*J64</f>
        <v>0.55000000000000004</v>
      </c>
      <c r="L64" s="909">
        <f>VLOOKUP(A64,TRANSPORTE!A2:D117,4,FALSE)</f>
        <v>1226.6666666666667</v>
      </c>
      <c r="M64" s="910"/>
      <c r="N64" s="295">
        <f>K64*L64</f>
        <v>674.66666666666674</v>
      </c>
    </row>
    <row r="65" spans="1:15">
      <c r="A65" t="s">
        <v>1365</v>
      </c>
      <c r="B65" s="52" t="str">
        <f>VLOOKUP(A65,TRANSPORTE!A3:D117,3,FALSE)</f>
        <v>Transporte de material triturado</v>
      </c>
      <c r="C65" s="53"/>
      <c r="D65" s="53"/>
      <c r="E65" s="53"/>
      <c r="F65" s="53"/>
      <c r="G65" s="53"/>
      <c r="H65" s="319" t="s">
        <v>339</v>
      </c>
      <c r="I65" s="287">
        <v>0.95</v>
      </c>
      <c r="J65" s="294">
        <v>1</v>
      </c>
      <c r="K65" s="287">
        <f>I65*J65</f>
        <v>0.95</v>
      </c>
      <c r="L65" s="909">
        <f>VLOOKUP(A65,TRANSPORTE!A3:D117,4,FALSE)</f>
        <v>1226.6666666666667</v>
      </c>
      <c r="M65" s="910"/>
      <c r="N65" s="295">
        <f>K65*L65</f>
        <v>1165.3333333333333</v>
      </c>
    </row>
    <row r="66" spans="1:15">
      <c r="B66" s="52"/>
      <c r="C66" s="53"/>
      <c r="D66" s="53"/>
      <c r="E66" s="53"/>
      <c r="F66" s="53"/>
      <c r="G66" s="53"/>
      <c r="H66" s="319"/>
      <c r="I66" s="287"/>
      <c r="J66" s="294"/>
      <c r="K66" s="287"/>
      <c r="L66" s="909"/>
      <c r="M66" s="910"/>
      <c r="N66" s="295"/>
    </row>
    <row r="67" spans="1:15">
      <c r="B67" s="52"/>
      <c r="C67" s="53"/>
      <c r="D67" s="53"/>
      <c r="E67" s="53"/>
      <c r="F67" s="53"/>
      <c r="G67" s="53"/>
      <c r="H67" s="319"/>
      <c r="I67" s="287"/>
      <c r="J67" s="294"/>
      <c r="K67" s="287"/>
      <c r="L67" s="909"/>
      <c r="M67" s="910"/>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900"/>
      <c r="M69" s="901"/>
      <c r="N69" s="133"/>
    </row>
    <row r="70" spans="1:15" ht="15.75" thickBot="1">
      <c r="B70" s="911" t="s">
        <v>1037</v>
      </c>
      <c r="C70" s="865"/>
      <c r="D70" s="865"/>
      <c r="E70" s="865"/>
      <c r="F70" s="865"/>
      <c r="G70" s="865"/>
      <c r="H70" s="865"/>
      <c r="I70" s="865"/>
      <c r="J70" s="865"/>
      <c r="K70" s="865"/>
      <c r="L70" s="865"/>
      <c r="M70" s="866"/>
      <c r="N70" s="110">
        <f>N64+N65+N66+N67+N68</f>
        <v>1840</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1" t="s">
        <v>1047</v>
      </c>
      <c r="C74" s="862"/>
      <c r="D74" s="862"/>
      <c r="E74" s="862"/>
      <c r="F74" s="862"/>
      <c r="G74" s="862"/>
      <c r="H74" s="862"/>
      <c r="I74" s="79" t="s">
        <v>1048</v>
      </c>
      <c r="J74" s="81" t="s">
        <v>1494</v>
      </c>
      <c r="K74" s="80" t="s">
        <v>1050</v>
      </c>
      <c r="L74" s="863" t="s">
        <v>1034</v>
      </c>
      <c r="M74" s="864"/>
      <c r="N74" s="104" t="s">
        <v>1035</v>
      </c>
    </row>
    <row r="75" spans="1:15">
      <c r="A75" s="168"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442">
        <v>8</v>
      </c>
      <c r="N75" s="403">
        <f>K75/M75</f>
        <v>51067.205206099999</v>
      </c>
      <c r="O75" s="112"/>
    </row>
    <row r="76" spans="1:15">
      <c r="A76" s="168"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442">
        <v>8</v>
      </c>
      <c r="N76" s="403">
        <f>K76/M76</f>
        <v>12766.801301525</v>
      </c>
    </row>
    <row r="77" spans="1:15">
      <c r="B77" s="55"/>
      <c r="C77" s="53"/>
      <c r="D77" s="53"/>
      <c r="E77" s="53"/>
      <c r="F77" s="53"/>
      <c r="G77" s="53"/>
      <c r="H77" s="53"/>
      <c r="I77" s="300"/>
      <c r="J77" s="301"/>
      <c r="K77" s="302"/>
      <c r="L77" s="56"/>
      <c r="M77" s="440"/>
      <c r="N77" s="403"/>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8"/>
      <c r="C80" s="899"/>
      <c r="D80" s="899"/>
      <c r="E80" s="899"/>
      <c r="F80" s="899"/>
      <c r="G80" s="899"/>
      <c r="H80" s="899"/>
      <c r="I80" s="132"/>
      <c r="J80" s="132"/>
      <c r="K80" s="132"/>
      <c r="L80" s="912"/>
      <c r="M80" s="912"/>
      <c r="N80" s="51"/>
    </row>
    <row r="81" spans="1:14" ht="15.75" thickBot="1">
      <c r="B81" s="911" t="s">
        <v>1037</v>
      </c>
      <c r="C81" s="865"/>
      <c r="D81" s="865"/>
      <c r="E81" s="865"/>
      <c r="F81" s="865"/>
      <c r="G81" s="865"/>
      <c r="H81" s="865"/>
      <c r="I81" s="865"/>
      <c r="J81" s="865"/>
      <c r="K81" s="865"/>
      <c r="L81" s="865"/>
      <c r="M81" s="866"/>
      <c r="N81" s="309">
        <f>SUM(N75:N80)</f>
        <v>63834.006507625003</v>
      </c>
    </row>
    <row r="82" spans="1:14" ht="15.75" thickBot="1">
      <c r="B82" s="39"/>
      <c r="C82" s="40"/>
      <c r="D82" s="40"/>
      <c r="E82" s="40"/>
      <c r="F82" s="40"/>
      <c r="G82" s="40"/>
      <c r="H82" s="40"/>
      <c r="I82" s="40"/>
      <c r="J82" s="40"/>
      <c r="K82" s="40"/>
      <c r="L82" s="40"/>
      <c r="M82" s="40"/>
      <c r="N82" s="41"/>
    </row>
    <row r="83" spans="1:14" ht="15.75" thickBot="1">
      <c r="B83" s="822" t="s">
        <v>1051</v>
      </c>
      <c r="C83" s="823"/>
      <c r="D83" s="823"/>
      <c r="E83" s="823"/>
      <c r="F83" s="823"/>
      <c r="G83" s="823"/>
      <c r="H83" s="823"/>
      <c r="I83" s="823"/>
      <c r="J83" s="823"/>
      <c r="K83" s="823"/>
      <c r="L83" s="823"/>
      <c r="M83" s="824"/>
      <c r="N83" s="105">
        <f>N43+N59+N70+N81</f>
        <v>334203.66854298435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7" t="s">
        <v>1053</v>
      </c>
      <c r="C87" s="868"/>
      <c r="D87" s="868"/>
      <c r="E87" s="868"/>
      <c r="F87" s="868"/>
      <c r="G87" s="868"/>
      <c r="H87" s="868"/>
      <c r="I87" s="322"/>
      <c r="J87" s="342"/>
      <c r="K87" s="310" t="s">
        <v>1054</v>
      </c>
      <c r="L87" s="869" t="s">
        <v>1055</v>
      </c>
      <c r="M87" s="870"/>
      <c r="N87" s="311"/>
    </row>
    <row r="88" spans="1:14">
      <c r="B88" s="855" t="s">
        <v>1056</v>
      </c>
      <c r="C88" s="856"/>
      <c r="D88" s="856"/>
      <c r="E88" s="856"/>
      <c r="F88" s="856"/>
      <c r="G88" s="856"/>
      <c r="H88" s="856"/>
      <c r="I88" s="93"/>
      <c r="J88" s="94"/>
      <c r="K88" s="312">
        <v>0.2</v>
      </c>
      <c r="L88" s="857">
        <f>N83*K88</f>
        <v>66840.733708596876</v>
      </c>
      <c r="M88" s="858"/>
      <c r="N88" s="57"/>
    </row>
    <row r="89" spans="1:14">
      <c r="B89" s="95" t="s">
        <v>1057</v>
      </c>
      <c r="C89" s="96"/>
      <c r="D89" s="96"/>
      <c r="E89" s="96"/>
      <c r="F89" s="96"/>
      <c r="G89" s="96"/>
      <c r="H89" s="96"/>
      <c r="I89" s="93"/>
      <c r="J89" s="94"/>
      <c r="K89" s="312">
        <v>0.05</v>
      </c>
      <c r="L89" s="857">
        <f>N83*K89</f>
        <v>16710.183427149219</v>
      </c>
      <c r="M89" s="858"/>
      <c r="N89" s="57"/>
    </row>
    <row r="90" spans="1:14" ht="15.75" thickBot="1">
      <c r="B90" s="97" t="s">
        <v>1058</v>
      </c>
      <c r="C90" s="98"/>
      <c r="D90" s="98"/>
      <c r="E90" s="98"/>
      <c r="F90" s="98"/>
      <c r="G90" s="98"/>
      <c r="H90" s="98"/>
      <c r="I90" s="99"/>
      <c r="J90" s="100"/>
      <c r="K90" s="313">
        <v>0.05</v>
      </c>
      <c r="L90" s="859">
        <f>N83*K90</f>
        <v>16710.183427149219</v>
      </c>
      <c r="M90" s="860"/>
      <c r="N90" s="57"/>
    </row>
    <row r="91" spans="1:14" ht="15.75" thickBot="1">
      <c r="B91" s="822" t="s">
        <v>1037</v>
      </c>
      <c r="C91" s="823"/>
      <c r="D91" s="823"/>
      <c r="E91" s="823"/>
      <c r="F91" s="823"/>
      <c r="G91" s="823"/>
      <c r="H91" s="823"/>
      <c r="I91" s="823"/>
      <c r="J91" s="823"/>
      <c r="K91" s="823"/>
      <c r="L91" s="823"/>
      <c r="M91" s="824"/>
      <c r="N91" s="58">
        <f>L88+L89+L90</f>
        <v>100261.10056289533</v>
      </c>
    </row>
    <row r="92" spans="1:14" ht="15.75" thickBot="1">
      <c r="B92" s="39"/>
      <c r="C92" s="40"/>
      <c r="D92" s="40"/>
      <c r="E92" s="40"/>
      <c r="F92" s="40"/>
      <c r="G92" s="40"/>
      <c r="H92" s="40"/>
      <c r="I92" s="40"/>
      <c r="J92" s="40"/>
      <c r="K92" s="40"/>
      <c r="L92" s="40"/>
      <c r="M92" s="40"/>
      <c r="N92" s="41"/>
    </row>
    <row r="93" spans="1:14" ht="15.75" thickBot="1">
      <c r="A93" t="s">
        <v>2122</v>
      </c>
      <c r="B93" s="822" t="s">
        <v>1059</v>
      </c>
      <c r="C93" s="823"/>
      <c r="D93" s="823"/>
      <c r="E93" s="823"/>
      <c r="F93" s="823"/>
      <c r="G93" s="823"/>
      <c r="H93" s="823"/>
      <c r="I93" s="823"/>
      <c r="J93" s="823"/>
      <c r="K93" s="823"/>
      <c r="L93" s="823"/>
      <c r="M93" s="824"/>
      <c r="N93" s="196">
        <f>N83+N91</f>
        <v>434464.76910587971</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66" t="s">
        <v>2324</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2325</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72"/>
      <c r="K123" s="972"/>
      <c r="L123" s="972"/>
      <c r="M123" s="972"/>
      <c r="N123" s="973"/>
    </row>
    <row r="124" spans="2:14" ht="15.75" thickBot="1">
      <c r="B124" s="427" t="s">
        <v>2327</v>
      </c>
      <c r="C124" s="428"/>
      <c r="D124" s="428"/>
      <c r="E124" s="267"/>
      <c r="F124" s="267"/>
      <c r="G124" s="267"/>
      <c r="H124" s="267"/>
      <c r="I124" s="267"/>
      <c r="J124" s="974"/>
      <c r="K124" s="974"/>
      <c r="L124" s="974"/>
      <c r="M124" s="974"/>
      <c r="N124" s="975"/>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7.25" hidden="1" customHeight="1" thickBot="1">
      <c r="B30" s="77" t="s">
        <v>1027</v>
      </c>
      <c r="C30" s="801" t="s">
        <v>1028</v>
      </c>
      <c r="D30" s="802"/>
      <c r="E30" s="802"/>
      <c r="F30" s="802"/>
      <c r="G30" s="802"/>
      <c r="H30" s="802"/>
      <c r="I30" s="802"/>
      <c r="J30" s="78"/>
      <c r="K30" s="315"/>
      <c r="L30" s="798" t="s">
        <v>1029</v>
      </c>
      <c r="M30" s="799"/>
      <c r="N30" s="77" t="s">
        <v>1030</v>
      </c>
    </row>
    <row r="31" spans="1:14" ht="15.75" customHeight="1" thickBot="1">
      <c r="A31" t="s">
        <v>1929</v>
      </c>
      <c r="B31" s="86" t="s">
        <v>1201</v>
      </c>
      <c r="C31" s="87" t="s">
        <v>2218</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257</v>
      </c>
      <c r="B36" s="871" t="str">
        <f>VLOOKUP(A36,EQUIPOS!A6:D154,3,FALSE)</f>
        <v>Mezcladora de concreto 1 bulto</v>
      </c>
      <c r="C36" s="872"/>
      <c r="D36" s="872"/>
      <c r="E36" s="872"/>
      <c r="F36" s="872"/>
      <c r="G36" s="872"/>
      <c r="H36" s="873"/>
      <c r="I36" s="275"/>
      <c r="J36" s="276"/>
      <c r="K36" s="277">
        <f>VLOOKUP(A36,EQUIPOS!A6:D163,4,FALSE)</f>
        <v>7900</v>
      </c>
      <c r="L36" s="278"/>
      <c r="M36" s="344">
        <v>1</v>
      </c>
      <c r="N36" s="280">
        <f>K36/M36</f>
        <v>7900</v>
      </c>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0.05</v>
      </c>
      <c r="N41" s="352">
        <f>N81*M41</f>
        <v>3191.7003253812504</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11091.700325381251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67" t="s">
        <v>824</v>
      </c>
      <c r="B48" s="49" t="str">
        <f>VLOOKUP(A48,MATERIALES!A5:D373,3,FALSE)</f>
        <v>Agregado para concreto hidráulico</v>
      </c>
      <c r="C48" s="289"/>
      <c r="D48" s="289"/>
      <c r="E48" s="289"/>
      <c r="F48" s="289"/>
      <c r="G48" s="289"/>
      <c r="H48" s="289"/>
      <c r="I48" s="289"/>
      <c r="J48" s="319" t="str">
        <f>VLOOKUP(A48,MATERIALES!A4:D640,2,FALSE)</f>
        <v>m3</v>
      </c>
      <c r="K48" s="290">
        <v>0.84</v>
      </c>
      <c r="L48" s="275"/>
      <c r="M48" s="410">
        <f>VLOOKUP(A48,MATERIALES!A5:D396,4,FALSE)</f>
        <v>70016.666666666672</v>
      </c>
      <c r="N48" s="280">
        <f>K48*M48</f>
        <v>58814</v>
      </c>
    </row>
    <row r="49" spans="1:14">
      <c r="A49" s="167" t="s">
        <v>845</v>
      </c>
      <c r="B49" s="49" t="str">
        <f>VLOOKUP(A49,MATERIALES!A6:D373,3,FALSE)</f>
        <v>Agua</v>
      </c>
      <c r="C49" s="433"/>
      <c r="D49" s="433"/>
      <c r="E49" s="433"/>
      <c r="F49" s="433"/>
      <c r="G49" s="433"/>
      <c r="H49" s="433"/>
      <c r="I49" s="433"/>
      <c r="J49" s="320" t="str">
        <f>VLOOKUP(A49,MATERIALES!A5:D641,2,FALSE)</f>
        <v>lt</v>
      </c>
      <c r="K49" s="405">
        <v>185</v>
      </c>
      <c r="L49" s="429"/>
      <c r="M49" s="410">
        <f>VLOOKUP(A49,MATERIALES!A6:D397,4,FALSE)</f>
        <v>52.333333333333336</v>
      </c>
      <c r="N49" s="280">
        <f>K49*M49</f>
        <v>9681.6666666666679</v>
      </c>
    </row>
    <row r="50" spans="1:14">
      <c r="A50" s="167" t="s">
        <v>873</v>
      </c>
      <c r="B50" s="49" t="str">
        <f>VLOOKUP(A50,MATERIALES!A6:D373,3,FALSE)</f>
        <v>Arena lavada</v>
      </c>
      <c r="C50" s="433"/>
      <c r="D50" s="433"/>
      <c r="E50" s="433"/>
      <c r="F50" s="433"/>
      <c r="G50" s="433"/>
      <c r="H50" s="433"/>
      <c r="I50" s="433"/>
      <c r="J50" s="320" t="str">
        <f>VLOOKUP(A50,MATERIALES!A6:D642,2,FALSE)</f>
        <v>m3</v>
      </c>
      <c r="K50" s="405">
        <v>0.63</v>
      </c>
      <c r="L50" s="429"/>
      <c r="M50" s="410">
        <f>VLOOKUP(A50,MATERIALES!A6:D398,4,FALSE)</f>
        <v>32938.8534120814</v>
      </c>
      <c r="N50" s="280">
        <f>K50*M50</f>
        <v>20751.477649611283</v>
      </c>
    </row>
    <row r="51" spans="1:14">
      <c r="A51" s="167" t="s">
        <v>875</v>
      </c>
      <c r="B51" s="49" t="str">
        <f>VLOOKUP(A51,MATERIALES!A6:D373,3,FALSE)</f>
        <v xml:space="preserve">Cemento gris
</v>
      </c>
      <c r="C51" s="433"/>
      <c r="D51" s="433"/>
      <c r="E51" s="433"/>
      <c r="F51" s="433"/>
      <c r="G51" s="433"/>
      <c r="H51" s="433"/>
      <c r="I51" s="433"/>
      <c r="J51" s="320" t="str">
        <f>VLOOKUP(A51,MATERIALES!A6:D643,2,FALSE)</f>
        <v>kg</v>
      </c>
      <c r="K51" s="405">
        <v>260</v>
      </c>
      <c r="L51" s="429"/>
      <c r="M51" s="410">
        <f>VLOOKUP(A51,MATERIALES!A6:D399,4,FALSE)</f>
        <v>412.66666666666669</v>
      </c>
      <c r="N51" s="280">
        <f>K51*M51</f>
        <v>107293.33333333334</v>
      </c>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c r="A55" s="167"/>
      <c r="B55" s="49"/>
      <c r="C55" s="433"/>
      <c r="D55" s="433"/>
      <c r="E55" s="433"/>
      <c r="F55" s="433"/>
      <c r="G55" s="433"/>
      <c r="H55" s="433"/>
      <c r="I55" s="433"/>
      <c r="J55" s="319"/>
      <c r="K55" s="405"/>
      <c r="L55" s="429"/>
      <c r="M55" s="410"/>
      <c r="N55" s="280"/>
    </row>
    <row r="56" spans="1:14">
      <c r="A56" s="167"/>
      <c r="B56" s="49"/>
      <c r="C56" s="433"/>
      <c r="D56" s="433"/>
      <c r="E56" s="433"/>
      <c r="F56" s="433"/>
      <c r="G56" s="433"/>
      <c r="H56" s="433"/>
      <c r="I56" s="433"/>
      <c r="J56" s="319"/>
      <c r="K56" s="405"/>
      <c r="L56" s="429"/>
      <c r="M56" s="410"/>
      <c r="N56" s="280"/>
    </row>
    <row r="57" spans="1:14">
      <c r="A57" s="167"/>
      <c r="B57" s="49"/>
      <c r="C57" s="433"/>
      <c r="D57" s="433"/>
      <c r="E57" s="433"/>
      <c r="F57" s="433"/>
      <c r="G57" s="433"/>
      <c r="H57" s="433"/>
      <c r="I57" s="433"/>
      <c r="J57" s="319"/>
      <c r="K57" s="405"/>
      <c r="L57" s="429"/>
      <c r="M57" s="410"/>
      <c r="N57" s="280"/>
    </row>
    <row r="58" spans="1:14" ht="15.75" thickBot="1">
      <c r="B58" s="49"/>
      <c r="C58" s="318"/>
      <c r="D58" s="318"/>
      <c r="E58" s="318"/>
      <c r="F58" s="318"/>
      <c r="G58" s="318"/>
      <c r="H58" s="318"/>
      <c r="I58" s="318"/>
      <c r="J58" s="443"/>
      <c r="K58" s="132"/>
      <c r="L58" s="333"/>
      <c r="M58" s="410"/>
      <c r="N58" s="280"/>
    </row>
    <row r="59" spans="1:14" ht="15.75" thickBot="1">
      <c r="B59" s="822" t="s">
        <v>1037</v>
      </c>
      <c r="C59" s="823"/>
      <c r="D59" s="823"/>
      <c r="E59" s="823"/>
      <c r="F59" s="823"/>
      <c r="G59" s="823"/>
      <c r="H59" s="823"/>
      <c r="I59" s="823"/>
      <c r="J59" s="823"/>
      <c r="K59" s="823"/>
      <c r="L59" s="823"/>
      <c r="M59" s="824"/>
      <c r="N59" s="402">
        <f>SUM(N48:N58)</f>
        <v>196540.4776496113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8" t="s">
        <v>1045</v>
      </c>
      <c r="M63" s="887"/>
      <c r="N63" s="82" t="s">
        <v>1035</v>
      </c>
    </row>
    <row r="64" spans="1:14">
      <c r="A64" t="s">
        <v>1313</v>
      </c>
      <c r="B64" s="52" t="str">
        <f>VLOOKUP(A64,TRANSPORTE!A2:D117,3,FALSE)</f>
        <v>Transporte de arena</v>
      </c>
      <c r="C64" s="325"/>
      <c r="D64" s="325"/>
      <c r="E64" s="325"/>
      <c r="F64" s="325"/>
      <c r="G64" s="325"/>
      <c r="H64" s="319" t="s">
        <v>339</v>
      </c>
      <c r="I64" s="287">
        <v>0.63</v>
      </c>
      <c r="J64" s="294">
        <v>1</v>
      </c>
      <c r="K64" s="287">
        <f>I64*J64</f>
        <v>0.63</v>
      </c>
      <c r="L64" s="909">
        <f>VLOOKUP(A64,TRANSPORTE!A2:D117,4,FALSE)</f>
        <v>1226.6666666666667</v>
      </c>
      <c r="M64" s="910"/>
      <c r="N64" s="295">
        <f>K64*L64</f>
        <v>772.80000000000007</v>
      </c>
    </row>
    <row r="65" spans="1:15">
      <c r="A65" t="s">
        <v>1365</v>
      </c>
      <c r="B65" s="52" t="str">
        <f>VLOOKUP(A65,TRANSPORTE!A3:D117,3,FALSE)</f>
        <v>Transporte de material triturado</v>
      </c>
      <c r="C65" s="53"/>
      <c r="D65" s="53"/>
      <c r="E65" s="53"/>
      <c r="F65" s="53"/>
      <c r="G65" s="53"/>
      <c r="H65" s="319" t="s">
        <v>339</v>
      </c>
      <c r="I65" s="287">
        <v>0.84</v>
      </c>
      <c r="J65" s="294">
        <v>1</v>
      </c>
      <c r="K65" s="287">
        <f>I65*J65</f>
        <v>0.84</v>
      </c>
      <c r="L65" s="909">
        <f>VLOOKUP(A65,TRANSPORTE!A3:D117,4,FALSE)</f>
        <v>1226.6666666666667</v>
      </c>
      <c r="M65" s="910"/>
      <c r="N65" s="295">
        <f>K65*L65</f>
        <v>1030.4000000000001</v>
      </c>
    </row>
    <row r="66" spans="1:15">
      <c r="B66" s="52"/>
      <c r="C66" s="53"/>
      <c r="D66" s="53"/>
      <c r="E66" s="53"/>
      <c r="F66" s="53"/>
      <c r="G66" s="53"/>
      <c r="H66" s="319"/>
      <c r="I66" s="287"/>
      <c r="J66" s="294"/>
      <c r="K66" s="287"/>
      <c r="L66" s="909"/>
      <c r="M66" s="910"/>
      <c r="N66" s="295"/>
    </row>
    <row r="67" spans="1:15">
      <c r="B67" s="52"/>
      <c r="C67" s="53"/>
      <c r="D67" s="53"/>
      <c r="E67" s="53"/>
      <c r="F67" s="53"/>
      <c r="G67" s="53"/>
      <c r="H67" s="319"/>
      <c r="I67" s="287"/>
      <c r="J67" s="294"/>
      <c r="K67" s="287"/>
      <c r="L67" s="909"/>
      <c r="M67" s="910"/>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900"/>
      <c r="M69" s="901"/>
      <c r="N69" s="133"/>
    </row>
    <row r="70" spans="1:15" ht="15.75" thickBot="1">
      <c r="B70" s="911" t="s">
        <v>1037</v>
      </c>
      <c r="C70" s="865"/>
      <c r="D70" s="865"/>
      <c r="E70" s="865"/>
      <c r="F70" s="865"/>
      <c r="G70" s="865"/>
      <c r="H70" s="865"/>
      <c r="I70" s="865"/>
      <c r="J70" s="865"/>
      <c r="K70" s="865"/>
      <c r="L70" s="865"/>
      <c r="M70" s="866"/>
      <c r="N70" s="110">
        <f>N64+N65+N66+N67+N68</f>
        <v>1803.2000000000003</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1" t="s">
        <v>1047</v>
      </c>
      <c r="C74" s="862"/>
      <c r="D74" s="862"/>
      <c r="E74" s="862"/>
      <c r="F74" s="862"/>
      <c r="G74" s="862"/>
      <c r="H74" s="862"/>
      <c r="I74" s="79" t="s">
        <v>1048</v>
      </c>
      <c r="J74" s="81" t="s">
        <v>1494</v>
      </c>
      <c r="K74" s="80" t="s">
        <v>1050</v>
      </c>
      <c r="L74" s="863" t="s">
        <v>1034</v>
      </c>
      <c r="M74" s="864"/>
      <c r="N74" s="104" t="s">
        <v>1035</v>
      </c>
    </row>
    <row r="75" spans="1:15">
      <c r="A75" s="168"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442">
        <v>8</v>
      </c>
      <c r="N75" s="403">
        <f>K75/M75</f>
        <v>51067.205206099999</v>
      </c>
      <c r="O75" s="112"/>
    </row>
    <row r="76" spans="1:15">
      <c r="A76" s="168"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442">
        <v>8</v>
      </c>
      <c r="N76" s="403">
        <f>K76/M76</f>
        <v>12766.801301525</v>
      </c>
    </row>
    <row r="77" spans="1:15">
      <c r="B77" s="55"/>
      <c r="C77" s="53"/>
      <c r="D77" s="53"/>
      <c r="E77" s="53"/>
      <c r="F77" s="53"/>
      <c r="G77" s="53"/>
      <c r="H77" s="53"/>
      <c r="I77" s="300"/>
      <c r="J77" s="301"/>
      <c r="K77" s="302"/>
      <c r="L77" s="56"/>
      <c r="M77" s="440"/>
      <c r="N77" s="403"/>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8"/>
      <c r="C80" s="899"/>
      <c r="D80" s="899"/>
      <c r="E80" s="899"/>
      <c r="F80" s="899"/>
      <c r="G80" s="899"/>
      <c r="H80" s="899"/>
      <c r="I80" s="132"/>
      <c r="J80" s="132"/>
      <c r="K80" s="132"/>
      <c r="L80" s="912"/>
      <c r="M80" s="912"/>
      <c r="N80" s="51"/>
    </row>
    <row r="81" spans="1:14" ht="15.75" thickBot="1">
      <c r="B81" s="911" t="s">
        <v>1037</v>
      </c>
      <c r="C81" s="865"/>
      <c r="D81" s="865"/>
      <c r="E81" s="865"/>
      <c r="F81" s="865"/>
      <c r="G81" s="865"/>
      <c r="H81" s="865"/>
      <c r="I81" s="865"/>
      <c r="J81" s="865"/>
      <c r="K81" s="865"/>
      <c r="L81" s="865"/>
      <c r="M81" s="866"/>
      <c r="N81" s="309">
        <f>SUM(N75:N80)</f>
        <v>63834.006507625003</v>
      </c>
    </row>
    <row r="82" spans="1:14" ht="15.75" thickBot="1">
      <c r="B82" s="39"/>
      <c r="C82" s="40"/>
      <c r="D82" s="40"/>
      <c r="E82" s="40"/>
      <c r="F82" s="40"/>
      <c r="G82" s="40"/>
      <c r="H82" s="40"/>
      <c r="I82" s="40"/>
      <c r="J82" s="40"/>
      <c r="K82" s="40"/>
      <c r="L82" s="40"/>
      <c r="M82" s="40"/>
      <c r="N82" s="41"/>
    </row>
    <row r="83" spans="1:14" ht="15.75" thickBot="1">
      <c r="B83" s="822" t="s">
        <v>1051</v>
      </c>
      <c r="C83" s="823"/>
      <c r="D83" s="823"/>
      <c r="E83" s="823"/>
      <c r="F83" s="823"/>
      <c r="G83" s="823"/>
      <c r="H83" s="823"/>
      <c r="I83" s="823"/>
      <c r="J83" s="823"/>
      <c r="K83" s="823"/>
      <c r="L83" s="823"/>
      <c r="M83" s="824"/>
      <c r="N83" s="105">
        <f>N43+N59+N70+N81</f>
        <v>273269.38448261755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7" t="s">
        <v>1053</v>
      </c>
      <c r="C87" s="868"/>
      <c r="D87" s="868"/>
      <c r="E87" s="868"/>
      <c r="F87" s="868"/>
      <c r="G87" s="868"/>
      <c r="H87" s="868"/>
      <c r="I87" s="322"/>
      <c r="J87" s="342"/>
      <c r="K87" s="310" t="s">
        <v>1054</v>
      </c>
      <c r="L87" s="869" t="s">
        <v>1055</v>
      </c>
      <c r="M87" s="870"/>
      <c r="N87" s="311"/>
    </row>
    <row r="88" spans="1:14">
      <c r="B88" s="855" t="s">
        <v>1056</v>
      </c>
      <c r="C88" s="856"/>
      <c r="D88" s="856"/>
      <c r="E88" s="856"/>
      <c r="F88" s="856"/>
      <c r="G88" s="856"/>
      <c r="H88" s="856"/>
      <c r="I88" s="93"/>
      <c r="J88" s="94"/>
      <c r="K88" s="312">
        <v>0.2</v>
      </c>
      <c r="L88" s="857">
        <f>N83*K88</f>
        <v>54653.876896523514</v>
      </c>
      <c r="M88" s="858"/>
      <c r="N88" s="57"/>
    </row>
    <row r="89" spans="1:14">
      <c r="B89" s="95" t="s">
        <v>1057</v>
      </c>
      <c r="C89" s="96"/>
      <c r="D89" s="96"/>
      <c r="E89" s="96"/>
      <c r="F89" s="96"/>
      <c r="G89" s="96"/>
      <c r="H89" s="96"/>
      <c r="I89" s="93"/>
      <c r="J89" s="94"/>
      <c r="K89" s="312">
        <v>0.05</v>
      </c>
      <c r="L89" s="857">
        <f>N83*K89</f>
        <v>13663.469224130879</v>
      </c>
      <c r="M89" s="858"/>
      <c r="N89" s="57"/>
    </row>
    <row r="90" spans="1:14" ht="15.75" thickBot="1">
      <c r="B90" s="97" t="s">
        <v>1058</v>
      </c>
      <c r="C90" s="98"/>
      <c r="D90" s="98"/>
      <c r="E90" s="98"/>
      <c r="F90" s="98"/>
      <c r="G90" s="98"/>
      <c r="H90" s="98"/>
      <c r="I90" s="99"/>
      <c r="J90" s="100"/>
      <c r="K90" s="313">
        <v>0.05</v>
      </c>
      <c r="L90" s="859">
        <f>N83*K90</f>
        <v>13663.469224130879</v>
      </c>
      <c r="M90" s="860"/>
      <c r="N90" s="57"/>
    </row>
    <row r="91" spans="1:14" ht="15.75" thickBot="1">
      <c r="B91" s="822" t="s">
        <v>1037</v>
      </c>
      <c r="C91" s="823"/>
      <c r="D91" s="823"/>
      <c r="E91" s="823"/>
      <c r="F91" s="823"/>
      <c r="G91" s="823"/>
      <c r="H91" s="823"/>
      <c r="I91" s="823"/>
      <c r="J91" s="823"/>
      <c r="K91" s="823"/>
      <c r="L91" s="823"/>
      <c r="M91" s="824"/>
      <c r="N91" s="58">
        <f>L88+L89+L90</f>
        <v>81980.815344785267</v>
      </c>
    </row>
    <row r="92" spans="1:14" ht="15.75" thickBot="1">
      <c r="B92" s="39"/>
      <c r="C92" s="40"/>
      <c r="D92" s="40"/>
      <c r="E92" s="40"/>
      <c r="F92" s="40"/>
      <c r="G92" s="40"/>
      <c r="H92" s="40"/>
      <c r="I92" s="40"/>
      <c r="J92" s="40"/>
      <c r="K92" s="40"/>
      <c r="L92" s="40"/>
      <c r="M92" s="40"/>
      <c r="N92" s="41"/>
    </row>
    <row r="93" spans="1:14" ht="15.75" thickBot="1">
      <c r="A93" t="s">
        <v>2122</v>
      </c>
      <c r="B93" s="822" t="s">
        <v>1059</v>
      </c>
      <c r="C93" s="823"/>
      <c r="D93" s="823"/>
      <c r="E93" s="823"/>
      <c r="F93" s="823"/>
      <c r="G93" s="823"/>
      <c r="H93" s="823"/>
      <c r="I93" s="823"/>
      <c r="J93" s="823"/>
      <c r="K93" s="823"/>
      <c r="L93" s="823"/>
      <c r="M93" s="824"/>
      <c r="N93" s="196">
        <f>N83+N91</f>
        <v>355250.19982740283</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66" t="s">
        <v>2324</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2325</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72"/>
      <c r="K123" s="972"/>
      <c r="L123" s="972"/>
      <c r="M123" s="972"/>
      <c r="N123" s="973"/>
    </row>
    <row r="124" spans="2:14" ht="15.75" thickBot="1">
      <c r="B124" s="427" t="s">
        <v>2327</v>
      </c>
      <c r="C124" s="428"/>
      <c r="D124" s="428"/>
      <c r="E124" s="267"/>
      <c r="F124" s="267"/>
      <c r="G124" s="267"/>
      <c r="H124" s="267"/>
      <c r="I124" s="267"/>
      <c r="J124" s="974"/>
      <c r="K124" s="974"/>
      <c r="L124" s="974"/>
      <c r="M124" s="974"/>
      <c r="N124" s="975"/>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customHeight="1" thickBot="1">
      <c r="A31" t="s">
        <v>1929</v>
      </c>
      <c r="B31" s="86" t="s">
        <v>1202</v>
      </c>
      <c r="C31" s="87" t="s">
        <v>2219</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257</v>
      </c>
      <c r="B36" s="871" t="str">
        <f>VLOOKUP(A36,EQUIPOS!A6:D154,3,FALSE)</f>
        <v>Mezcladora de concreto 1 bulto</v>
      </c>
      <c r="C36" s="872"/>
      <c r="D36" s="872"/>
      <c r="E36" s="872"/>
      <c r="F36" s="872"/>
      <c r="G36" s="872"/>
      <c r="H36" s="873"/>
      <c r="I36" s="275"/>
      <c r="J36" s="276"/>
      <c r="K36" s="277">
        <f>VLOOKUP(A36,EQUIPOS!A6:D163,4,FALSE)</f>
        <v>7900</v>
      </c>
      <c r="L36" s="278"/>
      <c r="M36" s="344">
        <v>1</v>
      </c>
      <c r="N36" s="280">
        <f>K36/M36</f>
        <v>7900</v>
      </c>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0.05</v>
      </c>
      <c r="N41" s="352">
        <f>N81*M41</f>
        <v>2553.3602603050003</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10453.360260305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67" t="s">
        <v>824</v>
      </c>
      <c r="B48" s="49" t="str">
        <f>VLOOKUP(A48,MATERIALES!A5:D373,3,FALSE)</f>
        <v>Agregado para concreto hidráulico</v>
      </c>
      <c r="C48" s="289"/>
      <c r="D48" s="289"/>
      <c r="E48" s="289"/>
      <c r="F48" s="289"/>
      <c r="G48" s="289"/>
      <c r="H48" s="289"/>
      <c r="I48" s="289"/>
      <c r="J48" s="319" t="str">
        <f>VLOOKUP(A48,MATERIALES!A4:D640,2,FALSE)</f>
        <v>m3</v>
      </c>
      <c r="K48" s="290">
        <v>0.504</v>
      </c>
      <c r="L48" s="275"/>
      <c r="M48" s="410">
        <f>VLOOKUP(A48,MATERIALES!A5:D396,4,FALSE)</f>
        <v>70016.666666666672</v>
      </c>
      <c r="N48" s="280">
        <f>K48*M48</f>
        <v>35288.400000000001</v>
      </c>
    </row>
    <row r="49" spans="1:14">
      <c r="A49" s="167" t="s">
        <v>845</v>
      </c>
      <c r="B49" s="49" t="str">
        <f>VLOOKUP(A49,MATERIALES!A6:D373,3,FALSE)</f>
        <v>Agua</v>
      </c>
      <c r="C49" s="433"/>
      <c r="D49" s="433"/>
      <c r="E49" s="433"/>
      <c r="F49" s="433"/>
      <c r="G49" s="433"/>
      <c r="H49" s="433"/>
      <c r="I49" s="433"/>
      <c r="J49" s="320" t="str">
        <f>VLOOKUP(A49,MATERIALES!A5:D641,2,FALSE)</f>
        <v>lt</v>
      </c>
      <c r="K49" s="405">
        <v>111</v>
      </c>
      <c r="L49" s="429"/>
      <c r="M49" s="410">
        <f>VLOOKUP(A49,MATERIALES!A6:D397,4,FALSE)</f>
        <v>52.333333333333336</v>
      </c>
      <c r="N49" s="280">
        <f>K49*M49</f>
        <v>5809</v>
      </c>
    </row>
    <row r="50" spans="1:14">
      <c r="A50" s="167" t="s">
        <v>625</v>
      </c>
      <c r="B50" s="49" t="str">
        <f>VLOOKUP(A50,MATERIALES!A6:D373,3,FALSE)</f>
        <v xml:space="preserve">Piedra para concreto ciclópeo (rajón o canto rodado)
</v>
      </c>
      <c r="C50" s="433"/>
      <c r="D50" s="433"/>
      <c r="E50" s="433"/>
      <c r="F50" s="433"/>
      <c r="G50" s="433"/>
      <c r="H50" s="433"/>
      <c r="I50" s="433"/>
      <c r="J50" s="320" t="str">
        <f>VLOOKUP(A50,MATERIALES!A6:D642,2,FALSE)</f>
        <v>m3</v>
      </c>
      <c r="K50" s="405">
        <v>0.4</v>
      </c>
      <c r="L50" s="429"/>
      <c r="M50" s="410">
        <f>VLOOKUP(A50,MATERIALES!A6:D398,4,FALSE)</f>
        <v>54050</v>
      </c>
      <c r="N50" s="280">
        <f>K50*M50</f>
        <v>21620</v>
      </c>
    </row>
    <row r="51" spans="1:14">
      <c r="A51" s="167" t="s">
        <v>873</v>
      </c>
      <c r="B51" s="49" t="str">
        <f>VLOOKUP(A51,MATERIALES!A6:D373,3,FALSE)</f>
        <v>Arena lavada</v>
      </c>
      <c r="C51" s="433"/>
      <c r="D51" s="433"/>
      <c r="E51" s="433"/>
      <c r="F51" s="433"/>
      <c r="G51" s="433"/>
      <c r="H51" s="433"/>
      <c r="I51" s="433"/>
      <c r="J51" s="320" t="str">
        <f>VLOOKUP(A51,MATERIALES!A6:D643,2,FALSE)</f>
        <v>m3</v>
      </c>
      <c r="K51" s="405">
        <v>0.378</v>
      </c>
      <c r="L51" s="429"/>
      <c r="M51" s="410">
        <f>VLOOKUP(A51,MATERIALES!A6:D399,4,FALSE)</f>
        <v>32938.8534120814</v>
      </c>
      <c r="N51" s="280">
        <f>K51*M51</f>
        <v>12450.886589766769</v>
      </c>
    </row>
    <row r="52" spans="1:14">
      <c r="A52" s="167" t="s">
        <v>875</v>
      </c>
      <c r="B52" s="49" t="str">
        <f>VLOOKUP(A52,MATERIALES!A7:D373,3,FALSE)</f>
        <v xml:space="preserve">Cemento gris
</v>
      </c>
      <c r="C52" s="433"/>
      <c r="D52" s="433"/>
      <c r="E52" s="433"/>
      <c r="F52" s="433"/>
      <c r="G52" s="433"/>
      <c r="H52" s="433"/>
      <c r="I52" s="433"/>
      <c r="J52" s="320" t="str">
        <f>VLOOKUP(A52,MATERIALES!A6:D644,2,FALSE)</f>
        <v>kg</v>
      </c>
      <c r="K52" s="405">
        <v>156</v>
      </c>
      <c r="L52" s="429"/>
      <c r="M52" s="410">
        <f>VLOOKUP(A52,MATERIALES!A7:D400,4,FALSE)</f>
        <v>412.66666666666669</v>
      </c>
      <c r="N52" s="280">
        <f>K52*M52</f>
        <v>64376</v>
      </c>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c r="A55" s="167"/>
      <c r="B55" s="49"/>
      <c r="C55" s="433"/>
      <c r="D55" s="433"/>
      <c r="E55" s="433"/>
      <c r="F55" s="433"/>
      <c r="G55" s="433"/>
      <c r="H55" s="433"/>
      <c r="I55" s="433"/>
      <c r="J55" s="319"/>
      <c r="K55" s="405"/>
      <c r="L55" s="429"/>
      <c r="M55" s="410"/>
      <c r="N55" s="280"/>
    </row>
    <row r="56" spans="1:14">
      <c r="A56" s="167"/>
      <c r="B56" s="49"/>
      <c r="C56" s="433"/>
      <c r="D56" s="433"/>
      <c r="E56" s="433"/>
      <c r="F56" s="433"/>
      <c r="G56" s="433"/>
      <c r="H56" s="433"/>
      <c r="I56" s="433"/>
      <c r="J56" s="319"/>
      <c r="K56" s="405"/>
      <c r="L56" s="429"/>
      <c r="M56" s="410"/>
      <c r="N56" s="280"/>
    </row>
    <row r="57" spans="1:14">
      <c r="A57" s="167"/>
      <c r="B57" s="49"/>
      <c r="C57" s="433"/>
      <c r="D57" s="433"/>
      <c r="E57" s="433"/>
      <c r="F57" s="433"/>
      <c r="G57" s="433"/>
      <c r="H57" s="433"/>
      <c r="I57" s="433"/>
      <c r="J57" s="319"/>
      <c r="K57" s="405"/>
      <c r="L57" s="429"/>
      <c r="M57" s="410"/>
      <c r="N57" s="280"/>
    </row>
    <row r="58" spans="1:14" ht="15.75" thickBot="1">
      <c r="B58" s="49"/>
      <c r="C58" s="318"/>
      <c r="D58" s="318"/>
      <c r="E58" s="318"/>
      <c r="F58" s="318"/>
      <c r="G58" s="318"/>
      <c r="H58" s="318"/>
      <c r="I58" s="318"/>
      <c r="J58" s="443"/>
      <c r="K58" s="132"/>
      <c r="L58" s="333"/>
      <c r="M58" s="410"/>
      <c r="N58" s="280"/>
    </row>
    <row r="59" spans="1:14" ht="15.75" thickBot="1">
      <c r="B59" s="822" t="s">
        <v>1037</v>
      </c>
      <c r="C59" s="823"/>
      <c r="D59" s="823"/>
      <c r="E59" s="823"/>
      <c r="F59" s="823"/>
      <c r="G59" s="823"/>
      <c r="H59" s="823"/>
      <c r="I59" s="823"/>
      <c r="J59" s="823"/>
      <c r="K59" s="823"/>
      <c r="L59" s="823"/>
      <c r="M59" s="824"/>
      <c r="N59" s="402">
        <f>SUM(N48:N58)</f>
        <v>139544.28658976677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8" t="s">
        <v>1045</v>
      </c>
      <c r="M63" s="887"/>
      <c r="N63" s="82" t="s">
        <v>1035</v>
      </c>
    </row>
    <row r="64" spans="1:14">
      <c r="A64" t="s">
        <v>1313</v>
      </c>
      <c r="B64" s="52" t="str">
        <f>VLOOKUP(A64,TRANSPORTE!A2:D117,3,FALSE)</f>
        <v>Transporte de arena</v>
      </c>
      <c r="C64" s="325"/>
      <c r="D64" s="325"/>
      <c r="E64" s="325"/>
      <c r="F64" s="325"/>
      <c r="G64" s="325"/>
      <c r="H64" s="319" t="s">
        <v>339</v>
      </c>
      <c r="I64" s="287">
        <v>0.378</v>
      </c>
      <c r="J64" s="294">
        <v>1</v>
      </c>
      <c r="K64" s="287">
        <f>I64*J64</f>
        <v>0.378</v>
      </c>
      <c r="L64" s="909">
        <f>VLOOKUP(A64,TRANSPORTE!A2:D117,4,FALSE)</f>
        <v>1226.6666666666667</v>
      </c>
      <c r="M64" s="910"/>
      <c r="N64" s="295">
        <f>K64*L64</f>
        <v>463.68</v>
      </c>
    </row>
    <row r="65" spans="1:15">
      <c r="A65" t="s">
        <v>1365</v>
      </c>
      <c r="B65" s="52" t="str">
        <f>VLOOKUP(A65,TRANSPORTE!A3:D117,3,FALSE)</f>
        <v>Transporte de material triturado</v>
      </c>
      <c r="C65" s="53"/>
      <c r="D65" s="53"/>
      <c r="E65" s="53"/>
      <c r="F65" s="53"/>
      <c r="G65" s="53"/>
      <c r="H65" s="319" t="s">
        <v>339</v>
      </c>
      <c r="I65" s="287">
        <v>0.504</v>
      </c>
      <c r="J65" s="294">
        <v>1</v>
      </c>
      <c r="K65" s="287">
        <f>I65*J65</f>
        <v>0.504</v>
      </c>
      <c r="L65" s="909">
        <f>VLOOKUP(A65,TRANSPORTE!A3:D117,4,FALSE)</f>
        <v>1226.6666666666667</v>
      </c>
      <c r="M65" s="910"/>
      <c r="N65" s="295">
        <f>K65*L65</f>
        <v>618.24</v>
      </c>
    </row>
    <row r="66" spans="1:15">
      <c r="A66" t="s">
        <v>1392</v>
      </c>
      <c r="B66" s="52" t="str">
        <f>VLOOKUP(A66,TRANSPORTE!A3:D117,3,FALSE)</f>
        <v>Transporte de piedra para Ciclópeo</v>
      </c>
      <c r="C66" s="53"/>
      <c r="D66" s="53"/>
      <c r="E66" s="53"/>
      <c r="F66" s="53"/>
      <c r="G66" s="53"/>
      <c r="H66" s="319" t="s">
        <v>339</v>
      </c>
      <c r="I66" s="287">
        <v>0.4</v>
      </c>
      <c r="J66" s="294">
        <v>1</v>
      </c>
      <c r="K66" s="287">
        <f>I66*J66</f>
        <v>0.4</v>
      </c>
      <c r="L66" s="909">
        <f>VLOOKUP(A66,TRANSPORTE!A3:D117,4,FALSE)</f>
        <v>1226.6666666666667</v>
      </c>
      <c r="M66" s="910"/>
      <c r="N66" s="295">
        <f>K66*L66</f>
        <v>490.66666666666674</v>
      </c>
    </row>
    <row r="67" spans="1:15">
      <c r="B67" s="52"/>
      <c r="C67" s="53"/>
      <c r="D67" s="53"/>
      <c r="E67" s="53"/>
      <c r="F67" s="53"/>
      <c r="G67" s="53"/>
      <c r="H67" s="319"/>
      <c r="I67" s="287"/>
      <c r="J67" s="294"/>
      <c r="K67" s="287"/>
      <c r="L67" s="909"/>
      <c r="M67" s="910"/>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900"/>
      <c r="M69" s="901"/>
      <c r="N69" s="133"/>
    </row>
    <row r="70" spans="1:15" ht="15.75" thickBot="1">
      <c r="B70" s="911" t="s">
        <v>1037</v>
      </c>
      <c r="C70" s="865"/>
      <c r="D70" s="865"/>
      <c r="E70" s="865"/>
      <c r="F70" s="865"/>
      <c r="G70" s="865"/>
      <c r="H70" s="865"/>
      <c r="I70" s="865"/>
      <c r="J70" s="865"/>
      <c r="K70" s="865"/>
      <c r="L70" s="865"/>
      <c r="M70" s="866"/>
      <c r="N70" s="110">
        <f>N64+N65+N66+N67+N68</f>
        <v>1572.5866666666668</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1" t="s">
        <v>1047</v>
      </c>
      <c r="C74" s="862"/>
      <c r="D74" s="862"/>
      <c r="E74" s="862"/>
      <c r="F74" s="862"/>
      <c r="G74" s="862"/>
      <c r="H74" s="862"/>
      <c r="I74" s="79" t="s">
        <v>1048</v>
      </c>
      <c r="J74" s="81" t="s">
        <v>1494</v>
      </c>
      <c r="K74" s="80" t="s">
        <v>1050</v>
      </c>
      <c r="L74" s="863" t="s">
        <v>1034</v>
      </c>
      <c r="M74" s="864"/>
      <c r="N74" s="104" t="s">
        <v>1035</v>
      </c>
    </row>
    <row r="75" spans="1:15">
      <c r="A75" s="168" t="s">
        <v>19</v>
      </c>
      <c r="B75" s="55" t="str">
        <f>VLOOKUP(A75,'MANO DE OBRA'!A8:D68,3,FALSE)</f>
        <v>Obrero (8)</v>
      </c>
      <c r="C75" s="53"/>
      <c r="D75" s="53"/>
      <c r="E75" s="53"/>
      <c r="F75" s="53"/>
      <c r="G75" s="53"/>
      <c r="H75" s="53"/>
      <c r="I75" s="300">
        <f>K75/J75*100</f>
        <v>220831.15764799999</v>
      </c>
      <c r="J75" s="301">
        <v>185</v>
      </c>
      <c r="K75" s="302">
        <f>VLOOKUP(A75,'MANO DE OBRA'!A8:D99,4,FALSE)</f>
        <v>408537.6416488</v>
      </c>
      <c r="L75" s="56"/>
      <c r="M75" s="442">
        <v>10</v>
      </c>
      <c r="N75" s="403">
        <f>K75/M75</f>
        <v>40853.764164879998</v>
      </c>
      <c r="O75" s="112"/>
    </row>
    <row r="76" spans="1:15">
      <c r="A76" s="168" t="s">
        <v>30</v>
      </c>
      <c r="B76" s="55" t="str">
        <f>VLOOKUP(A76,'MANO DE OBRA'!A8:D69,3,FALSE)</f>
        <v>Oficial</v>
      </c>
      <c r="C76" s="53"/>
      <c r="D76" s="53"/>
      <c r="E76" s="53"/>
      <c r="F76" s="53"/>
      <c r="G76" s="53"/>
      <c r="H76" s="53"/>
      <c r="I76" s="300">
        <f>K76/J76*100</f>
        <v>55207.789411999998</v>
      </c>
      <c r="J76" s="301">
        <v>185</v>
      </c>
      <c r="K76" s="302">
        <f>VLOOKUP(A76,'MANO DE OBRA'!A8:D100,4,FALSE)</f>
        <v>102134.4104122</v>
      </c>
      <c r="L76" s="56"/>
      <c r="M76" s="442">
        <v>10</v>
      </c>
      <c r="N76" s="403">
        <f>K76/M76</f>
        <v>10213.44104122</v>
      </c>
    </row>
    <row r="77" spans="1:15">
      <c r="B77" s="55"/>
      <c r="C77" s="53"/>
      <c r="D77" s="53"/>
      <c r="E77" s="53"/>
      <c r="F77" s="53"/>
      <c r="G77" s="53"/>
      <c r="H77" s="53"/>
      <c r="I77" s="300"/>
      <c r="J77" s="301"/>
      <c r="K77" s="302"/>
      <c r="L77" s="56"/>
      <c r="M77" s="440"/>
      <c r="N77" s="403"/>
    </row>
    <row r="78" spans="1:15">
      <c r="B78" s="55"/>
      <c r="C78" s="53"/>
      <c r="D78" s="53"/>
      <c r="E78" s="53"/>
      <c r="F78" s="53"/>
      <c r="G78" s="53"/>
      <c r="H78" s="53"/>
      <c r="I78" s="287"/>
      <c r="J78" s="305"/>
      <c r="K78" s="306"/>
      <c r="L78" s="326"/>
      <c r="M78" s="308"/>
      <c r="N78" s="304"/>
    </row>
    <row r="79" spans="1:15">
      <c r="B79" s="55"/>
      <c r="C79" s="53"/>
      <c r="D79" s="53"/>
      <c r="E79" s="53"/>
      <c r="F79" s="53"/>
      <c r="G79" s="53"/>
      <c r="H79" s="53"/>
      <c r="I79" s="287"/>
      <c r="J79" s="305"/>
      <c r="K79" s="306"/>
      <c r="L79" s="326"/>
      <c r="M79" s="308"/>
      <c r="N79" s="304"/>
    </row>
    <row r="80" spans="1:15" ht="15.75" thickBot="1">
      <c r="B80" s="898"/>
      <c r="C80" s="899"/>
      <c r="D80" s="899"/>
      <c r="E80" s="899"/>
      <c r="F80" s="899"/>
      <c r="G80" s="899"/>
      <c r="H80" s="899"/>
      <c r="I80" s="132"/>
      <c r="J80" s="132"/>
      <c r="K80" s="132"/>
      <c r="L80" s="912"/>
      <c r="M80" s="912"/>
      <c r="N80" s="51"/>
    </row>
    <row r="81" spans="1:14" ht="15.75" thickBot="1">
      <c r="B81" s="911" t="s">
        <v>1037</v>
      </c>
      <c r="C81" s="865"/>
      <c r="D81" s="865"/>
      <c r="E81" s="865"/>
      <c r="F81" s="865"/>
      <c r="G81" s="865"/>
      <c r="H81" s="865"/>
      <c r="I81" s="865"/>
      <c r="J81" s="865"/>
      <c r="K81" s="865"/>
      <c r="L81" s="865"/>
      <c r="M81" s="866"/>
      <c r="N81" s="309">
        <f>SUM(N75:N80)</f>
        <v>51067.205206099999</v>
      </c>
    </row>
    <row r="82" spans="1:14" ht="15.75" thickBot="1">
      <c r="B82" s="39"/>
      <c r="C82" s="40"/>
      <c r="D82" s="40"/>
      <c r="E82" s="40"/>
      <c r="F82" s="40"/>
      <c r="G82" s="40"/>
      <c r="H82" s="40"/>
      <c r="I82" s="40"/>
      <c r="J82" s="40"/>
      <c r="K82" s="40"/>
      <c r="L82" s="40"/>
      <c r="M82" s="40"/>
      <c r="N82" s="41"/>
    </row>
    <row r="83" spans="1:14" ht="15.75" thickBot="1">
      <c r="B83" s="822" t="s">
        <v>1051</v>
      </c>
      <c r="C83" s="823"/>
      <c r="D83" s="823"/>
      <c r="E83" s="823"/>
      <c r="F83" s="823"/>
      <c r="G83" s="823"/>
      <c r="H83" s="823"/>
      <c r="I83" s="823"/>
      <c r="J83" s="823"/>
      <c r="K83" s="823"/>
      <c r="L83" s="823"/>
      <c r="M83" s="824"/>
      <c r="N83" s="105">
        <f>N43+N59+N70+N81</f>
        <v>202637.43872283841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7" t="s">
        <v>1053</v>
      </c>
      <c r="C87" s="868"/>
      <c r="D87" s="868"/>
      <c r="E87" s="868"/>
      <c r="F87" s="868"/>
      <c r="G87" s="868"/>
      <c r="H87" s="868"/>
      <c r="I87" s="322"/>
      <c r="J87" s="342"/>
      <c r="K87" s="310" t="s">
        <v>1054</v>
      </c>
      <c r="L87" s="869" t="s">
        <v>1055</v>
      </c>
      <c r="M87" s="870"/>
      <c r="N87" s="311"/>
    </row>
    <row r="88" spans="1:14">
      <c r="B88" s="855" t="s">
        <v>1056</v>
      </c>
      <c r="C88" s="856"/>
      <c r="D88" s="856"/>
      <c r="E88" s="856"/>
      <c r="F88" s="856"/>
      <c r="G88" s="856"/>
      <c r="H88" s="856"/>
      <c r="I88" s="93"/>
      <c r="J88" s="94"/>
      <c r="K88" s="312">
        <v>0.2</v>
      </c>
      <c r="L88" s="857">
        <f>N83*K88</f>
        <v>40527.487744567683</v>
      </c>
      <c r="M88" s="858"/>
      <c r="N88" s="57"/>
    </row>
    <row r="89" spans="1:14">
      <c r="B89" s="95" t="s">
        <v>1057</v>
      </c>
      <c r="C89" s="96"/>
      <c r="D89" s="96"/>
      <c r="E89" s="96"/>
      <c r="F89" s="96"/>
      <c r="G89" s="96"/>
      <c r="H89" s="96"/>
      <c r="I89" s="93"/>
      <c r="J89" s="94"/>
      <c r="K89" s="312">
        <v>0.05</v>
      </c>
      <c r="L89" s="857">
        <f>N83*K89</f>
        <v>10131.871936141921</v>
      </c>
      <c r="M89" s="858"/>
      <c r="N89" s="57"/>
    </row>
    <row r="90" spans="1:14" ht="15.75" thickBot="1">
      <c r="B90" s="97" t="s">
        <v>1058</v>
      </c>
      <c r="C90" s="98"/>
      <c r="D90" s="98"/>
      <c r="E90" s="98"/>
      <c r="F90" s="98"/>
      <c r="G90" s="98"/>
      <c r="H90" s="98"/>
      <c r="I90" s="99"/>
      <c r="J90" s="100"/>
      <c r="K90" s="313">
        <v>0.05</v>
      </c>
      <c r="L90" s="859">
        <f>N83*K90</f>
        <v>10131.871936141921</v>
      </c>
      <c r="M90" s="860"/>
      <c r="N90" s="57"/>
    </row>
    <row r="91" spans="1:14" ht="15.75" thickBot="1">
      <c r="B91" s="822" t="s">
        <v>1037</v>
      </c>
      <c r="C91" s="823"/>
      <c r="D91" s="823"/>
      <c r="E91" s="823"/>
      <c r="F91" s="823"/>
      <c r="G91" s="823"/>
      <c r="H91" s="823"/>
      <c r="I91" s="823"/>
      <c r="J91" s="823"/>
      <c r="K91" s="823"/>
      <c r="L91" s="823"/>
      <c r="M91" s="824"/>
      <c r="N91" s="58">
        <f>L88+L89+L90</f>
        <v>60791.231616851524</v>
      </c>
    </row>
    <row r="92" spans="1:14" ht="15.75" thickBot="1">
      <c r="B92" s="39"/>
      <c r="C92" s="40"/>
      <c r="D92" s="40"/>
      <c r="E92" s="40"/>
      <c r="F92" s="40"/>
      <c r="G92" s="40"/>
      <c r="H92" s="40"/>
      <c r="I92" s="40"/>
      <c r="J92" s="40"/>
      <c r="K92" s="40"/>
      <c r="L92" s="40"/>
      <c r="M92" s="40"/>
      <c r="N92" s="41"/>
    </row>
    <row r="93" spans="1:14" ht="15.75" thickBot="1">
      <c r="A93" t="s">
        <v>2122</v>
      </c>
      <c r="B93" s="822" t="s">
        <v>1059</v>
      </c>
      <c r="C93" s="823"/>
      <c r="D93" s="823"/>
      <c r="E93" s="823"/>
      <c r="F93" s="823"/>
      <c r="G93" s="823"/>
      <c r="H93" s="823"/>
      <c r="I93" s="823"/>
      <c r="J93" s="823"/>
      <c r="K93" s="823"/>
      <c r="L93" s="823"/>
      <c r="M93" s="824"/>
      <c r="N93" s="196">
        <f>N83+N91</f>
        <v>263428.67033968994</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66" t="s">
        <v>2324</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2325</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72"/>
      <c r="K123" s="972"/>
      <c r="L123" s="972"/>
      <c r="M123" s="972"/>
      <c r="N123" s="973"/>
    </row>
    <row r="124" spans="2:14" ht="15.75" thickBot="1">
      <c r="B124" s="427" t="s">
        <v>2327</v>
      </c>
      <c r="C124" s="428"/>
      <c r="D124" s="428"/>
      <c r="E124" s="267"/>
      <c r="F124" s="267"/>
      <c r="G124" s="267"/>
      <c r="H124" s="267"/>
      <c r="I124" s="267"/>
      <c r="J124" s="974"/>
      <c r="K124" s="974"/>
      <c r="L124" s="974"/>
      <c r="M124" s="974"/>
      <c r="N124" s="975"/>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customHeight="1" thickBot="1">
      <c r="A31" t="s">
        <v>1929</v>
      </c>
      <c r="B31" s="86" t="s">
        <v>1203</v>
      </c>
      <c r="C31" s="87" t="s">
        <v>2338</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363</v>
      </c>
      <c r="B36" s="871" t="str">
        <f>VLOOKUP(A36,EQUIPOS!A6:D154,3,FALSE)</f>
        <v>Vibrador de concreto, Motor de 3 hp a 18.000 rpm Mangueras de 4 mt</v>
      </c>
      <c r="C36" s="872"/>
      <c r="D36" s="872"/>
      <c r="E36" s="872"/>
      <c r="F36" s="872"/>
      <c r="G36" s="872"/>
      <c r="H36" s="873"/>
      <c r="I36" s="275"/>
      <c r="J36" s="276"/>
      <c r="K36" s="277">
        <f>VLOOKUP(A36,EQUIPOS!A6:D163,4,FALSE)</f>
        <v>10150</v>
      </c>
      <c r="L36" s="278"/>
      <c r="M36" s="344">
        <v>1</v>
      </c>
      <c r="N36" s="280">
        <f>K36/M36</f>
        <v>10150</v>
      </c>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0.02</v>
      </c>
      <c r="N41" s="352">
        <f>N78*M41</f>
        <v>1501.9766237088236</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11651.976623708824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67" t="s">
        <v>812</v>
      </c>
      <c r="B48" s="49" t="str">
        <f>VLOOKUP(A48,MATERIALES!A5:D373,3,FALSE)</f>
        <v>Acero PDR-60</v>
      </c>
      <c r="C48" s="289"/>
      <c r="D48" s="289"/>
      <c r="E48" s="289"/>
      <c r="F48" s="289"/>
      <c r="G48" s="289"/>
      <c r="H48" s="289"/>
      <c r="I48" s="289"/>
      <c r="J48" s="319" t="str">
        <f>VLOOKUP(A48,MATERIALES!A4:D640,2,FALSE)</f>
        <v>kg</v>
      </c>
      <c r="K48" s="290">
        <v>34.112000000000002</v>
      </c>
      <c r="L48" s="275"/>
      <c r="M48" s="410">
        <f>VLOOKUP(A48,MATERIALES!A5:D396,4,FALSE)</f>
        <v>3605.6651208716376</v>
      </c>
      <c r="N48" s="280">
        <f>K48*M48</f>
        <v>122996.44860317331</v>
      </c>
    </row>
    <row r="49" spans="1:14">
      <c r="A49" s="167" t="s">
        <v>639</v>
      </c>
      <c r="B49" s="49" t="str">
        <f>VLOOKUP(A49,MATERIALES!A6:D373,3,FALSE)</f>
        <v>Pintura anticorrosiva</v>
      </c>
      <c r="C49" s="433"/>
      <c r="D49" s="433"/>
      <c r="E49" s="433"/>
      <c r="F49" s="433"/>
      <c r="G49" s="433"/>
      <c r="H49" s="433"/>
      <c r="I49" s="433"/>
      <c r="J49" s="320" t="str">
        <f>VLOOKUP(A49,MATERIALES!A5:D641,2,FALSE)</f>
        <v>gal</v>
      </c>
      <c r="K49" s="405">
        <v>0.15</v>
      </c>
      <c r="L49" s="429"/>
      <c r="M49" s="410">
        <f>VLOOKUP(A49,MATERIALES!A6:D397,4,FALSE)</f>
        <v>38752.333333333336</v>
      </c>
      <c r="N49" s="280">
        <f>K49*M49</f>
        <v>5812.85</v>
      </c>
    </row>
    <row r="50" spans="1:14">
      <c r="A50" s="167" t="s">
        <v>904</v>
      </c>
      <c r="B50" s="49" t="str">
        <f>VLOOKUP(A50,MATERIALES!A6:D373,3,FALSE)</f>
        <v>Concreto Resistencia  21 (Mpa)</v>
      </c>
      <c r="C50" s="433"/>
      <c r="D50" s="433"/>
      <c r="E50" s="433"/>
      <c r="F50" s="433"/>
      <c r="G50" s="433"/>
      <c r="H50" s="433"/>
      <c r="I50" s="433"/>
      <c r="J50" s="320" t="str">
        <f>VLOOKUP(A50,MATERIALES!A6:D642,2,FALSE)</f>
        <v>m3</v>
      </c>
      <c r="K50" s="405">
        <v>0.126</v>
      </c>
      <c r="L50" s="429"/>
      <c r="M50" s="410">
        <f>VLOOKUP(A50,MATERIALES!A6:D398,4,FALSE)</f>
        <v>362159.66666666669</v>
      </c>
      <c r="N50" s="280">
        <f>K50*M50</f>
        <v>45632.118000000002</v>
      </c>
    </row>
    <row r="51" spans="1:14">
      <c r="A51" s="167" t="s">
        <v>945</v>
      </c>
      <c r="B51" s="49" t="str">
        <f>VLOOKUP(A51,MATERIALES!A6:D373,3,FALSE)</f>
        <v xml:space="preserve">Formaleta para baranda de concreto
</v>
      </c>
      <c r="C51" s="433"/>
      <c r="D51" s="433"/>
      <c r="E51" s="433"/>
      <c r="F51" s="433"/>
      <c r="G51" s="433"/>
      <c r="H51" s="433"/>
      <c r="I51" s="433"/>
      <c r="J51" s="320" t="str">
        <f>VLOOKUP(A51,MATERIALES!A6:D643,2,FALSE)</f>
        <v>m</v>
      </c>
      <c r="K51" s="405">
        <v>1</v>
      </c>
      <c r="L51" s="429"/>
      <c r="M51" s="410">
        <f>VLOOKUP(A51,MATERIALES!A6:D399,4,FALSE)</f>
        <v>38082.089863916743</v>
      </c>
      <c r="N51" s="280">
        <f>K51*M51</f>
        <v>38082.089863916743</v>
      </c>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22" t="s">
        <v>1037</v>
      </c>
      <c r="C56" s="823"/>
      <c r="D56" s="823"/>
      <c r="E56" s="823"/>
      <c r="F56" s="823"/>
      <c r="G56" s="823"/>
      <c r="H56" s="823"/>
      <c r="I56" s="823"/>
      <c r="J56" s="823"/>
      <c r="K56" s="823"/>
      <c r="L56" s="823"/>
      <c r="M56" s="824"/>
      <c r="N56" s="402">
        <f>SUM(N48:N55)</f>
        <v>212523.50646709005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908" t="s">
        <v>1045</v>
      </c>
      <c r="M60" s="887"/>
      <c r="N60" s="82" t="s">
        <v>1035</v>
      </c>
    </row>
    <row r="61" spans="1:14">
      <c r="A61" t="s">
        <v>1323</v>
      </c>
      <c r="B61" s="52" t="str">
        <f>VLOOKUP(A61,TRANSPORTE!A3:D117,3,FALSE)</f>
        <v>Transporte de concreto</v>
      </c>
      <c r="C61" s="325"/>
      <c r="D61" s="325"/>
      <c r="E61" s="325"/>
      <c r="F61" s="325"/>
      <c r="G61" s="325"/>
      <c r="H61" s="319" t="s">
        <v>339</v>
      </c>
      <c r="I61" s="287">
        <v>0.126</v>
      </c>
      <c r="J61" s="294">
        <v>1</v>
      </c>
      <c r="K61" s="287">
        <f>I61*J61</f>
        <v>0.126</v>
      </c>
      <c r="L61" s="909">
        <f>VLOOKUP(A61,TRANSPORTE!A3:D117,4,FALSE)</f>
        <v>1260.693887621045</v>
      </c>
      <c r="M61" s="910"/>
      <c r="N61" s="295">
        <f>K61*L61</f>
        <v>158.84742984025166</v>
      </c>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319"/>
      <c r="I64" s="287"/>
      <c r="J64" s="294"/>
      <c r="K64" s="287"/>
      <c r="L64" s="909"/>
      <c r="M64" s="910"/>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900"/>
      <c r="M66" s="901"/>
      <c r="N66" s="133"/>
    </row>
    <row r="67" spans="1:15" ht="15.75" thickBot="1">
      <c r="B67" s="911" t="s">
        <v>1037</v>
      </c>
      <c r="C67" s="865"/>
      <c r="D67" s="865"/>
      <c r="E67" s="865"/>
      <c r="F67" s="865"/>
      <c r="G67" s="865"/>
      <c r="H67" s="865"/>
      <c r="I67" s="865"/>
      <c r="J67" s="865"/>
      <c r="K67" s="865"/>
      <c r="L67" s="865"/>
      <c r="M67" s="866"/>
      <c r="N67" s="110">
        <f>N61+N62+N63+N64+N65</f>
        <v>158.84742984025166</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61" t="s">
        <v>1047</v>
      </c>
      <c r="C71" s="862"/>
      <c r="D71" s="862"/>
      <c r="E71" s="862"/>
      <c r="F71" s="862"/>
      <c r="G71" s="862"/>
      <c r="H71" s="862"/>
      <c r="I71" s="79" t="s">
        <v>1048</v>
      </c>
      <c r="J71" s="81" t="s">
        <v>1494</v>
      </c>
      <c r="K71" s="80" t="s">
        <v>1050</v>
      </c>
      <c r="L71" s="863" t="s">
        <v>1034</v>
      </c>
      <c r="M71" s="976"/>
      <c r="N71" s="104" t="s">
        <v>1035</v>
      </c>
    </row>
    <row r="72" spans="1:15">
      <c r="A72" s="168" t="s">
        <v>9</v>
      </c>
      <c r="B72" s="55" t="str">
        <f>VLOOKUP(A72,'MANO DE OBRA'!A8:D68,3,FALSE)</f>
        <v>Obrero (3)</v>
      </c>
      <c r="C72" s="53"/>
      <c r="D72" s="53"/>
      <c r="E72" s="53"/>
      <c r="F72" s="53"/>
      <c r="G72" s="53"/>
      <c r="H72" s="53"/>
      <c r="I72" s="300">
        <f>K72/J72*100</f>
        <v>82811.68411799999</v>
      </c>
      <c r="J72" s="301">
        <v>185</v>
      </c>
      <c r="K72" s="302">
        <f>VLOOKUP(A72,'MANO DE OBRA'!A8:D99,4,FALSE)</f>
        <v>153201.61561829998</v>
      </c>
      <c r="L72" s="56"/>
      <c r="M72" s="439">
        <v>3.4</v>
      </c>
      <c r="N72" s="403">
        <f>K72/M72</f>
        <v>45059.298711264702</v>
      </c>
      <c r="O72" s="112"/>
    </row>
    <row r="73" spans="1:15">
      <c r="A73" s="168"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2">
        <v>3.4</v>
      </c>
      <c r="N73" s="403">
        <f>K73/M73</f>
        <v>30039.532474176471</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98"/>
      <c r="C77" s="899"/>
      <c r="D77" s="899"/>
      <c r="E77" s="899"/>
      <c r="F77" s="899"/>
      <c r="G77" s="899"/>
      <c r="H77" s="899"/>
      <c r="I77" s="132"/>
      <c r="J77" s="132"/>
      <c r="K77" s="132"/>
      <c r="L77" s="912"/>
      <c r="M77" s="912"/>
      <c r="N77" s="51"/>
    </row>
    <row r="78" spans="1:15" ht="15.75" thickBot="1">
      <c r="B78" s="911" t="s">
        <v>1037</v>
      </c>
      <c r="C78" s="865"/>
      <c r="D78" s="865"/>
      <c r="E78" s="865"/>
      <c r="F78" s="865"/>
      <c r="G78" s="865"/>
      <c r="H78" s="865"/>
      <c r="I78" s="865"/>
      <c r="J78" s="865"/>
      <c r="K78" s="865"/>
      <c r="L78" s="865"/>
      <c r="M78" s="866"/>
      <c r="N78" s="309">
        <f>SUM(N72:N77)</f>
        <v>75098.831185441173</v>
      </c>
    </row>
    <row r="79" spans="1:15" ht="15.75" thickBot="1">
      <c r="B79" s="39"/>
      <c r="C79" s="40"/>
      <c r="D79" s="40"/>
      <c r="E79" s="40"/>
      <c r="F79" s="40"/>
      <c r="G79" s="40"/>
      <c r="H79" s="40"/>
      <c r="I79" s="40"/>
      <c r="J79" s="40"/>
      <c r="K79" s="40"/>
      <c r="L79" s="40"/>
      <c r="M79" s="40"/>
      <c r="N79" s="41"/>
    </row>
    <row r="80" spans="1:15" ht="15.75" thickBot="1">
      <c r="B80" s="822" t="s">
        <v>1051</v>
      </c>
      <c r="C80" s="823"/>
      <c r="D80" s="823"/>
      <c r="E80" s="823"/>
      <c r="F80" s="823"/>
      <c r="G80" s="823"/>
      <c r="H80" s="823"/>
      <c r="I80" s="823"/>
      <c r="J80" s="823"/>
      <c r="K80" s="823"/>
      <c r="L80" s="823"/>
      <c r="M80" s="824"/>
      <c r="N80" s="105">
        <f>N43+N56+N67+N78</f>
        <v>299433.16170608031</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7" t="s">
        <v>1053</v>
      </c>
      <c r="C84" s="868"/>
      <c r="D84" s="868"/>
      <c r="E84" s="868"/>
      <c r="F84" s="868"/>
      <c r="G84" s="868"/>
      <c r="H84" s="868"/>
      <c r="I84" s="322"/>
      <c r="J84" s="342"/>
      <c r="K84" s="310" t="s">
        <v>1054</v>
      </c>
      <c r="L84" s="869" t="s">
        <v>1055</v>
      </c>
      <c r="M84" s="870"/>
      <c r="N84" s="311"/>
    </row>
    <row r="85" spans="1:14">
      <c r="B85" s="855" t="s">
        <v>1056</v>
      </c>
      <c r="C85" s="856"/>
      <c r="D85" s="856"/>
      <c r="E85" s="856"/>
      <c r="F85" s="856"/>
      <c r="G85" s="856"/>
      <c r="H85" s="856"/>
      <c r="I85" s="93"/>
      <c r="J85" s="94"/>
      <c r="K85" s="312">
        <v>0.2</v>
      </c>
      <c r="L85" s="857">
        <f>N80*K85</f>
        <v>59886.632341216064</v>
      </c>
      <c r="M85" s="858"/>
      <c r="N85" s="57"/>
    </row>
    <row r="86" spans="1:14">
      <c r="B86" s="95" t="s">
        <v>1057</v>
      </c>
      <c r="C86" s="96"/>
      <c r="D86" s="96"/>
      <c r="E86" s="96"/>
      <c r="F86" s="96"/>
      <c r="G86" s="96"/>
      <c r="H86" s="96"/>
      <c r="I86" s="93"/>
      <c r="J86" s="94"/>
      <c r="K86" s="312">
        <v>0.05</v>
      </c>
      <c r="L86" s="857">
        <f>N80*K86</f>
        <v>14971.658085304016</v>
      </c>
      <c r="M86" s="858"/>
      <c r="N86" s="57"/>
    </row>
    <row r="87" spans="1:14" ht="15.75" thickBot="1">
      <c r="B87" s="97" t="s">
        <v>1058</v>
      </c>
      <c r="C87" s="98"/>
      <c r="D87" s="98"/>
      <c r="E87" s="98"/>
      <c r="F87" s="98"/>
      <c r="G87" s="98"/>
      <c r="H87" s="98"/>
      <c r="I87" s="99"/>
      <c r="J87" s="100"/>
      <c r="K87" s="313">
        <v>0.05</v>
      </c>
      <c r="L87" s="859">
        <f>N80*K87</f>
        <v>14971.658085304016</v>
      </c>
      <c r="M87" s="860"/>
      <c r="N87" s="57"/>
    </row>
    <row r="88" spans="1:14" ht="15.75" thickBot="1">
      <c r="B88" s="822" t="s">
        <v>1037</v>
      </c>
      <c r="C88" s="823"/>
      <c r="D88" s="823"/>
      <c r="E88" s="823"/>
      <c r="F88" s="823"/>
      <c r="G88" s="823"/>
      <c r="H88" s="823"/>
      <c r="I88" s="823"/>
      <c r="J88" s="823"/>
      <c r="K88" s="823"/>
      <c r="L88" s="823"/>
      <c r="M88" s="824"/>
      <c r="N88" s="58">
        <f>L85+L86+L87</f>
        <v>89829.948511824099</v>
      </c>
    </row>
    <row r="89" spans="1:14" ht="15.75" thickBot="1">
      <c r="B89" s="39"/>
      <c r="C89" s="40"/>
      <c r="D89" s="40"/>
      <c r="E89" s="40"/>
      <c r="F89" s="40"/>
      <c r="G89" s="40"/>
      <c r="H89" s="40"/>
      <c r="I89" s="40"/>
      <c r="J89" s="40"/>
      <c r="K89" s="40"/>
      <c r="L89" s="40"/>
      <c r="M89" s="40"/>
      <c r="N89" s="41"/>
    </row>
    <row r="90" spans="1:14" ht="15.75" thickBot="1">
      <c r="A90" t="s">
        <v>2122</v>
      </c>
      <c r="B90" s="822" t="s">
        <v>1059</v>
      </c>
      <c r="C90" s="823"/>
      <c r="D90" s="823"/>
      <c r="E90" s="823"/>
      <c r="F90" s="823"/>
      <c r="G90" s="823"/>
      <c r="H90" s="823"/>
      <c r="I90" s="823"/>
      <c r="J90" s="823"/>
      <c r="K90" s="823"/>
      <c r="L90" s="823"/>
      <c r="M90" s="824"/>
      <c r="N90" s="196">
        <f>N80+N88</f>
        <v>389263.11021790444</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66" t="s">
        <v>2324</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2325</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72"/>
      <c r="K120" s="972"/>
      <c r="L120" s="972"/>
      <c r="M120" s="972"/>
      <c r="N120" s="973"/>
    </row>
    <row r="121" spans="2:14" ht="15.75" thickBot="1">
      <c r="B121" s="427" t="s">
        <v>2327</v>
      </c>
      <c r="C121" s="428"/>
      <c r="D121" s="428"/>
      <c r="E121" s="267"/>
      <c r="F121" s="267"/>
      <c r="G121" s="267"/>
      <c r="H121" s="267"/>
      <c r="I121" s="267"/>
      <c r="J121" s="974"/>
      <c r="K121" s="974"/>
      <c r="L121" s="974"/>
      <c r="M121" s="974"/>
      <c r="N121" s="97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customHeight="1" thickBot="1">
      <c r="A31" t="s">
        <v>1929</v>
      </c>
      <c r="B31" s="86" t="s">
        <v>1743</v>
      </c>
      <c r="C31" s="87" t="s">
        <v>1744</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363</v>
      </c>
      <c r="B36" s="871" t="str">
        <f>VLOOKUP(A36,EQUIPOS!A6:D154,3,FALSE)</f>
        <v>Vibrador de concreto, Motor de 3 hp a 18.000 rpm Mangueras de 4 mt</v>
      </c>
      <c r="C36" s="872"/>
      <c r="D36" s="872"/>
      <c r="E36" s="872"/>
      <c r="F36" s="872"/>
      <c r="G36" s="872"/>
      <c r="H36" s="873"/>
      <c r="I36" s="275"/>
      <c r="J36" s="276"/>
      <c r="K36" s="277">
        <f>VLOOKUP(A36,EQUIPOS!A6:D163,4,FALSE)</f>
        <v>10150</v>
      </c>
      <c r="L36" s="278"/>
      <c r="M36" s="344">
        <v>1</v>
      </c>
      <c r="N36" s="280">
        <f>K36/M36</f>
        <v>10150</v>
      </c>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0.02</v>
      </c>
      <c r="N41" s="352">
        <f>N78*M41</f>
        <v>1501.9766237088236</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11651.976623708824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67" t="s">
        <v>812</v>
      </c>
      <c r="B48" s="49" t="str">
        <f>VLOOKUP(A48,MATERIALES!A5:D373,3,FALSE)</f>
        <v>Acero PDR-60</v>
      </c>
      <c r="C48" s="289"/>
      <c r="D48" s="289"/>
      <c r="E48" s="289"/>
      <c r="F48" s="289"/>
      <c r="G48" s="289"/>
      <c r="H48" s="289"/>
      <c r="I48" s="289"/>
      <c r="J48" s="319" t="str">
        <f>VLOOKUP(A48,MATERIALES!A4:D640,2,FALSE)</f>
        <v>kg</v>
      </c>
      <c r="K48" s="290">
        <v>34.112000000000002</v>
      </c>
      <c r="L48" s="275"/>
      <c r="M48" s="410">
        <f>VLOOKUP(A48,MATERIALES!A5:D396,4,FALSE)</f>
        <v>3605.6651208716376</v>
      </c>
      <c r="N48" s="280">
        <f>K48*M48</f>
        <v>122996.44860317331</v>
      </c>
    </row>
    <row r="49" spans="1:14">
      <c r="A49" s="167" t="s">
        <v>639</v>
      </c>
      <c r="B49" s="49" t="str">
        <f>VLOOKUP(A49,MATERIALES!A6:D373,3,FALSE)</f>
        <v>Pintura anticorrosiva</v>
      </c>
      <c r="C49" s="433"/>
      <c r="D49" s="433"/>
      <c r="E49" s="433"/>
      <c r="F49" s="433"/>
      <c r="G49" s="433"/>
      <c r="H49" s="433"/>
      <c r="I49" s="433"/>
      <c r="J49" s="320" t="str">
        <f>VLOOKUP(A49,MATERIALES!A5:D641,2,FALSE)</f>
        <v>gal</v>
      </c>
      <c r="K49" s="405">
        <v>0.15</v>
      </c>
      <c r="L49" s="429"/>
      <c r="M49" s="410">
        <f>VLOOKUP(A49,MATERIALES!A6:D397,4,FALSE)</f>
        <v>38752.333333333336</v>
      </c>
      <c r="N49" s="280">
        <f>K49*M49</f>
        <v>5812.85</v>
      </c>
    </row>
    <row r="50" spans="1:14">
      <c r="A50" s="167" t="s">
        <v>1745</v>
      </c>
      <c r="B50" s="49" t="str">
        <f>VLOOKUP(A50,MATERIALES!A6:D373,3,FALSE)</f>
        <v>Concreto Resistencia  28 (Mpa)</v>
      </c>
      <c r="C50" s="433"/>
      <c r="D50" s="433"/>
      <c r="E50" s="433"/>
      <c r="F50" s="433"/>
      <c r="G50" s="433"/>
      <c r="H50" s="433"/>
      <c r="I50" s="433"/>
      <c r="J50" s="320" t="str">
        <f>VLOOKUP(A50,MATERIALES!A6:D642,2,FALSE)</f>
        <v>m3</v>
      </c>
      <c r="K50" s="405">
        <v>0.126</v>
      </c>
      <c r="L50" s="429"/>
      <c r="M50" s="410">
        <f>VLOOKUP(A50,MATERIALES!A6:D398,4,FALSE)</f>
        <v>381310.66666666669</v>
      </c>
      <c r="N50" s="280">
        <f>K50*M50</f>
        <v>48045.144</v>
      </c>
    </row>
    <row r="51" spans="1:14">
      <c r="A51" s="167" t="s">
        <v>945</v>
      </c>
      <c r="B51" s="49" t="str">
        <f>VLOOKUP(A51,MATERIALES!A6:D373,3,FALSE)</f>
        <v xml:space="preserve">Formaleta para baranda de concreto
</v>
      </c>
      <c r="C51" s="433"/>
      <c r="D51" s="433"/>
      <c r="E51" s="433"/>
      <c r="F51" s="433"/>
      <c r="G51" s="433"/>
      <c r="H51" s="433"/>
      <c r="I51" s="433"/>
      <c r="J51" s="320" t="str">
        <f>VLOOKUP(A51,MATERIALES!A6:D643,2,FALSE)</f>
        <v>m</v>
      </c>
      <c r="K51" s="405">
        <v>1</v>
      </c>
      <c r="L51" s="429"/>
      <c r="M51" s="410">
        <f>VLOOKUP(A51,MATERIALES!A6:D399,4,FALSE)</f>
        <v>38082.089863916743</v>
      </c>
      <c r="N51" s="280">
        <f>K51*M51</f>
        <v>38082.089863916743</v>
      </c>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22" t="s">
        <v>1037</v>
      </c>
      <c r="C56" s="823"/>
      <c r="D56" s="823"/>
      <c r="E56" s="823"/>
      <c r="F56" s="823"/>
      <c r="G56" s="823"/>
      <c r="H56" s="823"/>
      <c r="I56" s="823"/>
      <c r="J56" s="823"/>
      <c r="K56" s="823"/>
      <c r="L56" s="823"/>
      <c r="M56" s="824"/>
      <c r="N56" s="402">
        <f>SUM(N48:N55)</f>
        <v>214936.53246709006</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908" t="s">
        <v>1045</v>
      </c>
      <c r="M60" s="887"/>
      <c r="N60" s="82" t="s">
        <v>1035</v>
      </c>
    </row>
    <row r="61" spans="1:14">
      <c r="A61" t="s">
        <v>1323</v>
      </c>
      <c r="B61" s="52" t="str">
        <f>VLOOKUP(A61,TRANSPORTE!A3:D117,3,FALSE)</f>
        <v>Transporte de concreto</v>
      </c>
      <c r="C61" s="325"/>
      <c r="D61" s="325"/>
      <c r="E61" s="325"/>
      <c r="F61" s="325"/>
      <c r="G61" s="325"/>
      <c r="H61" s="319" t="s">
        <v>339</v>
      </c>
      <c r="I61" s="421">
        <v>0.126</v>
      </c>
      <c r="J61" s="294">
        <v>1</v>
      </c>
      <c r="K61" s="421">
        <f>I61*J61</f>
        <v>0.126</v>
      </c>
      <c r="L61" s="909">
        <f>VLOOKUP(A61,TRANSPORTE!A3:D117,4,FALSE)</f>
        <v>1260.693887621045</v>
      </c>
      <c r="M61" s="910"/>
      <c r="N61" s="295">
        <f>K61*L61</f>
        <v>158.84742984025166</v>
      </c>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319"/>
      <c r="I64" s="287"/>
      <c r="J64" s="294"/>
      <c r="K64" s="287"/>
      <c r="L64" s="909"/>
      <c r="M64" s="910"/>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900"/>
      <c r="M66" s="901"/>
      <c r="N66" s="133"/>
    </row>
    <row r="67" spans="1:15" ht="15.75" thickBot="1">
      <c r="B67" s="911" t="s">
        <v>1037</v>
      </c>
      <c r="C67" s="865"/>
      <c r="D67" s="865"/>
      <c r="E67" s="865"/>
      <c r="F67" s="865"/>
      <c r="G67" s="865"/>
      <c r="H67" s="865"/>
      <c r="I67" s="865"/>
      <c r="J67" s="865"/>
      <c r="K67" s="865"/>
      <c r="L67" s="865"/>
      <c r="M67" s="866"/>
      <c r="N67" s="110">
        <f>N61+N62+N63+N64+N65</f>
        <v>158.84742984025166</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61" t="s">
        <v>1047</v>
      </c>
      <c r="C71" s="862"/>
      <c r="D71" s="862"/>
      <c r="E71" s="862"/>
      <c r="F71" s="862"/>
      <c r="G71" s="862"/>
      <c r="H71" s="862"/>
      <c r="I71" s="79" t="s">
        <v>1048</v>
      </c>
      <c r="J71" s="81" t="s">
        <v>1494</v>
      </c>
      <c r="K71" s="80" t="s">
        <v>1050</v>
      </c>
      <c r="L71" s="863" t="s">
        <v>1034</v>
      </c>
      <c r="M71" s="976"/>
      <c r="N71" s="104" t="s">
        <v>1035</v>
      </c>
    </row>
    <row r="72" spans="1:15">
      <c r="A72" s="168" t="s">
        <v>9</v>
      </c>
      <c r="B72" s="55" t="str">
        <f>VLOOKUP(A72,'MANO DE OBRA'!A8:D68,3,FALSE)</f>
        <v>Obrero (3)</v>
      </c>
      <c r="C72" s="53"/>
      <c r="D72" s="53"/>
      <c r="E72" s="53"/>
      <c r="F72" s="53"/>
      <c r="G72" s="53"/>
      <c r="H72" s="53"/>
      <c r="I72" s="300">
        <f>K72/J72*100</f>
        <v>82811.68411799999</v>
      </c>
      <c r="J72" s="301">
        <v>185</v>
      </c>
      <c r="K72" s="302">
        <f>VLOOKUP(A72,'MANO DE OBRA'!A8:D99,4,FALSE)</f>
        <v>153201.61561829998</v>
      </c>
      <c r="L72" s="56"/>
      <c r="M72" s="439">
        <v>3.4</v>
      </c>
      <c r="N72" s="403">
        <f>K72/M72</f>
        <v>45059.298711264702</v>
      </c>
      <c r="O72" s="112"/>
    </row>
    <row r="73" spans="1:15">
      <c r="A73" s="168"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2">
        <v>3.4</v>
      </c>
      <c r="N73" s="403">
        <f>K73/M73</f>
        <v>30039.532474176471</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98"/>
      <c r="C77" s="899"/>
      <c r="D77" s="899"/>
      <c r="E77" s="899"/>
      <c r="F77" s="899"/>
      <c r="G77" s="899"/>
      <c r="H77" s="899"/>
      <c r="I77" s="132"/>
      <c r="J77" s="132"/>
      <c r="K77" s="132"/>
      <c r="L77" s="912"/>
      <c r="M77" s="912"/>
      <c r="N77" s="133"/>
    </row>
    <row r="78" spans="1:15" ht="15.75" thickBot="1">
      <c r="B78" s="911" t="s">
        <v>1037</v>
      </c>
      <c r="C78" s="865"/>
      <c r="D78" s="865"/>
      <c r="E78" s="865"/>
      <c r="F78" s="865"/>
      <c r="G78" s="865"/>
      <c r="H78" s="865"/>
      <c r="I78" s="865"/>
      <c r="J78" s="865"/>
      <c r="K78" s="865"/>
      <c r="L78" s="865"/>
      <c r="M78" s="866"/>
      <c r="N78" s="468">
        <f>SUM(N72:N77)</f>
        <v>75098.831185441173</v>
      </c>
    </row>
    <row r="79" spans="1:15" ht="15.75" thickBot="1">
      <c r="B79" s="39"/>
      <c r="C79" s="40"/>
      <c r="D79" s="40"/>
      <c r="E79" s="40"/>
      <c r="F79" s="40"/>
      <c r="G79" s="40"/>
      <c r="H79" s="40"/>
      <c r="I79" s="40"/>
      <c r="J79" s="40"/>
      <c r="K79" s="40"/>
      <c r="L79" s="40"/>
      <c r="M79" s="40"/>
      <c r="N79" s="41"/>
    </row>
    <row r="80" spans="1:15" ht="15.75" thickBot="1">
      <c r="B80" s="822" t="s">
        <v>1051</v>
      </c>
      <c r="C80" s="823"/>
      <c r="D80" s="823"/>
      <c r="E80" s="823"/>
      <c r="F80" s="823"/>
      <c r="G80" s="823"/>
      <c r="H80" s="823"/>
      <c r="I80" s="823"/>
      <c r="J80" s="823"/>
      <c r="K80" s="823"/>
      <c r="L80" s="823"/>
      <c r="M80" s="824"/>
      <c r="N80" s="105">
        <f>N43+N56+N67+N78</f>
        <v>301846.18770608027</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7" t="s">
        <v>1053</v>
      </c>
      <c r="C84" s="868"/>
      <c r="D84" s="868"/>
      <c r="E84" s="868"/>
      <c r="F84" s="868"/>
      <c r="G84" s="868"/>
      <c r="H84" s="868"/>
      <c r="I84" s="322"/>
      <c r="J84" s="342"/>
      <c r="K84" s="310" t="s">
        <v>1054</v>
      </c>
      <c r="L84" s="869" t="s">
        <v>1055</v>
      </c>
      <c r="M84" s="870"/>
      <c r="N84" s="311"/>
    </row>
    <row r="85" spans="1:14">
      <c r="B85" s="855" t="s">
        <v>1056</v>
      </c>
      <c r="C85" s="856"/>
      <c r="D85" s="856"/>
      <c r="E85" s="856"/>
      <c r="F85" s="856"/>
      <c r="G85" s="856"/>
      <c r="H85" s="856"/>
      <c r="I85" s="93"/>
      <c r="J85" s="94"/>
      <c r="K85" s="312">
        <v>0.2</v>
      </c>
      <c r="L85" s="857">
        <f>N80*K85</f>
        <v>60369.237541216055</v>
      </c>
      <c r="M85" s="858"/>
      <c r="N85" s="57"/>
    </row>
    <row r="86" spans="1:14">
      <c r="B86" s="95" t="s">
        <v>1057</v>
      </c>
      <c r="C86" s="96"/>
      <c r="D86" s="96"/>
      <c r="E86" s="96"/>
      <c r="F86" s="96"/>
      <c r="G86" s="96"/>
      <c r="H86" s="96"/>
      <c r="I86" s="93"/>
      <c r="J86" s="94"/>
      <c r="K86" s="312">
        <v>0.05</v>
      </c>
      <c r="L86" s="857">
        <f>N80*K86</f>
        <v>15092.309385304014</v>
      </c>
      <c r="M86" s="858"/>
      <c r="N86" s="57"/>
    </row>
    <row r="87" spans="1:14" ht="15.75" thickBot="1">
      <c r="B87" s="97" t="s">
        <v>1058</v>
      </c>
      <c r="C87" s="98"/>
      <c r="D87" s="98"/>
      <c r="E87" s="98"/>
      <c r="F87" s="98"/>
      <c r="G87" s="98"/>
      <c r="H87" s="98"/>
      <c r="I87" s="99"/>
      <c r="J87" s="100"/>
      <c r="K87" s="313">
        <v>0.05</v>
      </c>
      <c r="L87" s="859">
        <f>N80*K87</f>
        <v>15092.309385304014</v>
      </c>
      <c r="M87" s="860"/>
      <c r="N87" s="57"/>
    </row>
    <row r="88" spans="1:14" ht="15.75" thickBot="1">
      <c r="B88" s="822" t="s">
        <v>1037</v>
      </c>
      <c r="C88" s="823"/>
      <c r="D88" s="823"/>
      <c r="E88" s="823"/>
      <c r="F88" s="823"/>
      <c r="G88" s="823"/>
      <c r="H88" s="823"/>
      <c r="I88" s="823"/>
      <c r="J88" s="823"/>
      <c r="K88" s="823"/>
      <c r="L88" s="823"/>
      <c r="M88" s="824"/>
      <c r="N88" s="58">
        <f>L85+L86+L87</f>
        <v>90553.856311824085</v>
      </c>
    </row>
    <row r="89" spans="1:14" ht="15.75" thickBot="1">
      <c r="B89" s="39"/>
      <c r="C89" s="40"/>
      <c r="D89" s="40"/>
      <c r="E89" s="40"/>
      <c r="F89" s="40"/>
      <c r="G89" s="40"/>
      <c r="H89" s="40"/>
      <c r="I89" s="40"/>
      <c r="J89" s="40"/>
      <c r="K89" s="40"/>
      <c r="L89" s="40"/>
      <c r="M89" s="40"/>
      <c r="N89" s="41"/>
    </row>
    <row r="90" spans="1:14" ht="15.75" thickBot="1">
      <c r="A90" t="s">
        <v>2122</v>
      </c>
      <c r="B90" s="822" t="s">
        <v>1059</v>
      </c>
      <c r="C90" s="823"/>
      <c r="D90" s="823"/>
      <c r="E90" s="823"/>
      <c r="F90" s="823"/>
      <c r="G90" s="823"/>
      <c r="H90" s="823"/>
      <c r="I90" s="823"/>
      <c r="J90" s="823"/>
      <c r="K90" s="823"/>
      <c r="L90" s="823"/>
      <c r="M90" s="824"/>
      <c r="N90" s="196">
        <f>N80+N88</f>
        <v>392400.04401790432</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66" t="s">
        <v>2324</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2325</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72"/>
      <c r="K120" s="972"/>
      <c r="L120" s="972"/>
      <c r="M120" s="972"/>
      <c r="N120" s="973"/>
    </row>
    <row r="121" spans="2:14" ht="15.75" thickBot="1">
      <c r="B121" s="427" t="s">
        <v>2327</v>
      </c>
      <c r="C121" s="428"/>
      <c r="D121" s="428"/>
      <c r="E121" s="267"/>
      <c r="F121" s="267"/>
      <c r="G121" s="267"/>
      <c r="H121" s="267"/>
      <c r="I121" s="267"/>
      <c r="J121" s="974"/>
      <c r="K121" s="974"/>
      <c r="L121" s="974"/>
      <c r="M121" s="974"/>
      <c r="N121" s="97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6"/>
      <c r="C1" s="928"/>
      <c r="D1" s="929"/>
      <c r="E1" s="929"/>
      <c r="F1" s="929"/>
      <c r="G1" s="929"/>
      <c r="H1" s="929"/>
      <c r="I1" s="929"/>
      <c r="J1" s="930"/>
      <c r="K1" s="931" t="s">
        <v>1017</v>
      </c>
      <c r="L1" s="933" t="s">
        <v>2304</v>
      </c>
      <c r="M1" s="934"/>
      <c r="N1" s="935"/>
    </row>
    <row r="2" spans="2:14" ht="22.5" customHeight="1">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customHeight="1" thickBot="1">
      <c r="A31" t="s">
        <v>1929</v>
      </c>
      <c r="B31" s="86" t="s">
        <v>1746</v>
      </c>
      <c r="C31" s="87" t="s">
        <v>2227</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156</v>
      </c>
      <c r="B36" s="871" t="str">
        <f>VLOOKUP(A36,EQUIPOS!A6:D154,3,FALSE)</f>
        <v>Cizalla manual de 90 cm.</v>
      </c>
      <c r="C36" s="872"/>
      <c r="D36" s="872"/>
      <c r="E36" s="872"/>
      <c r="F36" s="872"/>
      <c r="G36" s="872"/>
      <c r="H36" s="873"/>
      <c r="I36" s="275"/>
      <c r="J36" s="276"/>
      <c r="K36" s="277">
        <f>VLOOKUP(A36,EQUIPOS!A6:D163,4,FALSE)</f>
        <v>1666.6666666666667</v>
      </c>
      <c r="L36" s="278"/>
      <c r="M36" s="344">
        <v>37.5</v>
      </c>
      <c r="N36" s="280">
        <f>K36/M36</f>
        <v>44.44444444444445</v>
      </c>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0.02</v>
      </c>
      <c r="N41" s="352">
        <f>N78*M41</f>
        <v>15.32016156183</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59.764606006274448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67" t="s">
        <v>812</v>
      </c>
      <c r="B48" s="49" t="str">
        <f>VLOOKUP(A48,MATERIALES!A5:D373,3,FALSE)</f>
        <v>Acero PDR-60</v>
      </c>
      <c r="C48" s="289"/>
      <c r="D48" s="289"/>
      <c r="E48" s="289"/>
      <c r="F48" s="289"/>
      <c r="G48" s="289"/>
      <c r="H48" s="289"/>
      <c r="I48" s="276"/>
      <c r="J48" s="232" t="str">
        <f>VLOOKUP(A48,MATERIALES!A4:D640,2,FALSE)</f>
        <v>kg</v>
      </c>
      <c r="K48" s="290">
        <v>1.05</v>
      </c>
      <c r="L48" s="275"/>
      <c r="M48" s="410">
        <f>VLOOKUP(A48,MATERIALES!A5:D396,4,FALSE)</f>
        <v>3605.6651208716376</v>
      </c>
      <c r="N48" s="280">
        <f>K48*M48</f>
        <v>3785.9483769152198</v>
      </c>
    </row>
    <row r="49" spans="1:14">
      <c r="A49" s="167" t="s">
        <v>976</v>
      </c>
      <c r="B49" s="49" t="str">
        <f>VLOOKUP(A49,MATERIALES!A6:D373,3,FALSE)</f>
        <v>Alambre Negro Para Amarre</v>
      </c>
      <c r="C49" s="433"/>
      <c r="D49" s="433"/>
      <c r="E49" s="433"/>
      <c r="F49" s="433"/>
      <c r="G49" s="433"/>
      <c r="H49" s="433"/>
      <c r="I49" s="433"/>
      <c r="J49" s="319" t="str">
        <f>VLOOKUP(A49,MATERIALES!A5:D641,2,FALSE)</f>
        <v>kg</v>
      </c>
      <c r="K49" s="405">
        <v>0.03</v>
      </c>
      <c r="L49" s="429"/>
      <c r="M49" s="410">
        <f>VLOOKUP(A49,MATERIALES!A6:D397,4,FALSE)</f>
        <v>4558</v>
      </c>
      <c r="N49" s="280">
        <f>K49*M49</f>
        <v>136.74</v>
      </c>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22" t="s">
        <v>1037</v>
      </c>
      <c r="C56" s="823"/>
      <c r="D56" s="823"/>
      <c r="E56" s="823"/>
      <c r="F56" s="823"/>
      <c r="G56" s="823"/>
      <c r="H56" s="823"/>
      <c r="I56" s="823"/>
      <c r="J56" s="823"/>
      <c r="K56" s="823"/>
      <c r="L56" s="823"/>
      <c r="M56" s="824"/>
      <c r="N56" s="402">
        <f>SUM(N48:N55)</f>
        <v>3922.68837691522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908" t="s">
        <v>1045</v>
      </c>
      <c r="M60" s="887"/>
      <c r="N60" s="82" t="s">
        <v>1035</v>
      </c>
    </row>
    <row r="61" spans="1:14">
      <c r="A61" t="s">
        <v>1306</v>
      </c>
      <c r="B61" s="52" t="str">
        <f>VLOOKUP(A61,TRANSPORTE!A3:D117,3,FALSE)</f>
        <v>Transporte de acero</v>
      </c>
      <c r="C61" s="325"/>
      <c r="D61" s="325"/>
      <c r="E61" s="325"/>
      <c r="F61" s="325"/>
      <c r="G61" s="325"/>
      <c r="H61" s="319" t="s">
        <v>2150</v>
      </c>
      <c r="I61" s="287">
        <v>1.05</v>
      </c>
      <c r="J61" s="294">
        <v>1</v>
      </c>
      <c r="K61" s="287">
        <f>I61*J61</f>
        <v>1.05</v>
      </c>
      <c r="L61" s="909">
        <f>VLOOKUP(A61,TRANSPORTE!A3:D117,4,FALSE)</f>
        <v>108.37219104011184</v>
      </c>
      <c r="M61" s="910"/>
      <c r="N61" s="295">
        <f>K61*L61</f>
        <v>113.79080059211744</v>
      </c>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319"/>
      <c r="I64" s="287"/>
      <c r="J64" s="294"/>
      <c r="K64" s="287"/>
      <c r="L64" s="909"/>
      <c r="M64" s="910"/>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900"/>
      <c r="M66" s="901"/>
      <c r="N66" s="133"/>
    </row>
    <row r="67" spans="1:15" ht="15.75" thickBot="1">
      <c r="B67" s="911" t="s">
        <v>1037</v>
      </c>
      <c r="C67" s="865"/>
      <c r="D67" s="865"/>
      <c r="E67" s="865"/>
      <c r="F67" s="865"/>
      <c r="G67" s="865"/>
      <c r="H67" s="865"/>
      <c r="I67" s="865"/>
      <c r="J67" s="865"/>
      <c r="K67" s="865"/>
      <c r="L67" s="865"/>
      <c r="M67" s="866"/>
      <c r="N67" s="110">
        <f>N61+N62+N63+N64+N65</f>
        <v>113.79080059211744</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61" t="s">
        <v>1047</v>
      </c>
      <c r="C71" s="862"/>
      <c r="D71" s="862"/>
      <c r="E71" s="862"/>
      <c r="F71" s="862"/>
      <c r="G71" s="862"/>
      <c r="H71" s="862"/>
      <c r="I71" s="79" t="s">
        <v>1048</v>
      </c>
      <c r="J71" s="81" t="s">
        <v>1494</v>
      </c>
      <c r="K71" s="80" t="s">
        <v>1050</v>
      </c>
      <c r="L71" s="863" t="s">
        <v>1034</v>
      </c>
      <c r="M71" s="864"/>
      <c r="N71" s="104" t="s">
        <v>1035</v>
      </c>
    </row>
    <row r="72" spans="1:15">
      <c r="A72" s="168" t="s">
        <v>6</v>
      </c>
      <c r="B72" s="55" t="str">
        <f>VLOOKUP(A72,'MANO DE OBRA'!A8:D68,3,FALSE)</f>
        <v xml:space="preserve">Obrero </v>
      </c>
      <c r="C72" s="53"/>
      <c r="D72" s="53"/>
      <c r="E72" s="53"/>
      <c r="F72" s="53"/>
      <c r="G72" s="53"/>
      <c r="H72" s="53"/>
      <c r="I72" s="300">
        <f>K72/J72*100</f>
        <v>27603.894705999999</v>
      </c>
      <c r="J72" s="301">
        <v>185</v>
      </c>
      <c r="K72" s="302">
        <f>VLOOKUP(A72,'MANO DE OBRA'!A8:D99,4,FALSE)</f>
        <v>51067.205206099999</v>
      </c>
      <c r="L72" s="56"/>
      <c r="M72" s="442">
        <v>200</v>
      </c>
      <c r="N72" s="403">
        <f>K72/M72</f>
        <v>255.33602603049999</v>
      </c>
      <c r="O72" s="112"/>
    </row>
    <row r="73" spans="1:15">
      <c r="A73" s="168"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2">
        <v>200</v>
      </c>
      <c r="N73" s="403">
        <f>K73/M73</f>
        <v>510.67205206099999</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98"/>
      <c r="C77" s="899"/>
      <c r="D77" s="899"/>
      <c r="E77" s="899"/>
      <c r="F77" s="899"/>
      <c r="G77" s="899"/>
      <c r="H77" s="899"/>
      <c r="I77" s="132"/>
      <c r="J77" s="132"/>
      <c r="K77" s="132"/>
      <c r="L77" s="912"/>
      <c r="M77" s="912"/>
      <c r="N77" s="51"/>
    </row>
    <row r="78" spans="1:15" ht="15.75" thickBot="1">
      <c r="B78" s="911" t="s">
        <v>1037</v>
      </c>
      <c r="C78" s="865"/>
      <c r="D78" s="865"/>
      <c r="E78" s="865"/>
      <c r="F78" s="865"/>
      <c r="G78" s="865"/>
      <c r="H78" s="865"/>
      <c r="I78" s="865"/>
      <c r="J78" s="865"/>
      <c r="K78" s="865"/>
      <c r="L78" s="865"/>
      <c r="M78" s="866"/>
      <c r="N78" s="309">
        <f>SUM(N72:N77)</f>
        <v>766.00807809150001</v>
      </c>
    </row>
    <row r="79" spans="1:15" ht="15.75" thickBot="1">
      <c r="B79" s="39"/>
      <c r="C79" s="40"/>
      <c r="D79" s="40"/>
      <c r="E79" s="40"/>
      <c r="F79" s="40"/>
      <c r="G79" s="40"/>
      <c r="H79" s="40"/>
      <c r="I79" s="40"/>
      <c r="J79" s="40"/>
      <c r="K79" s="40"/>
      <c r="L79" s="40"/>
      <c r="M79" s="40"/>
      <c r="N79" s="41"/>
    </row>
    <row r="80" spans="1:15" ht="15.75" thickBot="1">
      <c r="B80" s="822" t="s">
        <v>1051</v>
      </c>
      <c r="C80" s="823"/>
      <c r="D80" s="823"/>
      <c r="E80" s="823"/>
      <c r="F80" s="823"/>
      <c r="G80" s="823"/>
      <c r="H80" s="823"/>
      <c r="I80" s="823"/>
      <c r="J80" s="823"/>
      <c r="K80" s="823"/>
      <c r="L80" s="823"/>
      <c r="M80" s="824"/>
      <c r="N80" s="105">
        <f>N43+N56+N67+N78</f>
        <v>4862.2518616051111</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7" t="s">
        <v>1053</v>
      </c>
      <c r="C84" s="868"/>
      <c r="D84" s="868"/>
      <c r="E84" s="868"/>
      <c r="F84" s="868"/>
      <c r="G84" s="868"/>
      <c r="H84" s="868"/>
      <c r="I84" s="322"/>
      <c r="J84" s="342"/>
      <c r="K84" s="310" t="s">
        <v>1054</v>
      </c>
      <c r="L84" s="869" t="s">
        <v>1055</v>
      </c>
      <c r="M84" s="870"/>
      <c r="N84" s="311"/>
    </row>
    <row r="85" spans="1:14">
      <c r="B85" s="855" t="s">
        <v>1056</v>
      </c>
      <c r="C85" s="856"/>
      <c r="D85" s="856"/>
      <c r="E85" s="856"/>
      <c r="F85" s="856"/>
      <c r="G85" s="856"/>
      <c r="H85" s="856"/>
      <c r="I85" s="93"/>
      <c r="J85" s="94"/>
      <c r="K85" s="312">
        <v>0.2</v>
      </c>
      <c r="L85" s="857">
        <f>N80*K85</f>
        <v>972.45037232102231</v>
      </c>
      <c r="M85" s="858"/>
      <c r="N85" s="57"/>
    </row>
    <row r="86" spans="1:14">
      <c r="B86" s="95" t="s">
        <v>1057</v>
      </c>
      <c r="C86" s="96"/>
      <c r="D86" s="96"/>
      <c r="E86" s="96"/>
      <c r="F86" s="96"/>
      <c r="G86" s="96"/>
      <c r="H86" s="96"/>
      <c r="I86" s="93"/>
      <c r="J86" s="94"/>
      <c r="K86" s="312">
        <v>0.05</v>
      </c>
      <c r="L86" s="857">
        <f>N80*K86</f>
        <v>243.11259308025558</v>
      </c>
      <c r="M86" s="858"/>
      <c r="N86" s="57"/>
    </row>
    <row r="87" spans="1:14" ht="15.75" thickBot="1">
      <c r="B87" s="97" t="s">
        <v>1058</v>
      </c>
      <c r="C87" s="98"/>
      <c r="D87" s="98"/>
      <c r="E87" s="98"/>
      <c r="F87" s="98"/>
      <c r="G87" s="98"/>
      <c r="H87" s="98"/>
      <c r="I87" s="99"/>
      <c r="J87" s="100"/>
      <c r="K87" s="313">
        <v>0.05</v>
      </c>
      <c r="L87" s="859">
        <f>N80*K87</f>
        <v>243.11259308025558</v>
      </c>
      <c r="M87" s="860"/>
      <c r="N87" s="57"/>
    </row>
    <row r="88" spans="1:14" ht="15.75" thickBot="1">
      <c r="B88" s="822" t="s">
        <v>1037</v>
      </c>
      <c r="C88" s="823"/>
      <c r="D88" s="823"/>
      <c r="E88" s="823"/>
      <c r="F88" s="823"/>
      <c r="G88" s="823"/>
      <c r="H88" s="823"/>
      <c r="I88" s="823"/>
      <c r="J88" s="823"/>
      <c r="K88" s="823"/>
      <c r="L88" s="823"/>
      <c r="M88" s="824"/>
      <c r="N88" s="58">
        <f>L85+L86+L87</f>
        <v>1458.6755584815332</v>
      </c>
    </row>
    <row r="89" spans="1:14" ht="15.75" thickBot="1">
      <c r="B89" s="39"/>
      <c r="C89" s="40"/>
      <c r="D89" s="40"/>
      <c r="E89" s="40"/>
      <c r="F89" s="40"/>
      <c r="G89" s="40"/>
      <c r="H89" s="40"/>
      <c r="I89" s="40"/>
      <c r="J89" s="40"/>
      <c r="K89" s="40"/>
      <c r="L89" s="40"/>
      <c r="M89" s="40"/>
      <c r="N89" s="41"/>
    </row>
    <row r="90" spans="1:14" ht="15.75" thickBot="1">
      <c r="A90" t="s">
        <v>2122</v>
      </c>
      <c r="B90" s="822" t="s">
        <v>1059</v>
      </c>
      <c r="C90" s="823"/>
      <c r="D90" s="823"/>
      <c r="E90" s="823"/>
      <c r="F90" s="823"/>
      <c r="G90" s="823"/>
      <c r="H90" s="823"/>
      <c r="I90" s="823"/>
      <c r="J90" s="823"/>
      <c r="K90" s="823"/>
      <c r="L90" s="823"/>
      <c r="M90" s="824"/>
      <c r="N90" s="196">
        <f>N80+N88</f>
        <v>6320.9274200866439</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66" t="s">
        <v>2324</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2325</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72"/>
      <c r="K120" s="972"/>
      <c r="L120" s="972"/>
      <c r="M120" s="972"/>
      <c r="N120" s="973"/>
    </row>
    <row r="121" spans="2:14" ht="15.75" thickBot="1">
      <c r="B121" s="427" t="s">
        <v>2327</v>
      </c>
      <c r="C121" s="428"/>
      <c r="D121" s="428"/>
      <c r="E121" s="267"/>
      <c r="F121" s="267"/>
      <c r="G121" s="267"/>
      <c r="H121" s="267"/>
      <c r="I121" s="267"/>
      <c r="J121" s="974"/>
      <c r="K121" s="974"/>
      <c r="L121" s="974"/>
      <c r="M121" s="974"/>
      <c r="N121" s="97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customHeight="1" thickBot="1">
      <c r="A31" t="s">
        <v>1929</v>
      </c>
      <c r="B31" s="86" t="s">
        <v>1747</v>
      </c>
      <c r="C31" s="87" t="s">
        <v>2228</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156</v>
      </c>
      <c r="B36" s="871" t="str">
        <f>VLOOKUP(A36,EQUIPOS!A6:D154,3,FALSE)</f>
        <v>Cizalla manual de 90 cm.</v>
      </c>
      <c r="C36" s="872"/>
      <c r="D36" s="872"/>
      <c r="E36" s="872"/>
      <c r="F36" s="872"/>
      <c r="G36" s="872"/>
      <c r="H36" s="873"/>
      <c r="I36" s="275"/>
      <c r="J36" s="276"/>
      <c r="K36" s="277">
        <f>VLOOKUP(A36,EQUIPOS!A6:D163,4,FALSE)</f>
        <v>1666.6666666666667</v>
      </c>
      <c r="L36" s="278"/>
      <c r="M36" s="344">
        <v>37.5</v>
      </c>
      <c r="N36" s="280">
        <f>K36/M36</f>
        <v>44.44444444444445</v>
      </c>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0.02</v>
      </c>
      <c r="N41" s="352">
        <f>N78*M41</f>
        <v>15.32016156183</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59.764606006274448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67" t="s">
        <v>810</v>
      </c>
      <c r="B48" s="49" t="str">
        <f>VLOOKUP(A48,MATERIALES!A5:D373,3,FALSE)</f>
        <v>Acero A-40</v>
      </c>
      <c r="C48" s="289"/>
      <c r="D48" s="289"/>
      <c r="E48" s="289"/>
      <c r="F48" s="289"/>
      <c r="G48" s="289"/>
      <c r="H48" s="289"/>
      <c r="I48" s="289"/>
      <c r="J48" s="319" t="str">
        <f>VLOOKUP(A48,MATERIALES!A4:D640,2,FALSE)</f>
        <v>kg</v>
      </c>
      <c r="K48" s="290">
        <v>1.05</v>
      </c>
      <c r="L48" s="275"/>
      <c r="M48" s="410">
        <f>VLOOKUP(A48,MATERIALES!A5:D396,4,FALSE)</f>
        <v>6399.4217058222675</v>
      </c>
      <c r="N48" s="280">
        <f>K48*M48</f>
        <v>6719.3927911133815</v>
      </c>
    </row>
    <row r="49" spans="1:14">
      <c r="A49" s="167" t="s">
        <v>976</v>
      </c>
      <c r="B49" s="49" t="str">
        <f>VLOOKUP(A49,MATERIALES!A6:D373,3,FALSE)</f>
        <v>Alambre Negro Para Amarre</v>
      </c>
      <c r="C49" s="433"/>
      <c r="D49" s="433"/>
      <c r="E49" s="433"/>
      <c r="F49" s="433"/>
      <c r="G49" s="433"/>
      <c r="H49" s="433"/>
      <c r="I49" s="433"/>
      <c r="J49" s="320" t="str">
        <f>VLOOKUP(A49,MATERIALES!A5:D641,2,FALSE)</f>
        <v>kg</v>
      </c>
      <c r="K49" s="405">
        <v>0.03</v>
      </c>
      <c r="L49" s="429"/>
      <c r="M49" s="410">
        <f>VLOOKUP(A49,MATERIALES!A6:D397,4,FALSE)</f>
        <v>4558</v>
      </c>
      <c r="N49" s="280">
        <f>K49*M49</f>
        <v>136.74</v>
      </c>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22" t="s">
        <v>1037</v>
      </c>
      <c r="C56" s="823"/>
      <c r="D56" s="823"/>
      <c r="E56" s="823"/>
      <c r="F56" s="823"/>
      <c r="G56" s="823"/>
      <c r="H56" s="823"/>
      <c r="I56" s="823"/>
      <c r="J56" s="823"/>
      <c r="K56" s="823"/>
      <c r="L56" s="823"/>
      <c r="M56" s="824"/>
      <c r="N56" s="402">
        <f>SUM(N48:N55)</f>
        <v>6856.1327911133812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908" t="s">
        <v>1045</v>
      </c>
      <c r="M60" s="887"/>
      <c r="N60" s="82" t="s">
        <v>1035</v>
      </c>
    </row>
    <row r="61" spans="1:14">
      <c r="A61" t="s">
        <v>1306</v>
      </c>
      <c r="B61" s="52" t="str">
        <f>VLOOKUP(A61,TRANSPORTE!A3:D117,3,FALSE)</f>
        <v>Transporte de acero</v>
      </c>
      <c r="C61" s="325"/>
      <c r="D61" s="325"/>
      <c r="E61" s="325"/>
      <c r="F61" s="325"/>
      <c r="G61" s="325"/>
      <c r="H61" s="319" t="s">
        <v>2150</v>
      </c>
      <c r="I61" s="287">
        <v>1.05</v>
      </c>
      <c r="J61" s="294">
        <v>1</v>
      </c>
      <c r="K61" s="287">
        <f>I61*J61</f>
        <v>1.05</v>
      </c>
      <c r="L61" s="909">
        <f>VLOOKUP(A61,TRANSPORTE!A3:D117,4,FALSE)</f>
        <v>108.37219104011184</v>
      </c>
      <c r="M61" s="910"/>
      <c r="N61" s="295">
        <f>K61*L61</f>
        <v>113.79080059211744</v>
      </c>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319"/>
      <c r="I64" s="287"/>
      <c r="J64" s="294"/>
      <c r="K64" s="287"/>
      <c r="L64" s="909"/>
      <c r="M64" s="910"/>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900"/>
      <c r="M66" s="901"/>
      <c r="N66" s="133"/>
    </row>
    <row r="67" spans="1:15" ht="15.75" thickBot="1">
      <c r="B67" s="911" t="s">
        <v>1037</v>
      </c>
      <c r="C67" s="865"/>
      <c r="D67" s="865"/>
      <c r="E67" s="865"/>
      <c r="F67" s="865"/>
      <c r="G67" s="865"/>
      <c r="H67" s="865"/>
      <c r="I67" s="865"/>
      <c r="J67" s="865"/>
      <c r="K67" s="865"/>
      <c r="L67" s="865"/>
      <c r="M67" s="866"/>
      <c r="N67" s="110">
        <f>N61+N62+N63+N64+N65</f>
        <v>113.79080059211744</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61" t="s">
        <v>1047</v>
      </c>
      <c r="C71" s="862"/>
      <c r="D71" s="862"/>
      <c r="E71" s="862"/>
      <c r="F71" s="862"/>
      <c r="G71" s="862"/>
      <c r="H71" s="862"/>
      <c r="I71" s="79" t="s">
        <v>1048</v>
      </c>
      <c r="J71" s="81" t="s">
        <v>1494</v>
      </c>
      <c r="K71" s="80" t="s">
        <v>1050</v>
      </c>
      <c r="L71" s="863" t="s">
        <v>1034</v>
      </c>
      <c r="M71" s="864"/>
      <c r="N71" s="104" t="s">
        <v>1035</v>
      </c>
    </row>
    <row r="72" spans="1:15">
      <c r="A72" s="168" t="s">
        <v>6</v>
      </c>
      <c r="B72" s="55" t="str">
        <f>VLOOKUP(A72,'MANO DE OBRA'!A8:D68,3,FALSE)</f>
        <v xml:space="preserve">Obrero </v>
      </c>
      <c r="C72" s="53"/>
      <c r="D72" s="53"/>
      <c r="E72" s="53"/>
      <c r="F72" s="53"/>
      <c r="G72" s="53"/>
      <c r="H72" s="53"/>
      <c r="I72" s="300">
        <f>K72/J72*100</f>
        <v>27603.894705999999</v>
      </c>
      <c r="J72" s="301">
        <v>185</v>
      </c>
      <c r="K72" s="302">
        <f>VLOOKUP(A72,'MANO DE OBRA'!A8:D99,4,FALSE)</f>
        <v>51067.205206099999</v>
      </c>
      <c r="L72" s="56"/>
      <c r="M72" s="442">
        <v>200</v>
      </c>
      <c r="N72" s="403">
        <f>K72/M72</f>
        <v>255.33602603049999</v>
      </c>
      <c r="O72" s="112"/>
    </row>
    <row r="73" spans="1:15">
      <c r="A73" s="168"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2">
        <v>200</v>
      </c>
      <c r="N73" s="403">
        <f>K73/M73</f>
        <v>510.67205206099999</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98"/>
      <c r="C77" s="899"/>
      <c r="D77" s="899"/>
      <c r="E77" s="899"/>
      <c r="F77" s="899"/>
      <c r="G77" s="899"/>
      <c r="H77" s="899"/>
      <c r="I77" s="132"/>
      <c r="J77" s="132"/>
      <c r="K77" s="132"/>
      <c r="L77" s="912"/>
      <c r="M77" s="912"/>
      <c r="N77" s="51"/>
    </row>
    <row r="78" spans="1:15" ht="15.75" thickBot="1">
      <c r="B78" s="911" t="s">
        <v>1037</v>
      </c>
      <c r="C78" s="865"/>
      <c r="D78" s="865"/>
      <c r="E78" s="865"/>
      <c r="F78" s="865"/>
      <c r="G78" s="865"/>
      <c r="H78" s="865"/>
      <c r="I78" s="865"/>
      <c r="J78" s="865"/>
      <c r="K78" s="865"/>
      <c r="L78" s="865"/>
      <c r="M78" s="866"/>
      <c r="N78" s="309">
        <f>SUM(N72:N77)</f>
        <v>766.00807809150001</v>
      </c>
    </row>
    <row r="79" spans="1:15" ht="15.75" thickBot="1">
      <c r="B79" s="39"/>
      <c r="C79" s="40"/>
      <c r="D79" s="40"/>
      <c r="E79" s="40"/>
      <c r="F79" s="40"/>
      <c r="G79" s="40"/>
      <c r="H79" s="40"/>
      <c r="I79" s="40"/>
      <c r="J79" s="40"/>
      <c r="K79" s="40"/>
      <c r="L79" s="40"/>
      <c r="M79" s="40"/>
      <c r="N79" s="41"/>
    </row>
    <row r="80" spans="1:15" ht="15.75" thickBot="1">
      <c r="B80" s="822" t="s">
        <v>1051</v>
      </c>
      <c r="C80" s="823"/>
      <c r="D80" s="823"/>
      <c r="E80" s="823"/>
      <c r="F80" s="823"/>
      <c r="G80" s="823"/>
      <c r="H80" s="823"/>
      <c r="I80" s="823"/>
      <c r="J80" s="823"/>
      <c r="K80" s="823"/>
      <c r="L80" s="823"/>
      <c r="M80" s="824"/>
      <c r="N80" s="105">
        <f>N43+N56+N67+N78</f>
        <v>7795.6962758032732</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7" t="s">
        <v>1053</v>
      </c>
      <c r="C84" s="868"/>
      <c r="D84" s="868"/>
      <c r="E84" s="868"/>
      <c r="F84" s="868"/>
      <c r="G84" s="868"/>
      <c r="H84" s="868"/>
      <c r="I84" s="322"/>
      <c r="J84" s="342"/>
      <c r="K84" s="310" t="s">
        <v>1054</v>
      </c>
      <c r="L84" s="869" t="s">
        <v>1055</v>
      </c>
      <c r="M84" s="870"/>
      <c r="N84" s="311"/>
    </row>
    <row r="85" spans="1:14">
      <c r="B85" s="855" t="s">
        <v>1056</v>
      </c>
      <c r="C85" s="856"/>
      <c r="D85" s="856"/>
      <c r="E85" s="856"/>
      <c r="F85" s="856"/>
      <c r="G85" s="856"/>
      <c r="H85" s="856"/>
      <c r="I85" s="93"/>
      <c r="J85" s="94"/>
      <c r="K85" s="312">
        <v>0.2</v>
      </c>
      <c r="L85" s="857">
        <f>N80*K85</f>
        <v>1559.1392551606548</v>
      </c>
      <c r="M85" s="858"/>
      <c r="N85" s="57"/>
    </row>
    <row r="86" spans="1:14">
      <c r="B86" s="95" t="s">
        <v>1057</v>
      </c>
      <c r="C86" s="96"/>
      <c r="D86" s="96"/>
      <c r="E86" s="96"/>
      <c r="F86" s="96"/>
      <c r="G86" s="96"/>
      <c r="H86" s="96"/>
      <c r="I86" s="93"/>
      <c r="J86" s="94"/>
      <c r="K86" s="312">
        <v>0.05</v>
      </c>
      <c r="L86" s="857">
        <f>N80*K86</f>
        <v>389.7848137901637</v>
      </c>
      <c r="M86" s="858"/>
      <c r="N86" s="57"/>
    </row>
    <row r="87" spans="1:14" ht="15.75" thickBot="1">
      <c r="B87" s="97" t="s">
        <v>1058</v>
      </c>
      <c r="C87" s="98"/>
      <c r="D87" s="98"/>
      <c r="E87" s="98"/>
      <c r="F87" s="98"/>
      <c r="G87" s="98"/>
      <c r="H87" s="98"/>
      <c r="I87" s="99"/>
      <c r="J87" s="100"/>
      <c r="K87" s="313">
        <v>0.05</v>
      </c>
      <c r="L87" s="859">
        <f>N80*K87</f>
        <v>389.7848137901637</v>
      </c>
      <c r="M87" s="860"/>
      <c r="N87" s="57"/>
    </row>
    <row r="88" spans="1:14" ht="15.75" thickBot="1">
      <c r="B88" s="822" t="s">
        <v>1037</v>
      </c>
      <c r="C88" s="823"/>
      <c r="D88" s="823"/>
      <c r="E88" s="823"/>
      <c r="F88" s="823"/>
      <c r="G88" s="823"/>
      <c r="H88" s="823"/>
      <c r="I88" s="823"/>
      <c r="J88" s="823"/>
      <c r="K88" s="823"/>
      <c r="L88" s="823"/>
      <c r="M88" s="824"/>
      <c r="N88" s="58">
        <f>L85+L86+L87</f>
        <v>2338.7088827409821</v>
      </c>
    </row>
    <row r="89" spans="1:14" ht="15.75" thickBot="1">
      <c r="B89" s="39"/>
      <c r="C89" s="40"/>
      <c r="D89" s="40"/>
      <c r="E89" s="40"/>
      <c r="F89" s="40"/>
      <c r="G89" s="40"/>
      <c r="H89" s="40"/>
      <c r="I89" s="40"/>
      <c r="J89" s="40"/>
      <c r="K89" s="40"/>
      <c r="L89" s="40"/>
      <c r="M89" s="40"/>
      <c r="N89" s="41"/>
    </row>
    <row r="90" spans="1:14" ht="15.75" thickBot="1">
      <c r="A90" t="s">
        <v>2122</v>
      </c>
      <c r="B90" s="822" t="s">
        <v>1059</v>
      </c>
      <c r="C90" s="823"/>
      <c r="D90" s="823"/>
      <c r="E90" s="823"/>
      <c r="F90" s="823"/>
      <c r="G90" s="823"/>
      <c r="H90" s="823"/>
      <c r="I90" s="823"/>
      <c r="J90" s="823"/>
      <c r="K90" s="823"/>
      <c r="L90" s="823"/>
      <c r="M90" s="824"/>
      <c r="N90" s="196">
        <f>N80+N88</f>
        <v>10134.405158544256</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66" t="s">
        <v>2324</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2325</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72"/>
      <c r="K120" s="972"/>
      <c r="L120" s="972"/>
      <c r="M120" s="972"/>
      <c r="N120" s="973"/>
    </row>
    <row r="121" spans="2:14" ht="15.75" thickBot="1">
      <c r="B121" s="427" t="s">
        <v>2327</v>
      </c>
      <c r="C121" s="428"/>
      <c r="D121" s="428"/>
      <c r="E121" s="267"/>
      <c r="F121" s="267"/>
      <c r="G121" s="267"/>
      <c r="H121" s="267"/>
      <c r="I121" s="267"/>
      <c r="J121" s="974"/>
      <c r="K121" s="974"/>
      <c r="L121" s="974"/>
      <c r="M121" s="974"/>
      <c r="N121" s="97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7.25" hidden="1" customHeight="1" thickBot="1">
      <c r="B30" s="77" t="s">
        <v>1027</v>
      </c>
      <c r="C30" s="801" t="s">
        <v>1028</v>
      </c>
      <c r="D30" s="802"/>
      <c r="E30" s="802"/>
      <c r="F30" s="802"/>
      <c r="G30" s="802"/>
      <c r="H30" s="802"/>
      <c r="I30" s="802"/>
      <c r="J30" s="78"/>
      <c r="K30" s="315"/>
      <c r="L30" s="798" t="s">
        <v>1029</v>
      </c>
      <c r="M30" s="799"/>
      <c r="N30" s="77" t="s">
        <v>1030</v>
      </c>
    </row>
    <row r="31" spans="1:14" ht="15.75" customHeight="1" thickBot="1">
      <c r="A31" t="s">
        <v>1929</v>
      </c>
      <c r="B31" s="86" t="s">
        <v>1204</v>
      </c>
      <c r="C31" s="87" t="s">
        <v>2229</v>
      </c>
      <c r="D31" s="88"/>
      <c r="E31" s="88"/>
      <c r="F31" s="88"/>
      <c r="G31" s="88"/>
      <c r="H31" s="88"/>
      <c r="I31" s="88"/>
      <c r="J31" s="88"/>
      <c r="K31" s="461"/>
      <c r="L31" s="314" t="s">
        <v>1748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123</v>
      </c>
      <c r="B36" s="871" t="str">
        <f>VLOOKUP(A36,EQUIPOS!A6:D154,3,FALSE)</f>
        <v>Bomba de inyección de lechada</v>
      </c>
      <c r="C36" s="872"/>
      <c r="D36" s="872"/>
      <c r="E36" s="872"/>
      <c r="F36" s="872"/>
      <c r="G36" s="872"/>
      <c r="H36" s="873"/>
      <c r="I36" s="275"/>
      <c r="J36" s="276"/>
      <c r="K36" s="277">
        <f>VLOOKUP(A36,EQUIPOS!A6:D163,4,FALSE)</f>
        <v>68100</v>
      </c>
      <c r="L36" s="278"/>
      <c r="M36" s="344">
        <v>670</v>
      </c>
      <c r="N36" s="280">
        <f>K36/M36</f>
        <v>101.64179104477611</v>
      </c>
    </row>
    <row r="37" spans="1:14">
      <c r="A37" s="119" t="s">
        <v>125</v>
      </c>
      <c r="B37" s="871" t="str">
        <f>VLOOKUP(A37,EQUIPOS!A7:D154,3,FALSE)</f>
        <v>Bomba para gato de tensionamiento</v>
      </c>
      <c r="C37" s="872"/>
      <c r="D37" s="872"/>
      <c r="E37" s="872"/>
      <c r="F37" s="872"/>
      <c r="G37" s="872"/>
      <c r="H37" s="873"/>
      <c r="I37" s="429"/>
      <c r="J37" s="430"/>
      <c r="K37" s="277">
        <f>VLOOKUP(A37,EQUIPOS!A7:D164,4,FALSE)</f>
        <v>520083.33333333331</v>
      </c>
      <c r="L37" s="343"/>
      <c r="M37" s="344">
        <v>670</v>
      </c>
      <c r="N37" s="280">
        <f>K37/M37</f>
        <v>776.24378109452732</v>
      </c>
    </row>
    <row r="38" spans="1:14">
      <c r="A38" s="119" t="s">
        <v>240</v>
      </c>
      <c r="B38" s="871" t="str">
        <f>VLOOKUP(A38,EQUIPOS!A8:D154,3,FALSE)</f>
        <v>Gato para tensionamiento, fuerza Max 200 ton, área de tensión 314 cm2.</v>
      </c>
      <c r="C38" s="872"/>
      <c r="D38" s="872"/>
      <c r="E38" s="872"/>
      <c r="F38" s="872"/>
      <c r="G38" s="872"/>
      <c r="H38" s="873"/>
      <c r="I38" s="336"/>
      <c r="J38" s="338"/>
      <c r="K38" s="277">
        <f>VLOOKUP(A38,EQUIPOS!A8:D165,4,FALSE)</f>
        <v>197700</v>
      </c>
      <c r="L38" s="431"/>
      <c r="M38" s="432">
        <v>670</v>
      </c>
      <c r="N38" s="280">
        <f>K38/M38</f>
        <v>295.07462686567163</v>
      </c>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0.02</v>
      </c>
      <c r="N41" s="352">
        <f>N78*M41</f>
        <v>6.0975767410268658</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1179.0577757460019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67" t="s">
        <v>437</v>
      </c>
      <c r="B48" s="49" t="str">
        <f>VLOOKUP(A48,MATERIALES!A5:D373,3,FALSE)</f>
        <v>Anclajes o Cuñas para el tensionamiento</v>
      </c>
      <c r="C48" s="289"/>
      <c r="D48" s="289"/>
      <c r="E48" s="289"/>
      <c r="F48" s="289"/>
      <c r="G48" s="289"/>
      <c r="H48" s="289"/>
      <c r="I48" s="289"/>
      <c r="J48" s="319" t="str">
        <f>VLOOKUP(A48,MATERIALES!A4:D640,2,FALSE)</f>
        <v>u</v>
      </c>
      <c r="K48" s="290">
        <v>4.0000000000000001E-3</v>
      </c>
      <c r="L48" s="275"/>
      <c r="M48" s="410">
        <f>VLOOKUP(A48,MATERIALES!A5:D396,4,FALSE)</f>
        <v>17777.695084256975</v>
      </c>
      <c r="N48" s="280">
        <f t="shared" ref="N48:N53" si="0">K48*M48</f>
        <v>71.110780337027904</v>
      </c>
    </row>
    <row r="49" spans="1:14">
      <c r="A49" s="167" t="s">
        <v>452</v>
      </c>
      <c r="B49" s="49" t="str">
        <f>VLOOKUP(A49,MATERIALES!A6:D373,3,FALSE)</f>
        <v>Ductos para tensionimiento</v>
      </c>
      <c r="C49" s="433"/>
      <c r="D49" s="433"/>
      <c r="E49" s="433"/>
      <c r="F49" s="433"/>
      <c r="G49" s="433"/>
      <c r="H49" s="433"/>
      <c r="I49" s="433"/>
      <c r="J49" s="320" t="str">
        <f>VLOOKUP(A49,MATERIALES!A5:D641,2,FALSE)</f>
        <v>m</v>
      </c>
      <c r="K49" s="405">
        <v>4.0000000000000001E-3</v>
      </c>
      <c r="L49" s="429"/>
      <c r="M49" s="410">
        <f>VLOOKUP(A49,MATERIALES!A6:D397,4,FALSE)</f>
        <v>19273.05</v>
      </c>
      <c r="N49" s="280">
        <f t="shared" si="0"/>
        <v>77.092200000000005</v>
      </c>
    </row>
    <row r="50" spans="1:14">
      <c r="A50" s="167" t="s">
        <v>492</v>
      </c>
      <c r="B50" s="49" t="str">
        <f>VLOOKUP(A50,MATERIALES!A6:D373,3,FALSE)</f>
        <v xml:space="preserve">Lechada para ductos (tensionamiento)
</v>
      </c>
      <c r="C50" s="433"/>
      <c r="D50" s="433"/>
      <c r="E50" s="433"/>
      <c r="F50" s="433"/>
      <c r="G50" s="433"/>
      <c r="H50" s="433"/>
      <c r="I50" s="433"/>
      <c r="J50" s="320" t="str">
        <f>VLOOKUP(A50,MATERIALES!A6:D642,2,FALSE)</f>
        <v>lt</v>
      </c>
      <c r="K50" s="405">
        <v>0.02</v>
      </c>
      <c r="L50" s="429"/>
      <c r="M50" s="410">
        <f>VLOOKUP(A50,MATERIALES!A6:D398,4,FALSE)</f>
        <v>1220</v>
      </c>
      <c r="N50" s="280">
        <f t="shared" si="0"/>
        <v>24.400000000000002</v>
      </c>
    </row>
    <row r="51" spans="1:14">
      <c r="A51" s="167" t="s">
        <v>748</v>
      </c>
      <c r="B51" s="49" t="str">
        <f>VLOOKUP(A51,MATERIALES!A6:D373,3,FALSE)</f>
        <v>Torón de tensionmiento 1/2´´ o 5/8´´</v>
      </c>
      <c r="C51" s="433"/>
      <c r="D51" s="433"/>
      <c r="E51" s="433"/>
      <c r="F51" s="433"/>
      <c r="G51" s="433"/>
      <c r="H51" s="433"/>
      <c r="I51" s="433"/>
      <c r="J51" s="320" t="str">
        <f>VLOOKUP(A51,MATERIALES!A6:D643,2,FALSE)</f>
        <v>kg</v>
      </c>
      <c r="K51" s="405">
        <v>8.5000000000000006E-2</v>
      </c>
      <c r="L51" s="429"/>
      <c r="M51" s="410">
        <f>VLOOKUP(A51,MATERIALES!A6:D399,4,FALSE)</f>
        <v>8005.3533952705193</v>
      </c>
      <c r="N51" s="280">
        <f t="shared" si="0"/>
        <v>680.45503859799419</v>
      </c>
    </row>
    <row r="52" spans="1:14">
      <c r="A52" s="167" t="s">
        <v>759</v>
      </c>
      <c r="B52" s="49" t="str">
        <f>VLOOKUP(A52,MATERIALES!A7:D373,3,FALSE)</f>
        <v xml:space="preserve">Trompetas de 12 torones (tensionamiento)
</v>
      </c>
      <c r="C52" s="433"/>
      <c r="D52" s="433"/>
      <c r="E52" s="433"/>
      <c r="F52" s="433"/>
      <c r="G52" s="433"/>
      <c r="H52" s="433"/>
      <c r="I52" s="433"/>
      <c r="J52" s="320" t="str">
        <f>VLOOKUP(A52,MATERIALES!A6:D644,2,FALSE)</f>
        <v>kg</v>
      </c>
      <c r="K52" s="405">
        <v>1E-3</v>
      </c>
      <c r="L52" s="429"/>
      <c r="M52" s="410">
        <f>VLOOKUP(A52,MATERIALES!A7:D400,4,FALSE)</f>
        <v>92854.329472900761</v>
      </c>
      <c r="N52" s="280">
        <f t="shared" si="0"/>
        <v>92.854329472900758</v>
      </c>
    </row>
    <row r="53" spans="1:14">
      <c r="A53" s="167" t="s">
        <v>976</v>
      </c>
      <c r="B53" s="49" t="str">
        <f>VLOOKUP(A53,MATERIALES!A8:D373,3,FALSE)</f>
        <v>Alambre Negro Para Amarre</v>
      </c>
      <c r="C53" s="433"/>
      <c r="D53" s="433"/>
      <c r="E53" s="433"/>
      <c r="F53" s="433"/>
      <c r="G53" s="433"/>
      <c r="H53" s="433"/>
      <c r="I53" s="433"/>
      <c r="J53" s="320" t="str">
        <f>VLOOKUP(A53,MATERIALES!A7:D645,2,FALSE)</f>
        <v>kg</v>
      </c>
      <c r="K53" s="405">
        <v>0.02</v>
      </c>
      <c r="L53" s="429"/>
      <c r="M53" s="410">
        <f>VLOOKUP(A53,MATERIALES!A8:D401,4,FALSE)</f>
        <v>4558</v>
      </c>
      <c r="N53" s="280">
        <f t="shared" si="0"/>
        <v>91.16</v>
      </c>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22" t="s">
        <v>1037</v>
      </c>
      <c r="C56" s="823"/>
      <c r="D56" s="823"/>
      <c r="E56" s="823"/>
      <c r="F56" s="823"/>
      <c r="G56" s="823"/>
      <c r="H56" s="823"/>
      <c r="I56" s="823"/>
      <c r="J56" s="823"/>
      <c r="K56" s="823"/>
      <c r="L56" s="823"/>
      <c r="M56" s="824"/>
      <c r="N56" s="402">
        <f>SUM(N48:N55)</f>
        <v>1037.0723484079228</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908" t="s">
        <v>1045</v>
      </c>
      <c r="M60" s="887"/>
      <c r="N60" s="82" t="s">
        <v>1035</v>
      </c>
    </row>
    <row r="61" spans="1:14">
      <c r="B61" s="52"/>
      <c r="C61" s="325"/>
      <c r="D61" s="325"/>
      <c r="E61" s="325"/>
      <c r="F61" s="325"/>
      <c r="G61" s="325"/>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319"/>
      <c r="I64" s="287"/>
      <c r="J64" s="294"/>
      <c r="K64" s="287"/>
      <c r="L64" s="909"/>
      <c r="M64" s="910"/>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900"/>
      <c r="M66" s="901"/>
      <c r="N66" s="133"/>
    </row>
    <row r="67" spans="1:15" ht="15.75" thickBot="1">
      <c r="B67" s="911" t="s">
        <v>1037</v>
      </c>
      <c r="C67" s="865"/>
      <c r="D67" s="865"/>
      <c r="E67" s="865"/>
      <c r="F67" s="865"/>
      <c r="G67" s="865"/>
      <c r="H67" s="865"/>
      <c r="I67" s="865"/>
      <c r="J67" s="865"/>
      <c r="K67" s="865"/>
      <c r="L67" s="865"/>
      <c r="M67" s="866"/>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61" t="s">
        <v>1047</v>
      </c>
      <c r="C71" s="862"/>
      <c r="D71" s="862"/>
      <c r="E71" s="862"/>
      <c r="F71" s="862"/>
      <c r="G71" s="862"/>
      <c r="H71" s="862"/>
      <c r="I71" s="79" t="s">
        <v>1048</v>
      </c>
      <c r="J71" s="81" t="s">
        <v>1494</v>
      </c>
      <c r="K71" s="80" t="s">
        <v>1050</v>
      </c>
      <c r="L71" s="863" t="s">
        <v>1034</v>
      </c>
      <c r="M71" s="864"/>
      <c r="N71" s="104" t="s">
        <v>1035</v>
      </c>
    </row>
    <row r="72" spans="1:15">
      <c r="A72" s="168" t="s">
        <v>7</v>
      </c>
      <c r="B72" s="55" t="str">
        <f>VLOOKUP(A72,'MANO DE OBRA'!A8:D68,3,FALSE)</f>
        <v>Obrero (2)</v>
      </c>
      <c r="C72" s="53"/>
      <c r="D72" s="53"/>
      <c r="E72" s="53"/>
      <c r="F72" s="53"/>
      <c r="G72" s="53"/>
      <c r="H72" s="53"/>
      <c r="I72" s="300">
        <f>K72/J72*100</f>
        <v>55207.789411999998</v>
      </c>
      <c r="J72" s="301">
        <v>185</v>
      </c>
      <c r="K72" s="302">
        <f>VLOOKUP(A72,'MANO DE OBRA'!A8:D99,4,FALSE)</f>
        <v>102134.4104122</v>
      </c>
      <c r="L72" s="56"/>
      <c r="M72" s="442">
        <v>670</v>
      </c>
      <c r="N72" s="403">
        <f>K72/M72</f>
        <v>152.43941852567164</v>
      </c>
      <c r="O72" s="112"/>
    </row>
    <row r="73" spans="1:15">
      <c r="A73" s="168"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2">
        <v>670</v>
      </c>
      <c r="N73" s="403">
        <f>K73/M73</f>
        <v>152.43941852567164</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98"/>
      <c r="C77" s="899"/>
      <c r="D77" s="899"/>
      <c r="E77" s="899"/>
      <c r="F77" s="899"/>
      <c r="G77" s="899"/>
      <c r="H77" s="899"/>
      <c r="I77" s="132"/>
      <c r="J77" s="132"/>
      <c r="K77" s="132"/>
      <c r="L77" s="912"/>
      <c r="M77" s="912"/>
      <c r="N77" s="133"/>
    </row>
    <row r="78" spans="1:15" ht="15.75" thickBot="1">
      <c r="B78" s="911" t="s">
        <v>1037</v>
      </c>
      <c r="C78" s="865"/>
      <c r="D78" s="865"/>
      <c r="E78" s="865"/>
      <c r="F78" s="865"/>
      <c r="G78" s="865"/>
      <c r="H78" s="865"/>
      <c r="I78" s="865"/>
      <c r="J78" s="865"/>
      <c r="K78" s="865"/>
      <c r="L78" s="865"/>
      <c r="M78" s="866"/>
      <c r="N78" s="468">
        <f>SUM(N72:N77)</f>
        <v>304.87883705134328</v>
      </c>
    </row>
    <row r="79" spans="1:15" ht="15.75" thickBot="1">
      <c r="B79" s="39"/>
      <c r="C79" s="40"/>
      <c r="D79" s="40"/>
      <c r="E79" s="40"/>
      <c r="F79" s="40"/>
      <c r="G79" s="40"/>
      <c r="H79" s="40"/>
      <c r="I79" s="40"/>
      <c r="J79" s="40"/>
      <c r="K79" s="40"/>
      <c r="L79" s="40"/>
      <c r="M79" s="40"/>
      <c r="N79" s="41"/>
    </row>
    <row r="80" spans="1:15" ht="15.75" thickBot="1">
      <c r="B80" s="822" t="s">
        <v>1051</v>
      </c>
      <c r="C80" s="823"/>
      <c r="D80" s="823"/>
      <c r="E80" s="823"/>
      <c r="F80" s="823"/>
      <c r="G80" s="823"/>
      <c r="H80" s="823"/>
      <c r="I80" s="823"/>
      <c r="J80" s="823"/>
      <c r="K80" s="823"/>
      <c r="L80" s="823"/>
      <c r="M80" s="824"/>
      <c r="N80" s="105">
        <f>N43+N56+N67+N78</f>
        <v>2521.0089612052684</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7" t="s">
        <v>1053</v>
      </c>
      <c r="C84" s="868"/>
      <c r="D84" s="868"/>
      <c r="E84" s="868"/>
      <c r="F84" s="868"/>
      <c r="G84" s="868"/>
      <c r="H84" s="868"/>
      <c r="I84" s="322"/>
      <c r="J84" s="342"/>
      <c r="K84" s="310" t="s">
        <v>1054</v>
      </c>
      <c r="L84" s="869" t="s">
        <v>1055</v>
      </c>
      <c r="M84" s="870"/>
      <c r="N84" s="311"/>
    </row>
    <row r="85" spans="1:14">
      <c r="B85" s="855" t="s">
        <v>1056</v>
      </c>
      <c r="C85" s="856"/>
      <c r="D85" s="856"/>
      <c r="E85" s="856"/>
      <c r="F85" s="856"/>
      <c r="G85" s="856"/>
      <c r="H85" s="856"/>
      <c r="I85" s="93"/>
      <c r="J85" s="94"/>
      <c r="K85" s="312">
        <v>0.2</v>
      </c>
      <c r="L85" s="857">
        <f>N80*K85</f>
        <v>504.20179224105368</v>
      </c>
      <c r="M85" s="858"/>
      <c r="N85" s="57"/>
    </row>
    <row r="86" spans="1:14">
      <c r="B86" s="95" t="s">
        <v>1057</v>
      </c>
      <c r="C86" s="96"/>
      <c r="D86" s="96"/>
      <c r="E86" s="96"/>
      <c r="F86" s="96"/>
      <c r="G86" s="96"/>
      <c r="H86" s="96"/>
      <c r="I86" s="93"/>
      <c r="J86" s="94"/>
      <c r="K86" s="312">
        <v>0.05</v>
      </c>
      <c r="L86" s="857">
        <f>N80*K86</f>
        <v>126.05044806026342</v>
      </c>
      <c r="M86" s="858"/>
      <c r="N86" s="57"/>
    </row>
    <row r="87" spans="1:14" ht="15.75" thickBot="1">
      <c r="B87" s="97" t="s">
        <v>1058</v>
      </c>
      <c r="C87" s="98"/>
      <c r="D87" s="98"/>
      <c r="E87" s="98"/>
      <c r="F87" s="98"/>
      <c r="G87" s="98"/>
      <c r="H87" s="98"/>
      <c r="I87" s="99"/>
      <c r="J87" s="100"/>
      <c r="K87" s="313">
        <v>0.05</v>
      </c>
      <c r="L87" s="859">
        <f>N80*K87</f>
        <v>126.05044806026342</v>
      </c>
      <c r="M87" s="860"/>
      <c r="N87" s="57"/>
    </row>
    <row r="88" spans="1:14" ht="15.75" thickBot="1">
      <c r="B88" s="822" t="s">
        <v>1037</v>
      </c>
      <c r="C88" s="823"/>
      <c r="D88" s="823"/>
      <c r="E88" s="823"/>
      <c r="F88" s="823"/>
      <c r="G88" s="823"/>
      <c r="H88" s="823"/>
      <c r="I88" s="823"/>
      <c r="J88" s="823"/>
      <c r="K88" s="823"/>
      <c r="L88" s="823"/>
      <c r="M88" s="824"/>
      <c r="N88" s="58">
        <f>L85+L86+L87</f>
        <v>756.30268836158052</v>
      </c>
    </row>
    <row r="89" spans="1:14" ht="15.75" thickBot="1">
      <c r="B89" s="39"/>
      <c r="C89" s="40"/>
      <c r="D89" s="40"/>
      <c r="E89" s="40"/>
      <c r="F89" s="40"/>
      <c r="G89" s="40"/>
      <c r="H89" s="40"/>
      <c r="I89" s="40"/>
      <c r="J89" s="40"/>
      <c r="K89" s="40"/>
      <c r="L89" s="40"/>
      <c r="M89" s="40"/>
      <c r="N89" s="41"/>
    </row>
    <row r="90" spans="1:14" ht="15.75" thickBot="1">
      <c r="A90" t="s">
        <v>2122</v>
      </c>
      <c r="B90" s="822" t="s">
        <v>1059</v>
      </c>
      <c r="C90" s="823"/>
      <c r="D90" s="823"/>
      <c r="E90" s="823"/>
      <c r="F90" s="823"/>
      <c r="G90" s="823"/>
      <c r="H90" s="823"/>
      <c r="I90" s="823"/>
      <c r="J90" s="823"/>
      <c r="K90" s="823"/>
      <c r="L90" s="823"/>
      <c r="M90" s="824"/>
      <c r="N90" s="196">
        <f>N80+N88</f>
        <v>3277.3116495668492</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66" t="s">
        <v>2324</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2325</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72"/>
      <c r="K120" s="972"/>
      <c r="L120" s="972"/>
      <c r="M120" s="972"/>
      <c r="N120" s="973"/>
    </row>
    <row r="121" spans="2:14" ht="15.75" thickBot="1">
      <c r="B121" s="427" t="s">
        <v>2327</v>
      </c>
      <c r="C121" s="428"/>
      <c r="D121" s="428"/>
      <c r="E121" s="267"/>
      <c r="F121" s="267"/>
      <c r="G121" s="267"/>
      <c r="H121" s="267"/>
      <c r="I121" s="267"/>
      <c r="J121" s="974"/>
      <c r="K121" s="974"/>
      <c r="L121" s="974"/>
      <c r="M121" s="974"/>
      <c r="N121" s="97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customHeight="1" thickBot="1">
      <c r="A31" t="s">
        <v>1929</v>
      </c>
      <c r="B31" s="86" t="s">
        <v>1205</v>
      </c>
      <c r="C31" s="87" t="s">
        <v>2229</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123</v>
      </c>
      <c r="B36" s="871" t="str">
        <f>VLOOKUP(A36,EQUIPOS!A6:D154,3,FALSE)</f>
        <v>Bomba de inyección de lechada</v>
      </c>
      <c r="C36" s="872"/>
      <c r="D36" s="872"/>
      <c r="E36" s="872"/>
      <c r="F36" s="872"/>
      <c r="G36" s="872"/>
      <c r="H36" s="873"/>
      <c r="I36" s="275"/>
      <c r="J36" s="276"/>
      <c r="K36" s="277">
        <f>VLOOKUP(A36,EQUIPOS!A6:D163,4,FALSE)</f>
        <v>68100</v>
      </c>
      <c r="L36" s="278"/>
      <c r="M36" s="344">
        <v>670</v>
      </c>
      <c r="N36" s="280">
        <f>K36/M36</f>
        <v>101.64179104477611</v>
      </c>
    </row>
    <row r="37" spans="1:14">
      <c r="A37" s="119" t="s">
        <v>125</v>
      </c>
      <c r="B37" s="871" t="str">
        <f>VLOOKUP(A37,EQUIPOS!A7:D154,3,FALSE)</f>
        <v>Bomba para gato de tensionamiento</v>
      </c>
      <c r="C37" s="872"/>
      <c r="D37" s="872"/>
      <c r="E37" s="872"/>
      <c r="F37" s="872"/>
      <c r="G37" s="872"/>
      <c r="H37" s="873"/>
      <c r="I37" s="429"/>
      <c r="J37" s="430"/>
      <c r="K37" s="277">
        <f>VLOOKUP(A37,EQUIPOS!A7:D164,4,FALSE)</f>
        <v>520083.33333333331</v>
      </c>
      <c r="L37" s="343"/>
      <c r="M37" s="344">
        <v>670</v>
      </c>
      <c r="N37" s="280">
        <f>K37/M37</f>
        <v>776.24378109452732</v>
      </c>
    </row>
    <row r="38" spans="1:14">
      <c r="A38" s="119" t="s">
        <v>240</v>
      </c>
      <c r="B38" s="871" t="str">
        <f>VLOOKUP(A38,EQUIPOS!A8:D154,3,FALSE)</f>
        <v>Gato para tensionamiento, fuerza Max 200 ton, área de tensión 314 cm2.</v>
      </c>
      <c r="C38" s="872"/>
      <c r="D38" s="872"/>
      <c r="E38" s="872"/>
      <c r="F38" s="872"/>
      <c r="G38" s="872"/>
      <c r="H38" s="873"/>
      <c r="I38" s="336"/>
      <c r="J38" s="338"/>
      <c r="K38" s="277">
        <f>VLOOKUP(A38,EQUIPOS!A8:D165,4,FALSE)</f>
        <v>197700</v>
      </c>
      <c r="L38" s="431"/>
      <c r="M38" s="432">
        <v>670</v>
      </c>
      <c r="N38" s="280">
        <f>K38/M38</f>
        <v>295.07462686567163</v>
      </c>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0.02</v>
      </c>
      <c r="N41" s="352">
        <f>N78*M41</f>
        <v>6.0975767410268658</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1179.0577757460019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67" t="s">
        <v>437</v>
      </c>
      <c r="B48" s="49" t="str">
        <f>VLOOKUP(A48,MATERIALES!A5:D373,3,FALSE)</f>
        <v>Anclajes o Cuñas para el tensionamiento</v>
      </c>
      <c r="C48" s="289"/>
      <c r="D48" s="289"/>
      <c r="E48" s="289"/>
      <c r="F48" s="289"/>
      <c r="G48" s="289"/>
      <c r="H48" s="289"/>
      <c r="I48" s="289"/>
      <c r="J48" s="319" t="str">
        <f>VLOOKUP(A48,MATERIALES!A4:D640,2,FALSE)</f>
        <v>u</v>
      </c>
      <c r="K48" s="290">
        <v>4.0000000000000001E-3</v>
      </c>
      <c r="L48" s="275"/>
      <c r="M48" s="410">
        <f>VLOOKUP(A48,MATERIALES!A5:D396,4,FALSE)</f>
        <v>17777.695084256975</v>
      </c>
      <c r="N48" s="280">
        <f t="shared" ref="N48:N53" si="0">K48*M48</f>
        <v>71.110780337027904</v>
      </c>
    </row>
    <row r="49" spans="1:14">
      <c r="A49" s="167" t="s">
        <v>452</v>
      </c>
      <c r="B49" s="49" t="str">
        <f>VLOOKUP(A49,MATERIALES!A6:D373,3,FALSE)</f>
        <v>Ductos para tensionimiento</v>
      </c>
      <c r="C49" s="433"/>
      <c r="D49" s="433"/>
      <c r="E49" s="433"/>
      <c r="F49" s="433"/>
      <c r="G49" s="433"/>
      <c r="H49" s="433"/>
      <c r="I49" s="433"/>
      <c r="J49" s="320" t="str">
        <f>VLOOKUP(A49,MATERIALES!A5:D641,2,FALSE)</f>
        <v>m</v>
      </c>
      <c r="K49" s="405">
        <v>4.0000000000000001E-3</v>
      </c>
      <c r="L49" s="429"/>
      <c r="M49" s="410">
        <f>VLOOKUP(A49,MATERIALES!A6:D397,4,FALSE)</f>
        <v>19273.05</v>
      </c>
      <c r="N49" s="280">
        <f t="shared" si="0"/>
        <v>77.092200000000005</v>
      </c>
    </row>
    <row r="50" spans="1:14">
      <c r="A50" s="167" t="s">
        <v>492</v>
      </c>
      <c r="B50" s="49" t="str">
        <f>VLOOKUP(A50,MATERIALES!A6:D373,3,FALSE)</f>
        <v xml:space="preserve">Lechada para ductos (tensionamiento)
</v>
      </c>
      <c r="C50" s="433"/>
      <c r="D50" s="433"/>
      <c r="E50" s="433"/>
      <c r="F50" s="433"/>
      <c r="G50" s="433"/>
      <c r="H50" s="433"/>
      <c r="I50" s="433"/>
      <c r="J50" s="320" t="str">
        <f>VLOOKUP(A50,MATERIALES!A6:D642,2,FALSE)</f>
        <v>lt</v>
      </c>
      <c r="K50" s="405">
        <v>0.02</v>
      </c>
      <c r="L50" s="429"/>
      <c r="M50" s="410">
        <f>VLOOKUP(A50,MATERIALES!A6:D398,4,FALSE)</f>
        <v>1220</v>
      </c>
      <c r="N50" s="280">
        <f t="shared" si="0"/>
        <v>24.400000000000002</v>
      </c>
    </row>
    <row r="51" spans="1:14">
      <c r="A51" s="167" t="s">
        <v>748</v>
      </c>
      <c r="B51" s="49" t="str">
        <f>VLOOKUP(A51,MATERIALES!A6:D373,3,FALSE)</f>
        <v>Torón de tensionmiento 1/2´´ o 5/8´´</v>
      </c>
      <c r="C51" s="433"/>
      <c r="D51" s="433"/>
      <c r="E51" s="433"/>
      <c r="F51" s="433"/>
      <c r="G51" s="433"/>
      <c r="H51" s="433"/>
      <c r="I51" s="433"/>
      <c r="J51" s="320" t="str">
        <f>VLOOKUP(A51,MATERIALES!A6:D643,2,FALSE)</f>
        <v>kg</v>
      </c>
      <c r="K51" s="405">
        <v>5.53</v>
      </c>
      <c r="L51" s="429"/>
      <c r="M51" s="410">
        <f>VLOOKUP(A51,MATERIALES!A6:D399,4,FALSE)</f>
        <v>8005.3533952705193</v>
      </c>
      <c r="N51" s="280">
        <f t="shared" si="0"/>
        <v>44269.604275845973</v>
      </c>
    </row>
    <row r="52" spans="1:14">
      <c r="A52" s="167" t="s">
        <v>759</v>
      </c>
      <c r="B52" s="49" t="str">
        <f>VLOOKUP(A52,MATERIALES!A7:D373,3,FALSE)</f>
        <v xml:space="preserve">Trompetas de 12 torones (tensionamiento)
</v>
      </c>
      <c r="C52" s="433"/>
      <c r="D52" s="433"/>
      <c r="E52" s="433"/>
      <c r="F52" s="433"/>
      <c r="G52" s="433"/>
      <c r="H52" s="433"/>
      <c r="I52" s="433"/>
      <c r="J52" s="320" t="str">
        <f>VLOOKUP(A52,MATERIALES!A6:D644,2,FALSE)</f>
        <v>kg</v>
      </c>
      <c r="K52" s="405">
        <v>1E-3</v>
      </c>
      <c r="L52" s="429"/>
      <c r="M52" s="410">
        <f>VLOOKUP(A52,MATERIALES!A7:D400,4,FALSE)</f>
        <v>92854.329472900761</v>
      </c>
      <c r="N52" s="280">
        <f t="shared" si="0"/>
        <v>92.854329472900758</v>
      </c>
    </row>
    <row r="53" spans="1:14">
      <c r="A53" s="167" t="s">
        <v>976</v>
      </c>
      <c r="B53" s="49" t="str">
        <f>VLOOKUP(A53,MATERIALES!A8:D373,3,FALSE)</f>
        <v>Alambre Negro Para Amarre</v>
      </c>
      <c r="C53" s="433"/>
      <c r="D53" s="433"/>
      <c r="E53" s="433"/>
      <c r="F53" s="433"/>
      <c r="G53" s="433"/>
      <c r="H53" s="433"/>
      <c r="I53" s="433"/>
      <c r="J53" s="320" t="str">
        <f>VLOOKUP(A53,MATERIALES!A7:D645,2,FALSE)</f>
        <v>kg</v>
      </c>
      <c r="K53" s="405">
        <v>0.02</v>
      </c>
      <c r="L53" s="429"/>
      <c r="M53" s="410">
        <f>VLOOKUP(A53,MATERIALES!A8:D401,4,FALSE)</f>
        <v>4558</v>
      </c>
      <c r="N53" s="280">
        <f t="shared" si="0"/>
        <v>91.16</v>
      </c>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22" t="s">
        <v>1037</v>
      </c>
      <c r="C56" s="823"/>
      <c r="D56" s="823"/>
      <c r="E56" s="823"/>
      <c r="F56" s="823"/>
      <c r="G56" s="823"/>
      <c r="H56" s="823"/>
      <c r="I56" s="823"/>
      <c r="J56" s="823"/>
      <c r="K56" s="823"/>
      <c r="L56" s="823"/>
      <c r="M56" s="824"/>
      <c r="N56" s="402">
        <f>SUM(N48:N55)</f>
        <v>44626.221585655905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908" t="s">
        <v>1045</v>
      </c>
      <c r="M60" s="887"/>
      <c r="N60" s="82" t="s">
        <v>1035</v>
      </c>
    </row>
    <row r="61" spans="1:14">
      <c r="B61" s="52"/>
      <c r="C61" s="325"/>
      <c r="D61" s="325"/>
      <c r="E61" s="325"/>
      <c r="F61" s="325"/>
      <c r="G61" s="325"/>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319"/>
      <c r="I64" s="287"/>
      <c r="J64" s="294"/>
      <c r="K64" s="287"/>
      <c r="L64" s="909"/>
      <c r="M64" s="910"/>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900"/>
      <c r="M66" s="901"/>
      <c r="N66" s="133"/>
    </row>
    <row r="67" spans="1:15" ht="15.75" thickBot="1">
      <c r="B67" s="911" t="s">
        <v>1037</v>
      </c>
      <c r="C67" s="865"/>
      <c r="D67" s="865"/>
      <c r="E67" s="865"/>
      <c r="F67" s="865"/>
      <c r="G67" s="865"/>
      <c r="H67" s="865"/>
      <c r="I67" s="865"/>
      <c r="J67" s="865"/>
      <c r="K67" s="865"/>
      <c r="L67" s="865"/>
      <c r="M67" s="866"/>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61" t="s">
        <v>1047</v>
      </c>
      <c r="C71" s="862"/>
      <c r="D71" s="862"/>
      <c r="E71" s="862"/>
      <c r="F71" s="862"/>
      <c r="G71" s="862"/>
      <c r="H71" s="862"/>
      <c r="I71" s="79" t="s">
        <v>1048</v>
      </c>
      <c r="J71" s="81" t="s">
        <v>1494</v>
      </c>
      <c r="K71" s="80" t="s">
        <v>1050</v>
      </c>
      <c r="L71" s="863" t="s">
        <v>1034</v>
      </c>
      <c r="M71" s="864"/>
      <c r="N71" s="104" t="s">
        <v>1035</v>
      </c>
    </row>
    <row r="72" spans="1:15">
      <c r="A72" s="168" t="s">
        <v>7</v>
      </c>
      <c r="B72" s="55" t="str">
        <f>VLOOKUP(A72,'MANO DE OBRA'!A8:D68,3,FALSE)</f>
        <v>Obrero (2)</v>
      </c>
      <c r="C72" s="53"/>
      <c r="D72" s="53"/>
      <c r="E72" s="53"/>
      <c r="F72" s="53"/>
      <c r="G72" s="53"/>
      <c r="H72" s="53"/>
      <c r="I72" s="300">
        <f>K72/J72*100</f>
        <v>55207.789411999998</v>
      </c>
      <c r="J72" s="301">
        <v>185</v>
      </c>
      <c r="K72" s="302">
        <f>VLOOKUP(A72,'MANO DE OBRA'!A8:D99,4,FALSE)</f>
        <v>102134.4104122</v>
      </c>
      <c r="L72" s="56"/>
      <c r="M72" s="442">
        <v>670</v>
      </c>
      <c r="N72" s="403">
        <f>K72/M72</f>
        <v>152.43941852567164</v>
      </c>
      <c r="O72" s="112"/>
    </row>
    <row r="73" spans="1:15">
      <c r="A73" s="168" t="s">
        <v>30</v>
      </c>
      <c r="B73" s="55" t="str">
        <f>VLOOKUP(A73,'MANO DE OBRA'!A8:D69,3,FALSE)</f>
        <v>Oficial</v>
      </c>
      <c r="C73" s="53"/>
      <c r="D73" s="53"/>
      <c r="E73" s="53"/>
      <c r="F73" s="53"/>
      <c r="G73" s="53"/>
      <c r="H73" s="53"/>
      <c r="I73" s="300">
        <f>K73/J73*100</f>
        <v>55207.789411999998</v>
      </c>
      <c r="J73" s="301">
        <v>185</v>
      </c>
      <c r="K73" s="302">
        <f>VLOOKUP(A73,'MANO DE OBRA'!A8:D100,4,FALSE)</f>
        <v>102134.4104122</v>
      </c>
      <c r="L73" s="56"/>
      <c r="M73" s="442">
        <v>670</v>
      </c>
      <c r="N73" s="403">
        <f>K73/M73</f>
        <v>152.43941852567164</v>
      </c>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98"/>
      <c r="C77" s="899"/>
      <c r="D77" s="899"/>
      <c r="E77" s="899"/>
      <c r="F77" s="899"/>
      <c r="G77" s="899"/>
      <c r="H77" s="899"/>
      <c r="I77" s="132"/>
      <c r="J77" s="132"/>
      <c r="K77" s="132"/>
      <c r="L77" s="912"/>
      <c r="M77" s="912"/>
      <c r="N77" s="51"/>
    </row>
    <row r="78" spans="1:15" ht="15.75" thickBot="1">
      <c r="B78" s="911" t="s">
        <v>1037</v>
      </c>
      <c r="C78" s="865"/>
      <c r="D78" s="865"/>
      <c r="E78" s="865"/>
      <c r="F78" s="865"/>
      <c r="G78" s="865"/>
      <c r="H78" s="865"/>
      <c r="I78" s="865"/>
      <c r="J78" s="865"/>
      <c r="K78" s="865"/>
      <c r="L78" s="865"/>
      <c r="M78" s="866"/>
      <c r="N78" s="309">
        <f>SUM(N72:N77)</f>
        <v>304.87883705134328</v>
      </c>
    </row>
    <row r="79" spans="1:15" ht="15.75" thickBot="1">
      <c r="B79" s="39"/>
      <c r="C79" s="40"/>
      <c r="D79" s="40"/>
      <c r="E79" s="40"/>
      <c r="F79" s="40"/>
      <c r="G79" s="40"/>
      <c r="H79" s="40"/>
      <c r="I79" s="40"/>
      <c r="J79" s="40"/>
      <c r="K79" s="40"/>
      <c r="L79" s="40"/>
      <c r="M79" s="40"/>
      <c r="N79" s="41"/>
    </row>
    <row r="80" spans="1:15" ht="15.75" thickBot="1">
      <c r="B80" s="822" t="s">
        <v>1051</v>
      </c>
      <c r="C80" s="823"/>
      <c r="D80" s="823"/>
      <c r="E80" s="823"/>
      <c r="F80" s="823"/>
      <c r="G80" s="823"/>
      <c r="H80" s="823"/>
      <c r="I80" s="823"/>
      <c r="J80" s="823"/>
      <c r="K80" s="823"/>
      <c r="L80" s="823"/>
      <c r="M80" s="824"/>
      <c r="N80" s="105">
        <f>N43+N56+N67+N78</f>
        <v>46110.158198453253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7" t="s">
        <v>1053</v>
      </c>
      <c r="C84" s="868"/>
      <c r="D84" s="868"/>
      <c r="E84" s="868"/>
      <c r="F84" s="868"/>
      <c r="G84" s="868"/>
      <c r="H84" s="868"/>
      <c r="I84" s="322"/>
      <c r="J84" s="342"/>
      <c r="K84" s="310" t="s">
        <v>1054</v>
      </c>
      <c r="L84" s="869" t="s">
        <v>1055</v>
      </c>
      <c r="M84" s="870"/>
      <c r="N84" s="311"/>
    </row>
    <row r="85" spans="1:14">
      <c r="B85" s="855" t="s">
        <v>1056</v>
      </c>
      <c r="C85" s="856"/>
      <c r="D85" s="856"/>
      <c r="E85" s="856"/>
      <c r="F85" s="856"/>
      <c r="G85" s="856"/>
      <c r="H85" s="856"/>
      <c r="I85" s="93"/>
      <c r="J85" s="94"/>
      <c r="K85" s="312">
        <v>0.2</v>
      </c>
      <c r="L85" s="857">
        <f>N80*K85</f>
        <v>9222.031639690651</v>
      </c>
      <c r="M85" s="858"/>
      <c r="N85" s="57"/>
    </row>
    <row r="86" spans="1:14">
      <c r="B86" s="95" t="s">
        <v>1057</v>
      </c>
      <c r="C86" s="96"/>
      <c r="D86" s="96"/>
      <c r="E86" s="96"/>
      <c r="F86" s="96"/>
      <c r="G86" s="96"/>
      <c r="H86" s="96"/>
      <c r="I86" s="93"/>
      <c r="J86" s="94"/>
      <c r="K86" s="312">
        <v>0.05</v>
      </c>
      <c r="L86" s="857">
        <f>N80*K86</f>
        <v>2305.5079099226627</v>
      </c>
      <c r="M86" s="858"/>
      <c r="N86" s="57"/>
    </row>
    <row r="87" spans="1:14" ht="15.75" thickBot="1">
      <c r="B87" s="97" t="s">
        <v>1058</v>
      </c>
      <c r="C87" s="98"/>
      <c r="D87" s="98"/>
      <c r="E87" s="98"/>
      <c r="F87" s="98"/>
      <c r="G87" s="98"/>
      <c r="H87" s="98"/>
      <c r="I87" s="99"/>
      <c r="J87" s="100"/>
      <c r="K87" s="313">
        <v>0.05</v>
      </c>
      <c r="L87" s="859">
        <f>N80*K87</f>
        <v>2305.5079099226627</v>
      </c>
      <c r="M87" s="860"/>
      <c r="N87" s="57"/>
    </row>
    <row r="88" spans="1:14" ht="15.75" thickBot="1">
      <c r="B88" s="822" t="s">
        <v>1037</v>
      </c>
      <c r="C88" s="823"/>
      <c r="D88" s="823"/>
      <c r="E88" s="823"/>
      <c r="F88" s="823"/>
      <c r="G88" s="823"/>
      <c r="H88" s="823"/>
      <c r="I88" s="823"/>
      <c r="J88" s="823"/>
      <c r="K88" s="823"/>
      <c r="L88" s="823"/>
      <c r="M88" s="824"/>
      <c r="N88" s="58">
        <f>L85+L86+L87</f>
        <v>13833.047459535976</v>
      </c>
    </row>
    <row r="89" spans="1:14" ht="15.75" thickBot="1">
      <c r="B89" s="39"/>
      <c r="C89" s="40"/>
      <c r="D89" s="40"/>
      <c r="E89" s="40"/>
      <c r="F89" s="40"/>
      <c r="G89" s="40"/>
      <c r="H89" s="40"/>
      <c r="I89" s="40"/>
      <c r="J89" s="40"/>
      <c r="K89" s="40"/>
      <c r="L89" s="40"/>
      <c r="M89" s="40"/>
      <c r="N89" s="41"/>
    </row>
    <row r="90" spans="1:14" ht="15.75" thickBot="1">
      <c r="A90" t="s">
        <v>2122</v>
      </c>
      <c r="B90" s="822" t="s">
        <v>1059</v>
      </c>
      <c r="C90" s="823"/>
      <c r="D90" s="823"/>
      <c r="E90" s="823"/>
      <c r="F90" s="823"/>
      <c r="G90" s="823"/>
      <c r="H90" s="823"/>
      <c r="I90" s="823"/>
      <c r="J90" s="823"/>
      <c r="K90" s="823"/>
      <c r="L90" s="823"/>
      <c r="M90" s="824"/>
      <c r="N90" s="196">
        <f>N80+N88</f>
        <v>59943.205657989231</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66" t="s">
        <v>2324</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2325</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72"/>
      <c r="K120" s="972"/>
      <c r="L120" s="972"/>
      <c r="M120" s="972"/>
      <c r="N120" s="973"/>
    </row>
    <row r="121" spans="2:14" ht="15.75" thickBot="1">
      <c r="B121" s="427" t="s">
        <v>2327</v>
      </c>
      <c r="C121" s="428"/>
      <c r="D121" s="428"/>
      <c r="E121" s="267"/>
      <c r="F121" s="267"/>
      <c r="G121" s="267"/>
      <c r="H121" s="267"/>
      <c r="I121" s="267"/>
      <c r="J121" s="974"/>
      <c r="K121" s="974"/>
      <c r="L121" s="974"/>
      <c r="M121" s="974"/>
      <c r="N121" s="97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6"/>
      <c r="C1" s="928"/>
      <c r="D1" s="929"/>
      <c r="E1" s="929"/>
      <c r="F1" s="929"/>
      <c r="G1" s="929"/>
      <c r="H1" s="929"/>
      <c r="I1" s="929"/>
      <c r="J1" s="930"/>
      <c r="K1" s="984" t="s">
        <v>1017</v>
      </c>
      <c r="L1" s="933" t="s">
        <v>2304</v>
      </c>
      <c r="M1" s="934"/>
      <c r="N1" s="935"/>
    </row>
    <row r="2" spans="2:14">
      <c r="B2" s="917"/>
      <c r="C2" s="939" t="s">
        <v>1018</v>
      </c>
      <c r="D2" s="940"/>
      <c r="E2" s="940"/>
      <c r="F2" s="940"/>
      <c r="G2" s="940"/>
      <c r="H2" s="940"/>
      <c r="I2" s="940"/>
      <c r="J2" s="941"/>
      <c r="K2" s="983"/>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83"/>
      <c r="L4" s="936"/>
      <c r="M4" s="937"/>
      <c r="N4" s="93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985" t="s">
        <v>1029</v>
      </c>
      <c r="M30" s="799"/>
      <c r="N30" s="77" t="s">
        <v>1030</v>
      </c>
    </row>
    <row r="31" spans="1:14" ht="15.75" customHeight="1" thickBot="1">
      <c r="A31" t="s">
        <v>1929</v>
      </c>
      <c r="B31" s="86" t="s">
        <v>1206</v>
      </c>
      <c r="C31" s="87" t="s">
        <v>2230</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7" t="s">
        <v>1032</v>
      </c>
      <c r="J35" s="894"/>
      <c r="K35" s="75" t="s">
        <v>1033</v>
      </c>
      <c r="L35" s="897" t="s">
        <v>1034</v>
      </c>
      <c r="M35" s="894"/>
      <c r="N35" s="76" t="s">
        <v>1035</v>
      </c>
    </row>
    <row r="36" spans="1:14">
      <c r="A36" s="119"/>
      <c r="B36" s="871"/>
      <c r="C36" s="872"/>
      <c r="D36" s="872"/>
      <c r="E36" s="872"/>
      <c r="F36" s="872"/>
      <c r="G36" s="872"/>
      <c r="H36" s="873"/>
      <c r="I36" s="275"/>
      <c r="J36" s="276"/>
      <c r="K36" s="277"/>
      <c r="L36" s="278"/>
      <c r="M36" s="344"/>
      <c r="N36" s="280"/>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957"/>
      <c r="D41" s="957"/>
      <c r="E41" s="44"/>
      <c r="F41" s="45"/>
      <c r="G41" s="45"/>
      <c r="H41" s="46"/>
      <c r="I41" s="42"/>
      <c r="J41" s="43"/>
      <c r="K41" s="287"/>
      <c r="L41" s="284"/>
      <c r="M41" s="409">
        <v>0.01</v>
      </c>
      <c r="N41" s="352">
        <f>N78*M41</f>
        <v>15.95850162690625</v>
      </c>
    </row>
    <row r="42" spans="1:14" ht="15.75" thickBot="1">
      <c r="B42" s="958"/>
      <c r="C42" s="959"/>
      <c r="D42" s="959"/>
      <c r="E42" s="959"/>
      <c r="F42" s="959"/>
      <c r="G42" s="959"/>
      <c r="H42" s="960"/>
      <c r="I42" s="881"/>
      <c r="J42" s="882"/>
      <c r="K42" s="47"/>
      <c r="L42" s="883"/>
      <c r="M42" s="961"/>
      <c r="N42" s="111"/>
    </row>
    <row r="43" spans="1:14" ht="15.75" thickBot="1">
      <c r="B43" s="822" t="s">
        <v>1037</v>
      </c>
      <c r="C43" s="823"/>
      <c r="D43" s="823"/>
      <c r="E43" s="823"/>
      <c r="F43" s="823"/>
      <c r="G43" s="823"/>
      <c r="H43" s="823"/>
      <c r="I43" s="823"/>
      <c r="J43" s="823"/>
      <c r="K43" s="823"/>
      <c r="L43" s="823"/>
      <c r="M43" s="824"/>
      <c r="N43" s="402">
        <f>SUM(N36:N42)</f>
        <v>15.95850162690625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67" t="s">
        <v>999</v>
      </c>
      <c r="B48" s="49" t="str">
        <f>VLOOKUP(A48,MATERIALES!A5:D373,3,FALSE)</f>
        <v xml:space="preserve">Almohadillas de neopreno dureza 60 (35cm*45cm*5cm con 2 laminas de 3mm)
</v>
      </c>
      <c r="C48" s="289"/>
      <c r="D48" s="289"/>
      <c r="E48" s="289"/>
      <c r="F48" s="289"/>
      <c r="G48" s="289"/>
      <c r="H48" s="289"/>
      <c r="I48" s="276"/>
      <c r="J48" s="232" t="str">
        <f>VLOOKUP(A48,MATERIALES!A4:D640,2,FALSE)</f>
        <v>u</v>
      </c>
      <c r="K48" s="290">
        <v>1</v>
      </c>
      <c r="L48" s="275"/>
      <c r="M48" s="410">
        <f>VLOOKUP(A48,MATERIALES!A5:D396,4,FALSE)</f>
        <v>472676.70222382923</v>
      </c>
      <c r="N48" s="280">
        <f>K48*M48</f>
        <v>472676.70222382923</v>
      </c>
    </row>
    <row r="49" spans="1:14">
      <c r="A49" s="167"/>
      <c r="B49" s="49"/>
      <c r="C49" s="433"/>
      <c r="D49" s="433"/>
      <c r="E49" s="433"/>
      <c r="F49" s="433"/>
      <c r="G49" s="433"/>
      <c r="H49" s="433"/>
      <c r="I49" s="433"/>
      <c r="J49" s="319"/>
      <c r="K49" s="405"/>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22" t="s">
        <v>1037</v>
      </c>
      <c r="C56" s="823"/>
      <c r="D56" s="823"/>
      <c r="E56" s="823"/>
      <c r="F56" s="823"/>
      <c r="G56" s="823"/>
      <c r="H56" s="823"/>
      <c r="I56" s="823"/>
      <c r="J56" s="823"/>
      <c r="K56" s="823"/>
      <c r="L56" s="823"/>
      <c r="M56" s="824"/>
      <c r="N56" s="402">
        <f>SUM(N48:N55)</f>
        <v>472676.70222382923</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908" t="s">
        <v>1045</v>
      </c>
      <c r="M60" s="887"/>
      <c r="N60" s="82" t="s">
        <v>1035</v>
      </c>
    </row>
    <row r="61" spans="1:14">
      <c r="B61" s="52"/>
      <c r="C61" s="325"/>
      <c r="D61" s="325"/>
      <c r="E61" s="325"/>
      <c r="F61" s="325"/>
      <c r="G61" s="325"/>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319"/>
      <c r="I64" s="287"/>
      <c r="J64" s="294"/>
      <c r="K64" s="287"/>
      <c r="L64" s="909"/>
      <c r="M64" s="910"/>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900"/>
      <c r="M66" s="901"/>
      <c r="N66" s="133"/>
    </row>
    <row r="67" spans="1:15" ht="15.75" thickBot="1">
      <c r="B67" s="911" t="s">
        <v>1037</v>
      </c>
      <c r="C67" s="865"/>
      <c r="D67" s="865"/>
      <c r="E67" s="865"/>
      <c r="F67" s="865"/>
      <c r="G67" s="865"/>
      <c r="H67" s="865"/>
      <c r="I67" s="865"/>
      <c r="J67" s="865"/>
      <c r="K67" s="865"/>
      <c r="L67" s="865"/>
      <c r="M67" s="866"/>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61" t="s">
        <v>1047</v>
      </c>
      <c r="C71" s="862"/>
      <c r="D71" s="862"/>
      <c r="E71" s="862"/>
      <c r="F71" s="862"/>
      <c r="G71" s="862"/>
      <c r="H71" s="986"/>
      <c r="I71" s="79" t="s">
        <v>1048</v>
      </c>
      <c r="J71" s="81" t="s">
        <v>1494</v>
      </c>
      <c r="K71" s="80" t="s">
        <v>1050</v>
      </c>
      <c r="L71" s="863" t="s">
        <v>1034</v>
      </c>
      <c r="M71" s="976"/>
      <c r="N71" s="104" t="s">
        <v>1035</v>
      </c>
    </row>
    <row r="72" spans="1:15">
      <c r="A72" s="168" t="s">
        <v>6</v>
      </c>
      <c r="B72" s="55" t="str">
        <f>VLOOKUP(A72,'MANO DE OBRA'!A8:D68,3,FALSE)</f>
        <v xml:space="preserve">Obrero </v>
      </c>
      <c r="C72" s="53"/>
      <c r="D72" s="53"/>
      <c r="E72" s="53"/>
      <c r="F72" s="53"/>
      <c r="G72" s="53"/>
      <c r="H72" s="53"/>
      <c r="I72" s="300">
        <f>K72/J72*100</f>
        <v>27603.894705999999</v>
      </c>
      <c r="J72" s="301">
        <v>185</v>
      </c>
      <c r="K72" s="302">
        <f>VLOOKUP(A72,'MANO DE OBRA'!A8:D99,4,FALSE)</f>
        <v>51067.205206099999</v>
      </c>
      <c r="L72" s="56"/>
      <c r="M72" s="442">
        <v>32</v>
      </c>
      <c r="N72" s="403">
        <f>K72/M72</f>
        <v>1595.850162690625</v>
      </c>
      <c r="O72" s="112"/>
    </row>
    <row r="73" spans="1:15">
      <c r="A73" s="168"/>
      <c r="B73" s="55"/>
      <c r="C73" s="53"/>
      <c r="D73" s="53"/>
      <c r="E73" s="53"/>
      <c r="F73" s="53"/>
      <c r="G73" s="53"/>
      <c r="H73" s="53"/>
      <c r="I73" s="300"/>
      <c r="J73" s="301"/>
      <c r="K73" s="302"/>
      <c r="L73" s="56"/>
      <c r="M73" s="442"/>
      <c r="N73" s="403"/>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98"/>
      <c r="C77" s="899"/>
      <c r="D77" s="899"/>
      <c r="E77" s="899"/>
      <c r="F77" s="899"/>
      <c r="G77" s="899"/>
      <c r="H77" s="882"/>
      <c r="I77" s="132"/>
      <c r="J77" s="132"/>
      <c r="K77" s="132"/>
      <c r="L77" s="987"/>
      <c r="M77" s="884"/>
      <c r="N77" s="133"/>
    </row>
    <row r="78" spans="1:15" ht="15.75" thickBot="1">
      <c r="B78" s="911" t="s">
        <v>1037</v>
      </c>
      <c r="C78" s="865"/>
      <c r="D78" s="865"/>
      <c r="E78" s="865"/>
      <c r="F78" s="865"/>
      <c r="G78" s="865"/>
      <c r="H78" s="865"/>
      <c r="I78" s="865"/>
      <c r="J78" s="865"/>
      <c r="K78" s="865"/>
      <c r="L78" s="865"/>
      <c r="M78" s="866"/>
      <c r="N78" s="468">
        <f>SUM(N72:N77)</f>
        <v>1595.850162690625</v>
      </c>
    </row>
    <row r="79" spans="1:15" ht="15.75" thickBot="1">
      <c r="B79" s="39"/>
      <c r="C79" s="40"/>
      <c r="D79" s="40"/>
      <c r="E79" s="40"/>
      <c r="F79" s="40"/>
      <c r="G79" s="40"/>
      <c r="H79" s="40"/>
      <c r="I79" s="40"/>
      <c r="J79" s="40"/>
      <c r="K79" s="40"/>
      <c r="L79" s="40"/>
      <c r="M79" s="40"/>
      <c r="N79" s="41"/>
    </row>
    <row r="80" spans="1:15" ht="15.75" thickBot="1">
      <c r="B80" s="822" t="s">
        <v>1051</v>
      </c>
      <c r="C80" s="823"/>
      <c r="D80" s="823"/>
      <c r="E80" s="823"/>
      <c r="F80" s="823"/>
      <c r="G80" s="823"/>
      <c r="H80" s="823"/>
      <c r="I80" s="823"/>
      <c r="J80" s="823"/>
      <c r="K80" s="823"/>
      <c r="L80" s="823"/>
      <c r="M80" s="824"/>
      <c r="N80" s="105">
        <f>N43+N56+N67+N78</f>
        <v>474288.51088814676</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7" t="s">
        <v>1053</v>
      </c>
      <c r="C84" s="868"/>
      <c r="D84" s="868"/>
      <c r="E84" s="868"/>
      <c r="F84" s="868"/>
      <c r="G84" s="868"/>
      <c r="H84" s="868"/>
      <c r="I84" s="322"/>
      <c r="J84" s="342"/>
      <c r="K84" s="310" t="s">
        <v>1054</v>
      </c>
      <c r="L84" s="869" t="s">
        <v>1055</v>
      </c>
      <c r="M84" s="870"/>
      <c r="N84" s="311"/>
    </row>
    <row r="85" spans="1:14">
      <c r="B85" s="855" t="s">
        <v>1056</v>
      </c>
      <c r="C85" s="856"/>
      <c r="D85" s="856"/>
      <c r="E85" s="856"/>
      <c r="F85" s="856"/>
      <c r="G85" s="856"/>
      <c r="H85" s="856"/>
      <c r="I85" s="93"/>
      <c r="J85" s="94"/>
      <c r="K85" s="312">
        <v>0.2</v>
      </c>
      <c r="L85" s="857">
        <f>N80*K85</f>
        <v>94857.702177629355</v>
      </c>
      <c r="M85" s="858"/>
      <c r="N85" s="57"/>
    </row>
    <row r="86" spans="1:14">
      <c r="B86" s="95" t="s">
        <v>1057</v>
      </c>
      <c r="C86" s="96"/>
      <c r="D86" s="96"/>
      <c r="E86" s="96"/>
      <c r="F86" s="96"/>
      <c r="G86" s="96"/>
      <c r="H86" s="96"/>
      <c r="I86" s="93"/>
      <c r="J86" s="94"/>
      <c r="K86" s="312">
        <v>0.05</v>
      </c>
      <c r="L86" s="857">
        <f>N80*K86</f>
        <v>23714.425544407339</v>
      </c>
      <c r="M86" s="858"/>
      <c r="N86" s="57"/>
    </row>
    <row r="87" spans="1:14" ht="15.75" thickBot="1">
      <c r="B87" s="97" t="s">
        <v>1058</v>
      </c>
      <c r="C87" s="98"/>
      <c r="D87" s="98"/>
      <c r="E87" s="98"/>
      <c r="F87" s="98"/>
      <c r="G87" s="98"/>
      <c r="H87" s="98"/>
      <c r="I87" s="99"/>
      <c r="J87" s="100"/>
      <c r="K87" s="313">
        <v>0.05</v>
      </c>
      <c r="L87" s="859">
        <f>N80*K87</f>
        <v>23714.425544407339</v>
      </c>
      <c r="M87" s="860"/>
      <c r="N87" s="57"/>
    </row>
    <row r="88" spans="1:14" ht="15.75" thickBot="1">
      <c r="B88" s="822" t="s">
        <v>1037</v>
      </c>
      <c r="C88" s="823"/>
      <c r="D88" s="823"/>
      <c r="E88" s="823"/>
      <c r="F88" s="823"/>
      <c r="G88" s="823"/>
      <c r="H88" s="823"/>
      <c r="I88" s="823"/>
      <c r="J88" s="823"/>
      <c r="K88" s="823"/>
      <c r="L88" s="823"/>
      <c r="M88" s="824"/>
      <c r="N88" s="58">
        <f>L85+L86+L87</f>
        <v>142286.55326644404</v>
      </c>
    </row>
    <row r="89" spans="1:14" ht="15.75" thickBot="1">
      <c r="B89" s="39"/>
      <c r="C89" s="40"/>
      <c r="D89" s="40"/>
      <c r="E89" s="40"/>
      <c r="F89" s="40"/>
      <c r="G89" s="40"/>
      <c r="H89" s="40"/>
      <c r="I89" s="40"/>
      <c r="J89" s="40"/>
      <c r="K89" s="40"/>
      <c r="L89" s="40"/>
      <c r="M89" s="40"/>
      <c r="N89" s="41"/>
    </row>
    <row r="90" spans="1:14" ht="15.75" thickBot="1">
      <c r="A90" t="s">
        <v>2122</v>
      </c>
      <c r="B90" s="822" t="s">
        <v>1059</v>
      </c>
      <c r="C90" s="823"/>
      <c r="D90" s="823"/>
      <c r="E90" s="823"/>
      <c r="F90" s="823"/>
      <c r="G90" s="823"/>
      <c r="H90" s="823"/>
      <c r="I90" s="823"/>
      <c r="J90" s="823"/>
      <c r="K90" s="823"/>
      <c r="L90" s="823"/>
      <c r="M90" s="824"/>
      <c r="N90" s="196">
        <f>N80+N88</f>
        <v>616575.06415459083</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ht="15" customHeight="1">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66" t="s">
        <v>2324</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2325</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72"/>
      <c r="K120" s="972"/>
      <c r="L120" s="972"/>
      <c r="M120" s="972"/>
      <c r="N120" s="973"/>
    </row>
    <row r="121" spans="2:14" ht="15.75" thickBot="1">
      <c r="B121" s="427" t="s">
        <v>2327</v>
      </c>
      <c r="C121" s="428"/>
      <c r="D121" s="428"/>
      <c r="E121" s="267"/>
      <c r="F121" s="267"/>
      <c r="G121" s="267"/>
      <c r="H121" s="267"/>
      <c r="I121" s="267"/>
      <c r="J121" s="974"/>
      <c r="K121" s="974"/>
      <c r="L121" s="974"/>
      <c r="M121" s="974"/>
      <c r="N121" s="97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customHeight="1" thickBot="1">
      <c r="A31" t="s">
        <v>1929</v>
      </c>
      <c r="B31" s="86" t="s">
        <v>1207</v>
      </c>
      <c r="C31" s="87" t="s">
        <v>2231</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344"/>
      <c r="N36" s="280"/>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0.05</v>
      </c>
      <c r="N41" s="352">
        <f>N78*M41</f>
        <v>51.067205206099999</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51.067205206099999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67" t="s">
        <v>416</v>
      </c>
      <c r="B48" s="49" t="str">
        <f>VLOOKUP(A48,MATERIALES!A5:D373,3,FALSE)</f>
        <v>Cinta Sika PVC 0,22</v>
      </c>
      <c r="C48" s="289"/>
      <c r="D48" s="289"/>
      <c r="E48" s="289"/>
      <c r="F48" s="289"/>
      <c r="G48" s="289"/>
      <c r="H48" s="289"/>
      <c r="I48" s="276"/>
      <c r="J48" s="232" t="str">
        <f>VLOOKUP(A48,MATERIALES!A4:D640,2,FALSE)</f>
        <v>m</v>
      </c>
      <c r="K48" s="290">
        <v>1.05</v>
      </c>
      <c r="L48" s="275"/>
      <c r="M48" s="410">
        <f>VLOOKUP(A48,MATERIALES!A5:D396,4,FALSE)</f>
        <v>30550</v>
      </c>
      <c r="N48" s="280">
        <f>K48*M48</f>
        <v>32077.5</v>
      </c>
    </row>
    <row r="49" spans="1:14">
      <c r="A49" s="167"/>
      <c r="B49" s="49"/>
      <c r="C49" s="433"/>
      <c r="D49" s="433"/>
      <c r="E49" s="433"/>
      <c r="F49" s="433"/>
      <c r="G49" s="433"/>
      <c r="H49" s="433"/>
      <c r="I49" s="433"/>
      <c r="J49" s="319"/>
      <c r="K49" s="405"/>
      <c r="L49" s="429"/>
      <c r="M49" s="410"/>
      <c r="N49" s="280"/>
    </row>
    <row r="50" spans="1:14">
      <c r="A50" s="167"/>
      <c r="B50" s="49"/>
      <c r="C50" s="433"/>
      <c r="D50" s="433"/>
      <c r="E50" s="433"/>
      <c r="F50" s="433"/>
      <c r="G50" s="433"/>
      <c r="H50" s="433"/>
      <c r="I50" s="433"/>
      <c r="J50" s="319"/>
      <c r="K50" s="405"/>
      <c r="L50" s="429"/>
      <c r="M50" s="410"/>
      <c r="N50" s="280"/>
    </row>
    <row r="51" spans="1:14">
      <c r="A51" s="167"/>
      <c r="B51" s="49"/>
      <c r="C51" s="433"/>
      <c r="D51" s="433"/>
      <c r="E51" s="433"/>
      <c r="F51" s="433"/>
      <c r="G51" s="433"/>
      <c r="H51" s="433"/>
      <c r="I51" s="433"/>
      <c r="J51" s="319"/>
      <c r="K51" s="405"/>
      <c r="L51" s="429"/>
      <c r="M51" s="410"/>
      <c r="N51" s="280"/>
    </row>
    <row r="52" spans="1:14">
      <c r="A52" s="167"/>
      <c r="B52" s="49"/>
      <c r="C52" s="433"/>
      <c r="D52" s="433"/>
      <c r="E52" s="433"/>
      <c r="F52" s="433"/>
      <c r="G52" s="433"/>
      <c r="H52" s="433"/>
      <c r="I52" s="433"/>
      <c r="J52" s="319"/>
      <c r="K52" s="405"/>
      <c r="L52" s="429"/>
      <c r="M52" s="410"/>
      <c r="N52" s="280"/>
    </row>
    <row r="53" spans="1:14">
      <c r="A53" s="167"/>
      <c r="B53" s="49"/>
      <c r="C53" s="433"/>
      <c r="D53" s="433"/>
      <c r="E53" s="433"/>
      <c r="F53" s="433"/>
      <c r="G53" s="433"/>
      <c r="H53" s="433"/>
      <c r="I53" s="433"/>
      <c r="J53" s="319"/>
      <c r="K53" s="405"/>
      <c r="L53" s="429"/>
      <c r="M53" s="410"/>
      <c r="N53" s="280"/>
    </row>
    <row r="54" spans="1:14">
      <c r="A54" s="167"/>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22" t="s">
        <v>1037</v>
      </c>
      <c r="C56" s="823"/>
      <c r="D56" s="823"/>
      <c r="E56" s="823"/>
      <c r="F56" s="823"/>
      <c r="G56" s="823"/>
      <c r="H56" s="823"/>
      <c r="I56" s="823"/>
      <c r="J56" s="823"/>
      <c r="K56" s="823"/>
      <c r="L56" s="823"/>
      <c r="M56" s="824"/>
      <c r="N56" s="402">
        <f>SUM(N48:N55)</f>
        <v>32077.5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908" t="s">
        <v>1045</v>
      </c>
      <c r="M60" s="887"/>
      <c r="N60" s="82" t="s">
        <v>1035</v>
      </c>
    </row>
    <row r="61" spans="1:14">
      <c r="B61" s="52"/>
      <c r="C61" s="325"/>
      <c r="D61" s="325"/>
      <c r="E61" s="325"/>
      <c r="F61" s="325"/>
      <c r="G61" s="325"/>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319"/>
      <c r="I64" s="287"/>
      <c r="J64" s="294"/>
      <c r="K64" s="287"/>
      <c r="L64" s="909"/>
      <c r="M64" s="910"/>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900"/>
      <c r="M66" s="901"/>
      <c r="N66" s="133"/>
    </row>
    <row r="67" spans="1:15" ht="15.75" thickBot="1">
      <c r="B67" s="911" t="s">
        <v>1037</v>
      </c>
      <c r="C67" s="865"/>
      <c r="D67" s="865"/>
      <c r="E67" s="865"/>
      <c r="F67" s="865"/>
      <c r="G67" s="865"/>
      <c r="H67" s="865"/>
      <c r="I67" s="865"/>
      <c r="J67" s="865"/>
      <c r="K67" s="865"/>
      <c r="L67" s="865"/>
      <c r="M67" s="866"/>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61" t="s">
        <v>1047</v>
      </c>
      <c r="C71" s="862"/>
      <c r="D71" s="862"/>
      <c r="E71" s="862"/>
      <c r="F71" s="862"/>
      <c r="G71" s="862"/>
      <c r="H71" s="862"/>
      <c r="I71" s="79" t="s">
        <v>1048</v>
      </c>
      <c r="J71" s="81" t="s">
        <v>1494</v>
      </c>
      <c r="K71" s="80" t="s">
        <v>1050</v>
      </c>
      <c r="L71" s="863" t="s">
        <v>1034</v>
      </c>
      <c r="M71" s="976"/>
      <c r="N71" s="104" t="s">
        <v>1035</v>
      </c>
    </row>
    <row r="72" spans="1:15">
      <c r="A72" s="168" t="s">
        <v>7</v>
      </c>
      <c r="B72" s="55" t="str">
        <f>VLOOKUP(A72,'MANO DE OBRA'!A8:D68,3,FALSE)</f>
        <v>Obrero (2)</v>
      </c>
      <c r="C72" s="53"/>
      <c r="D72" s="53"/>
      <c r="E72" s="53"/>
      <c r="F72" s="53"/>
      <c r="G72" s="53"/>
      <c r="H72" s="53"/>
      <c r="I72" s="300">
        <f>K72/J72*100</f>
        <v>55207.789411999998</v>
      </c>
      <c r="J72" s="301">
        <v>185</v>
      </c>
      <c r="K72" s="302">
        <f>VLOOKUP(A72,'MANO DE OBRA'!A8:D99,4,FALSE)</f>
        <v>102134.4104122</v>
      </c>
      <c r="L72" s="56"/>
      <c r="M72" s="439">
        <v>100</v>
      </c>
      <c r="N72" s="403">
        <f>K72/M72</f>
        <v>1021.344104122</v>
      </c>
      <c r="O72" s="112"/>
    </row>
    <row r="73" spans="1:15">
      <c r="A73" s="168"/>
      <c r="B73" s="55"/>
      <c r="C73" s="53"/>
      <c r="D73" s="53"/>
      <c r="E73" s="53"/>
      <c r="F73" s="53"/>
      <c r="G73" s="53"/>
      <c r="H73" s="53"/>
      <c r="I73" s="300"/>
      <c r="J73" s="301"/>
      <c r="K73" s="302"/>
      <c r="L73" s="56"/>
      <c r="M73" s="442"/>
      <c r="N73" s="403"/>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98"/>
      <c r="C77" s="899"/>
      <c r="D77" s="899"/>
      <c r="E77" s="899"/>
      <c r="F77" s="899"/>
      <c r="G77" s="899"/>
      <c r="H77" s="899"/>
      <c r="I77" s="132"/>
      <c r="J77" s="132"/>
      <c r="K77" s="132"/>
      <c r="L77" s="912"/>
      <c r="M77" s="912"/>
      <c r="N77" s="51"/>
    </row>
    <row r="78" spans="1:15" ht="15.75" thickBot="1">
      <c r="B78" s="911" t="s">
        <v>1037</v>
      </c>
      <c r="C78" s="865"/>
      <c r="D78" s="865"/>
      <c r="E78" s="865"/>
      <c r="F78" s="865"/>
      <c r="G78" s="865"/>
      <c r="H78" s="865"/>
      <c r="I78" s="865"/>
      <c r="J78" s="865"/>
      <c r="K78" s="865"/>
      <c r="L78" s="865"/>
      <c r="M78" s="866"/>
      <c r="N78" s="309">
        <f>SUM(N72:N77)</f>
        <v>1021.344104122</v>
      </c>
    </row>
    <row r="79" spans="1:15" ht="15.75" thickBot="1">
      <c r="B79" s="39"/>
      <c r="C79" s="40"/>
      <c r="D79" s="40"/>
      <c r="E79" s="40"/>
      <c r="F79" s="40"/>
      <c r="G79" s="40"/>
      <c r="H79" s="40"/>
      <c r="I79" s="40"/>
      <c r="J79" s="40"/>
      <c r="K79" s="40"/>
      <c r="L79" s="40"/>
      <c r="M79" s="40"/>
      <c r="N79" s="41"/>
    </row>
    <row r="80" spans="1:15" ht="15.75" thickBot="1">
      <c r="B80" s="822" t="s">
        <v>1051</v>
      </c>
      <c r="C80" s="823"/>
      <c r="D80" s="823"/>
      <c r="E80" s="823"/>
      <c r="F80" s="823"/>
      <c r="G80" s="823"/>
      <c r="H80" s="823"/>
      <c r="I80" s="823"/>
      <c r="J80" s="823"/>
      <c r="K80" s="823"/>
      <c r="L80" s="823"/>
      <c r="M80" s="824"/>
      <c r="N80" s="105">
        <f>N43+N56+N67+N78</f>
        <v>33149.911309328105</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7" t="s">
        <v>1053</v>
      </c>
      <c r="C84" s="868"/>
      <c r="D84" s="868"/>
      <c r="E84" s="868"/>
      <c r="F84" s="868"/>
      <c r="G84" s="868"/>
      <c r="H84" s="868"/>
      <c r="I84" s="322"/>
      <c r="J84" s="342"/>
      <c r="K84" s="310" t="s">
        <v>1054</v>
      </c>
      <c r="L84" s="869" t="s">
        <v>1055</v>
      </c>
      <c r="M84" s="870"/>
      <c r="N84" s="311"/>
    </row>
    <row r="85" spans="1:14">
      <c r="B85" s="855" t="s">
        <v>1056</v>
      </c>
      <c r="C85" s="856"/>
      <c r="D85" s="856"/>
      <c r="E85" s="856"/>
      <c r="F85" s="856"/>
      <c r="G85" s="856"/>
      <c r="H85" s="856"/>
      <c r="I85" s="93"/>
      <c r="J85" s="94"/>
      <c r="K85" s="312">
        <v>0.2</v>
      </c>
      <c r="L85" s="857">
        <f>N80*K85</f>
        <v>6629.9822618656217</v>
      </c>
      <c r="M85" s="858"/>
      <c r="N85" s="57"/>
    </row>
    <row r="86" spans="1:14">
      <c r="B86" s="95" t="s">
        <v>1057</v>
      </c>
      <c r="C86" s="96"/>
      <c r="D86" s="96"/>
      <c r="E86" s="96"/>
      <c r="F86" s="96"/>
      <c r="G86" s="96"/>
      <c r="H86" s="96"/>
      <c r="I86" s="93"/>
      <c r="J86" s="94"/>
      <c r="K86" s="312">
        <v>0.05</v>
      </c>
      <c r="L86" s="857">
        <f>N80*K86</f>
        <v>1657.4955654664054</v>
      </c>
      <c r="M86" s="858"/>
      <c r="N86" s="57"/>
    </row>
    <row r="87" spans="1:14" ht="15.75" thickBot="1">
      <c r="B87" s="97" t="s">
        <v>1058</v>
      </c>
      <c r="C87" s="98"/>
      <c r="D87" s="98"/>
      <c r="E87" s="98"/>
      <c r="F87" s="98"/>
      <c r="G87" s="98"/>
      <c r="H87" s="98"/>
      <c r="I87" s="99"/>
      <c r="J87" s="100"/>
      <c r="K87" s="313">
        <v>0.05</v>
      </c>
      <c r="L87" s="859">
        <f>N80*K87</f>
        <v>1657.4955654664054</v>
      </c>
      <c r="M87" s="860"/>
      <c r="N87" s="57"/>
    </row>
    <row r="88" spans="1:14" ht="15.75" thickBot="1">
      <c r="B88" s="822" t="s">
        <v>1037</v>
      </c>
      <c r="C88" s="823"/>
      <c r="D88" s="823"/>
      <c r="E88" s="823"/>
      <c r="F88" s="823"/>
      <c r="G88" s="823"/>
      <c r="H88" s="823"/>
      <c r="I88" s="823"/>
      <c r="J88" s="823"/>
      <c r="K88" s="823"/>
      <c r="L88" s="823"/>
      <c r="M88" s="824"/>
      <c r="N88" s="58">
        <f>L85+L86+L87</f>
        <v>9944.9733927984307</v>
      </c>
    </row>
    <row r="89" spans="1:14" ht="15.75" thickBot="1">
      <c r="B89" s="39"/>
      <c r="C89" s="40"/>
      <c r="D89" s="40"/>
      <c r="E89" s="40"/>
      <c r="F89" s="40"/>
      <c r="G89" s="40"/>
      <c r="H89" s="40"/>
      <c r="I89" s="40"/>
      <c r="J89" s="40"/>
      <c r="K89" s="40"/>
      <c r="L89" s="40"/>
      <c r="M89" s="40"/>
      <c r="N89" s="41"/>
    </row>
    <row r="90" spans="1:14" ht="15.75" thickBot="1">
      <c r="A90" t="s">
        <v>2122</v>
      </c>
      <c r="B90" s="822" t="s">
        <v>1059</v>
      </c>
      <c r="C90" s="823"/>
      <c r="D90" s="823"/>
      <c r="E90" s="823"/>
      <c r="F90" s="823"/>
      <c r="G90" s="823"/>
      <c r="H90" s="823"/>
      <c r="I90" s="823"/>
      <c r="J90" s="823"/>
      <c r="K90" s="823"/>
      <c r="L90" s="823"/>
      <c r="M90" s="824"/>
      <c r="N90" s="196">
        <f>N80+N88</f>
        <v>43094.884702126539</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66" t="s">
        <v>2324</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2325</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72"/>
      <c r="K120" s="972"/>
      <c r="L120" s="972"/>
      <c r="M120" s="972"/>
      <c r="N120" s="973"/>
    </row>
    <row r="121" spans="2:14" ht="15.75" thickBot="1">
      <c r="B121" s="427" t="s">
        <v>2327</v>
      </c>
      <c r="C121" s="428"/>
      <c r="D121" s="428"/>
      <c r="E121" s="267"/>
      <c r="F121" s="267"/>
      <c r="G121" s="267"/>
      <c r="H121" s="267"/>
      <c r="I121" s="267"/>
      <c r="J121" s="974"/>
      <c r="K121" s="974"/>
      <c r="L121" s="974"/>
      <c r="M121" s="974"/>
      <c r="N121" s="975"/>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customHeight="1" thickBot="1">
      <c r="A31" t="s">
        <v>1929</v>
      </c>
      <c r="B31" s="86" t="s">
        <v>1208</v>
      </c>
      <c r="C31" s="87" t="s">
        <v>2232</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190</v>
      </c>
      <c r="B36" s="871" t="str">
        <f>VLOOKUP(A36,EQUIPOS!A6:D154,3,FALSE)</f>
        <v>Diferencial de 3 ton</v>
      </c>
      <c r="C36" s="872"/>
      <c r="D36" s="872"/>
      <c r="E36" s="872"/>
      <c r="F36" s="872"/>
      <c r="G36" s="872"/>
      <c r="H36" s="873"/>
      <c r="I36" s="275"/>
      <c r="J36" s="276"/>
      <c r="K36" s="277">
        <f>VLOOKUP(A36,EQUIPOS!A6:D163,4,FALSE)</f>
        <v>5656.666666666667</v>
      </c>
      <c r="L36" s="278"/>
      <c r="M36" s="344">
        <v>40</v>
      </c>
      <c r="N36" s="280">
        <f>K36/M36</f>
        <v>141.41666666666669</v>
      </c>
    </row>
    <row r="37" spans="1:14">
      <c r="A37" s="119" t="s">
        <v>195</v>
      </c>
      <c r="B37" s="871" t="str">
        <f>VLOOKUP(A37,EQUIPOS!A7:D154,3,FALSE)</f>
        <v xml:space="preserve">Equipo de oxicorte, Capacidad de corte: hasta 6´´ (152mm) </v>
      </c>
      <c r="C37" s="872"/>
      <c r="D37" s="872"/>
      <c r="E37" s="872"/>
      <c r="F37" s="872"/>
      <c r="G37" s="872"/>
      <c r="H37" s="873"/>
      <c r="I37" s="429"/>
      <c r="J37" s="430"/>
      <c r="K37" s="277">
        <f>VLOOKUP(A37,EQUIPOS!A7:D164,4,FALSE)</f>
        <v>4356.666666666667</v>
      </c>
      <c r="L37" s="343"/>
      <c r="M37" s="344">
        <v>40</v>
      </c>
      <c r="N37" s="280">
        <f t="shared" ref="N37:N43" si="0">K37/M37</f>
        <v>108.91666666666667</v>
      </c>
    </row>
    <row r="38" spans="1:14">
      <c r="A38" s="119" t="s">
        <v>204</v>
      </c>
      <c r="B38" s="871" t="str">
        <f>VLOOKUP(A38,EQUIPOS!A8:D154,3,FALSE)</f>
        <v xml:space="preserve">Equipo de soldadura 250 AMP
</v>
      </c>
      <c r="C38" s="872"/>
      <c r="D38" s="872"/>
      <c r="E38" s="872"/>
      <c r="F38" s="872"/>
      <c r="G38" s="872"/>
      <c r="H38" s="873"/>
      <c r="I38" s="429"/>
      <c r="J38" s="430"/>
      <c r="K38" s="277">
        <f>VLOOKUP(A38,EQUIPOS!A8:D165,4,FALSE)</f>
        <v>9980</v>
      </c>
      <c r="L38" s="343"/>
      <c r="M38" s="344">
        <v>40</v>
      </c>
      <c r="N38" s="280">
        <f t="shared" si="0"/>
        <v>249.5</v>
      </c>
    </row>
    <row r="39" spans="1:14">
      <c r="A39" s="119" t="s">
        <v>208</v>
      </c>
      <c r="B39" s="871" t="str">
        <f>VLOOKUP(A39,EQUIPOS!A9:D154,3,FALSE)</f>
        <v>Equipo de soldadura 400</v>
      </c>
      <c r="C39" s="872"/>
      <c r="D39" s="872"/>
      <c r="E39" s="872"/>
      <c r="F39" s="872"/>
      <c r="G39" s="872"/>
      <c r="H39" s="873"/>
      <c r="I39" s="429"/>
      <c r="J39" s="430"/>
      <c r="K39" s="277">
        <f>VLOOKUP(A39,EQUIPOS!A9:D166,4,FALSE)</f>
        <v>29933.333333333332</v>
      </c>
      <c r="L39" s="343"/>
      <c r="M39" s="344">
        <v>40</v>
      </c>
      <c r="N39" s="280">
        <f t="shared" si="0"/>
        <v>748.33333333333326</v>
      </c>
    </row>
    <row r="40" spans="1:14">
      <c r="A40" s="119" t="s">
        <v>210</v>
      </c>
      <c r="B40" s="871" t="str">
        <f>VLOOKUP(A40,EQUIPOS!A10:D154,3,FALSE)</f>
        <v>Equipo de soldadura 600</v>
      </c>
      <c r="C40" s="872"/>
      <c r="D40" s="872"/>
      <c r="E40" s="872"/>
      <c r="F40" s="872"/>
      <c r="G40" s="872"/>
      <c r="H40" s="873"/>
      <c r="I40" s="429"/>
      <c r="J40" s="430"/>
      <c r="K40" s="277">
        <f>VLOOKUP(A40,EQUIPOS!A10:D167,4,FALSE)</f>
        <v>25400</v>
      </c>
      <c r="L40" s="343"/>
      <c r="M40" s="344">
        <v>40</v>
      </c>
      <c r="N40" s="280">
        <f t="shared" si="0"/>
        <v>635</v>
      </c>
    </row>
    <row r="41" spans="1:14">
      <c r="A41" s="119" t="s">
        <v>202</v>
      </c>
      <c r="B41" s="871" t="str">
        <f>VLOOKUP(A41,EQUIPOS!A11:D155,3,FALSE)</f>
        <v xml:space="preserve">Equipo de rayos X y/o ultrasonido
</v>
      </c>
      <c r="C41" s="872"/>
      <c r="D41" s="872"/>
      <c r="E41" s="872"/>
      <c r="F41" s="872"/>
      <c r="G41" s="872"/>
      <c r="H41" s="873"/>
      <c r="I41" s="429"/>
      <c r="J41" s="430"/>
      <c r="K41" s="277">
        <f>VLOOKUP(A41,EQUIPOS!A11:D168,4,FALSE)</f>
        <v>93833.333333333328</v>
      </c>
      <c r="L41" s="343"/>
      <c r="M41" s="344">
        <v>4000</v>
      </c>
      <c r="N41" s="280">
        <f t="shared" si="0"/>
        <v>23.458333333333332</v>
      </c>
    </row>
    <row r="42" spans="1:14">
      <c r="A42" s="119" t="s">
        <v>294</v>
      </c>
      <c r="B42" s="871" t="str">
        <f>VLOOKUP(A42,EQUIPOS!A12:D156,3,FALSE)</f>
        <v>Puente grúa</v>
      </c>
      <c r="C42" s="872"/>
      <c r="D42" s="872"/>
      <c r="E42" s="872"/>
      <c r="F42" s="872"/>
      <c r="G42" s="872"/>
      <c r="H42" s="873"/>
      <c r="I42" s="429"/>
      <c r="J42" s="430"/>
      <c r="K42" s="277">
        <f>VLOOKUP(A42,EQUIPOS!A12:D169,4,FALSE)</f>
        <v>706700</v>
      </c>
      <c r="L42" s="343"/>
      <c r="M42" s="344">
        <v>40000</v>
      </c>
      <c r="N42" s="280">
        <f t="shared" si="0"/>
        <v>17.6675</v>
      </c>
    </row>
    <row r="43" spans="1:14">
      <c r="A43" s="119" t="s">
        <v>334</v>
      </c>
      <c r="B43" s="871" t="str">
        <f>VLOOKUP(A43,EQUIPOS!A13:D157,3,FALSE)</f>
        <v>Taladro industrial</v>
      </c>
      <c r="C43" s="872"/>
      <c r="D43" s="872"/>
      <c r="E43" s="872"/>
      <c r="F43" s="872"/>
      <c r="G43" s="872"/>
      <c r="H43" s="873"/>
      <c r="I43" s="429"/>
      <c r="J43" s="430"/>
      <c r="K43" s="277">
        <f>VLOOKUP(A43,EQUIPOS!A13:D170,4,FALSE)</f>
        <v>4460</v>
      </c>
      <c r="L43" s="343"/>
      <c r="M43" s="344">
        <v>40</v>
      </c>
      <c r="N43" s="280">
        <f t="shared" si="0"/>
        <v>111.5</v>
      </c>
    </row>
    <row r="44" spans="1:14">
      <c r="B44" s="871"/>
      <c r="C44" s="872"/>
      <c r="D44" s="872"/>
      <c r="E44" s="872"/>
      <c r="F44" s="872"/>
      <c r="G44" s="872"/>
      <c r="H44" s="873"/>
      <c r="I44" s="42"/>
      <c r="J44" s="43"/>
      <c r="K44" s="277"/>
      <c r="L44" s="284"/>
      <c r="M44" s="344"/>
      <c r="N44" s="280"/>
    </row>
    <row r="45" spans="1:14">
      <c r="B45" s="328"/>
      <c r="C45" s="329"/>
      <c r="D45" s="329"/>
      <c r="E45" s="329"/>
      <c r="F45" s="331"/>
      <c r="G45" s="331"/>
      <c r="H45" s="131"/>
      <c r="I45" s="42"/>
      <c r="J45" s="43"/>
      <c r="K45" s="277"/>
      <c r="L45" s="284"/>
      <c r="M45" s="285"/>
      <c r="N45" s="281"/>
    </row>
    <row r="46" spans="1:14">
      <c r="B46" s="879" t="s">
        <v>1036</v>
      </c>
      <c r="C46" s="880"/>
      <c r="D46" s="880"/>
      <c r="E46" s="44"/>
      <c r="F46" s="45"/>
      <c r="G46" s="45"/>
      <c r="H46" s="46"/>
      <c r="I46" s="42"/>
      <c r="J46" s="43"/>
      <c r="K46" s="287"/>
      <c r="L46" s="284"/>
      <c r="M46" s="409">
        <v>0.1</v>
      </c>
      <c r="N46" s="352">
        <f>N83*M46</f>
        <v>316.77546014452503</v>
      </c>
    </row>
    <row r="47" spans="1:14" ht="15.75" thickBot="1">
      <c r="B47" s="871"/>
      <c r="C47" s="872"/>
      <c r="D47" s="872"/>
      <c r="E47" s="872"/>
      <c r="F47" s="872"/>
      <c r="G47" s="872"/>
      <c r="H47" s="873"/>
      <c r="I47" s="881"/>
      <c r="J47" s="882"/>
      <c r="K47" s="47"/>
      <c r="L47" s="883"/>
      <c r="M47" s="884"/>
      <c r="N47" s="111"/>
    </row>
    <row r="48" spans="1:14" ht="15.75" thickBot="1">
      <c r="B48" s="822" t="s">
        <v>1037</v>
      </c>
      <c r="C48" s="823"/>
      <c r="D48" s="823"/>
      <c r="E48" s="823"/>
      <c r="F48" s="823"/>
      <c r="G48" s="823"/>
      <c r="H48" s="823"/>
      <c r="I48" s="823"/>
      <c r="J48" s="823"/>
      <c r="K48" s="823"/>
      <c r="L48" s="823"/>
      <c r="M48" s="824"/>
      <c r="N48" s="402">
        <f>SUM(N36:N46)</f>
        <v>2352.5679601445249</v>
      </c>
    </row>
    <row r="49" spans="1:14">
      <c r="B49" s="288"/>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7" t="s">
        <v>1028</v>
      </c>
      <c r="C52" s="868"/>
      <c r="D52" s="868"/>
      <c r="E52" s="868"/>
      <c r="F52" s="868"/>
      <c r="G52" s="868"/>
      <c r="H52" s="868"/>
      <c r="I52" s="902"/>
      <c r="J52" s="323" t="s">
        <v>1029</v>
      </c>
      <c r="K52" s="91" t="s">
        <v>1030</v>
      </c>
      <c r="L52" s="903" t="s">
        <v>1039</v>
      </c>
      <c r="M52" s="902"/>
      <c r="N52" s="92" t="s">
        <v>1035</v>
      </c>
    </row>
    <row r="53" spans="1:14">
      <c r="A53" s="167" t="s">
        <v>469</v>
      </c>
      <c r="B53" s="49" t="str">
        <f>VLOOKUP(A53,MATERIALES!A5:D373,3,FALSE)</f>
        <v>Fundente</v>
      </c>
      <c r="C53" s="289"/>
      <c r="D53" s="289"/>
      <c r="E53" s="289"/>
      <c r="F53" s="289"/>
      <c r="G53" s="289"/>
      <c r="H53" s="289"/>
      <c r="I53" s="289"/>
      <c r="J53" s="319" t="str">
        <f>VLOOKUP(A53,MATERIALES!A7:D645,2,FALSE)</f>
        <v>kg</v>
      </c>
      <c r="K53" s="290">
        <v>5.0000000000000001E-3</v>
      </c>
      <c r="L53" s="275"/>
      <c r="M53" s="410">
        <f>VLOOKUP(A53,MATERIALES!A5:D396,4,FALSE)</f>
        <v>26175.921472910264</v>
      </c>
      <c r="N53" s="280">
        <f t="shared" ref="N53:N58" si="1">K53*M53</f>
        <v>130.87960736455133</v>
      </c>
    </row>
    <row r="54" spans="1:14">
      <c r="A54" s="167" t="s">
        <v>471</v>
      </c>
      <c r="B54" s="49" t="str">
        <f>VLOOKUP(A54,MATERIALES!A6:D373,3,FALSE)</f>
        <v>Gas propano</v>
      </c>
      <c r="C54" s="433"/>
      <c r="D54" s="433"/>
      <c r="E54" s="433"/>
      <c r="F54" s="433"/>
      <c r="G54" s="433"/>
      <c r="H54" s="433"/>
      <c r="I54" s="433"/>
      <c r="J54" s="320" t="str">
        <f>VLOOKUP(A54,MATERIALES!A8:D646,2,FALSE)</f>
        <v>kg</v>
      </c>
      <c r="K54" s="405">
        <v>5.0000000000000001E-3</v>
      </c>
      <c r="L54" s="429"/>
      <c r="M54" s="410">
        <f>VLOOKUP(A54,MATERIALES!A6:D397,4,FALSE)</f>
        <v>5255.333333333333</v>
      </c>
      <c r="N54" s="280">
        <f t="shared" si="1"/>
        <v>26.276666666666667</v>
      </c>
    </row>
    <row r="55" spans="1:14">
      <c r="A55" s="167" t="s">
        <v>613</v>
      </c>
      <c r="B55" s="49" t="str">
        <f>VLOOKUP(A55,MATERIALES!A6:D373,3,FALSE)</f>
        <v xml:space="preserve">Oxigeno industrial
</v>
      </c>
      <c r="C55" s="433"/>
      <c r="D55" s="433"/>
      <c r="E55" s="433"/>
      <c r="F55" s="433"/>
      <c r="G55" s="433"/>
      <c r="H55" s="433"/>
      <c r="I55" s="433"/>
      <c r="J55" s="320" t="str">
        <f>VLOOKUP(A55,MATERIALES!A9:D647,2,FALSE)</f>
        <v>kg</v>
      </c>
      <c r="K55" s="405">
        <v>5.0000000000000001E-3</v>
      </c>
      <c r="L55" s="429"/>
      <c r="M55" s="410">
        <f>VLOOKUP(A55,MATERIALES!A6:D398,4,FALSE)</f>
        <v>9104.2200928102229</v>
      </c>
      <c r="N55" s="280">
        <f t="shared" si="1"/>
        <v>45.521100464051116</v>
      </c>
    </row>
    <row r="56" spans="1:14">
      <c r="A56" s="167" t="s">
        <v>706</v>
      </c>
      <c r="B56" s="49" t="str">
        <f>VLOOKUP(A56,MATERIALES!A6:D373,3,FALSE)</f>
        <v>Soldadura 7018</v>
      </c>
      <c r="C56" s="433"/>
      <c r="D56" s="433"/>
      <c r="E56" s="433"/>
      <c r="F56" s="433"/>
      <c r="G56" s="433"/>
      <c r="H56" s="433"/>
      <c r="I56" s="433"/>
      <c r="J56" s="320" t="str">
        <f>VLOOKUP(A56,MATERIALES!A10:D648,2,FALSE)</f>
        <v>kg</v>
      </c>
      <c r="K56" s="405">
        <v>0.01</v>
      </c>
      <c r="L56" s="429"/>
      <c r="M56" s="410">
        <f>VLOOKUP(A56,MATERIALES!A6:D399,4,FALSE)</f>
        <v>10206.666666666666</v>
      </c>
      <c r="N56" s="280">
        <f t="shared" si="1"/>
        <v>102.06666666666666</v>
      </c>
    </row>
    <row r="57" spans="1:14">
      <c r="A57" s="167" t="s">
        <v>710</v>
      </c>
      <c r="B57" s="49" t="str">
        <f>VLOOKUP(A57,MATERIALES!A7:D373,3,FALSE)</f>
        <v>Soldadura L-70</v>
      </c>
      <c r="C57" s="433"/>
      <c r="D57" s="433"/>
      <c r="E57" s="433"/>
      <c r="F57" s="433"/>
      <c r="G57" s="433"/>
      <c r="H57" s="433"/>
      <c r="I57" s="433"/>
      <c r="J57" s="320" t="str">
        <f>VLOOKUP(A57,MATERIALES!A11:D649,2,FALSE)</f>
        <v>kg</v>
      </c>
      <c r="K57" s="405">
        <v>0.01</v>
      </c>
      <c r="L57" s="429"/>
      <c r="M57" s="410">
        <f>VLOOKUP(A57,MATERIALES!A7:D400,4,FALSE)</f>
        <v>22405.572952449827</v>
      </c>
      <c r="N57" s="280">
        <f t="shared" si="1"/>
        <v>224.05572952449828</v>
      </c>
    </row>
    <row r="58" spans="1:14">
      <c r="A58" s="167" t="s">
        <v>809</v>
      </c>
      <c r="B58" s="49" t="str">
        <f>VLOOKUP(A58,MATERIALES!A1:D372,3,FALSE)</f>
        <v xml:space="preserve">Acero A-36 para estructura metálica
</v>
      </c>
      <c r="C58" s="433"/>
      <c r="D58" s="433"/>
      <c r="E58" s="433"/>
      <c r="F58" s="433"/>
      <c r="G58" s="433"/>
      <c r="H58" s="433"/>
      <c r="I58" s="433"/>
      <c r="J58" s="320" t="str">
        <f>VLOOKUP(A58,MATERIALES!A1:D650,2,FALSE)</f>
        <v>kg</v>
      </c>
      <c r="K58" s="405">
        <v>1</v>
      </c>
      <c r="L58" s="429"/>
      <c r="M58" s="410">
        <f>VLOOKUP(A58,MATERIALES!A1:D401,4,FALSE)</f>
        <v>3785.9575027888136</v>
      </c>
      <c r="N58" s="280">
        <f t="shared" si="1"/>
        <v>3785.9575027888136</v>
      </c>
    </row>
    <row r="59" spans="1:14">
      <c r="A59" s="167"/>
      <c r="B59" s="49"/>
      <c r="C59" s="433"/>
      <c r="D59" s="433"/>
      <c r="E59" s="433"/>
      <c r="F59" s="433"/>
      <c r="G59" s="433"/>
      <c r="H59" s="433"/>
      <c r="I59" s="433"/>
      <c r="J59" s="319"/>
      <c r="K59" s="405"/>
      <c r="L59" s="429"/>
      <c r="M59" s="410"/>
      <c r="N59" s="280"/>
    </row>
    <row r="60" spans="1:14" ht="15.75" thickBot="1">
      <c r="B60" s="49"/>
      <c r="C60" s="318"/>
      <c r="D60" s="318"/>
      <c r="E60" s="318"/>
      <c r="F60" s="318"/>
      <c r="G60" s="318"/>
      <c r="H60" s="318"/>
      <c r="I60" s="318"/>
      <c r="J60" s="443"/>
      <c r="K60" s="132"/>
      <c r="L60" s="333"/>
      <c r="M60" s="410"/>
      <c r="N60" s="280"/>
    </row>
    <row r="61" spans="1:14" ht="15.75" thickBot="1">
      <c r="B61" s="822" t="s">
        <v>1037</v>
      </c>
      <c r="C61" s="823"/>
      <c r="D61" s="823"/>
      <c r="E61" s="823"/>
      <c r="F61" s="823"/>
      <c r="G61" s="823"/>
      <c r="H61" s="823"/>
      <c r="I61" s="823"/>
      <c r="J61" s="823"/>
      <c r="K61" s="823"/>
      <c r="L61" s="823"/>
      <c r="M61" s="824"/>
      <c r="N61" s="402">
        <f>SUM(N53:N60)</f>
        <v>4314.7572734752475</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1" t="s">
        <v>1041</v>
      </c>
      <c r="C65" s="322"/>
      <c r="D65" s="322"/>
      <c r="E65" s="322"/>
      <c r="F65" s="322"/>
      <c r="G65" s="322"/>
      <c r="H65" s="79" t="s">
        <v>1029</v>
      </c>
      <c r="I65" s="80" t="s">
        <v>1042</v>
      </c>
      <c r="J65" s="81" t="s">
        <v>1043</v>
      </c>
      <c r="K65" s="79" t="s">
        <v>1044</v>
      </c>
      <c r="L65" s="908" t="s">
        <v>1045</v>
      </c>
      <c r="M65" s="887"/>
      <c r="N65" s="82" t="s">
        <v>1035</v>
      </c>
    </row>
    <row r="66" spans="1:15">
      <c r="B66" s="52"/>
      <c r="C66" s="325"/>
      <c r="D66" s="325"/>
      <c r="E66" s="325"/>
      <c r="F66" s="325"/>
      <c r="G66" s="325"/>
      <c r="H66" s="319"/>
      <c r="I66" s="287"/>
      <c r="J66" s="294"/>
      <c r="K66" s="287"/>
      <c r="L66" s="909"/>
      <c r="M66" s="910"/>
      <c r="N66" s="295"/>
    </row>
    <row r="67" spans="1:15">
      <c r="B67" s="52"/>
      <c r="C67" s="53"/>
      <c r="D67" s="53"/>
      <c r="E67" s="53"/>
      <c r="F67" s="53"/>
      <c r="G67" s="53"/>
      <c r="H67" s="319"/>
      <c r="I67" s="287"/>
      <c r="J67" s="294"/>
      <c r="K67" s="287"/>
      <c r="L67" s="909"/>
      <c r="M67" s="910"/>
      <c r="N67" s="295"/>
    </row>
    <row r="68" spans="1:15">
      <c r="B68" s="52"/>
      <c r="C68" s="53"/>
      <c r="D68" s="53"/>
      <c r="E68" s="53"/>
      <c r="F68" s="53"/>
      <c r="G68" s="53"/>
      <c r="H68" s="319"/>
      <c r="I68" s="287"/>
      <c r="J68" s="294"/>
      <c r="K68" s="287"/>
      <c r="L68" s="909"/>
      <c r="M68" s="910"/>
      <c r="N68" s="295"/>
    </row>
    <row r="69" spans="1:15">
      <c r="B69" s="52"/>
      <c r="C69" s="53"/>
      <c r="D69" s="53"/>
      <c r="E69" s="53"/>
      <c r="F69" s="53"/>
      <c r="G69" s="53"/>
      <c r="H69" s="319"/>
      <c r="I69" s="287"/>
      <c r="J69" s="294"/>
      <c r="K69" s="287"/>
      <c r="L69" s="909"/>
      <c r="M69" s="910"/>
      <c r="N69" s="295"/>
    </row>
    <row r="70" spans="1:15">
      <c r="B70" s="52"/>
      <c r="C70" s="53"/>
      <c r="D70" s="53"/>
      <c r="E70" s="53"/>
      <c r="F70" s="53"/>
      <c r="G70" s="53"/>
      <c r="H70" s="296"/>
      <c r="I70" s="287"/>
      <c r="J70" s="287"/>
      <c r="K70" s="287"/>
      <c r="L70" s="297"/>
      <c r="M70" s="298"/>
      <c r="N70" s="299"/>
    </row>
    <row r="71" spans="1:15" ht="15.75" thickBot="1">
      <c r="B71" s="455"/>
      <c r="C71" s="456"/>
      <c r="D71" s="456"/>
      <c r="E71" s="456"/>
      <c r="F71" s="456"/>
      <c r="G71" s="456"/>
      <c r="H71" s="54"/>
      <c r="I71" s="132"/>
      <c r="J71" s="132"/>
      <c r="K71" s="132"/>
      <c r="L71" s="900"/>
      <c r="M71" s="901"/>
      <c r="N71" s="133"/>
    </row>
    <row r="72" spans="1:15" ht="15.75" thickBot="1">
      <c r="B72" s="911" t="s">
        <v>1037</v>
      </c>
      <c r="C72" s="865"/>
      <c r="D72" s="865"/>
      <c r="E72" s="865"/>
      <c r="F72" s="865"/>
      <c r="G72" s="865"/>
      <c r="H72" s="865"/>
      <c r="I72" s="865"/>
      <c r="J72" s="865"/>
      <c r="K72" s="865"/>
      <c r="L72" s="865"/>
      <c r="M72" s="866"/>
      <c r="N72" s="110"/>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61" t="s">
        <v>1047</v>
      </c>
      <c r="C76" s="862"/>
      <c r="D76" s="862"/>
      <c r="E76" s="862"/>
      <c r="F76" s="862"/>
      <c r="G76" s="862"/>
      <c r="H76" s="862"/>
      <c r="I76" s="79" t="s">
        <v>1048</v>
      </c>
      <c r="J76" s="81" t="s">
        <v>1494</v>
      </c>
      <c r="K76" s="80" t="s">
        <v>1050</v>
      </c>
      <c r="L76" s="863" t="s">
        <v>1034</v>
      </c>
      <c r="M76" s="864"/>
      <c r="N76" s="104" t="s">
        <v>1035</v>
      </c>
    </row>
    <row r="77" spans="1:15">
      <c r="A77" s="168" t="s">
        <v>2</v>
      </c>
      <c r="B77" s="55" t="str">
        <f>VLOOKUP(A77,'MANO DE OBRA'!A8:D68,3,FALSE)</f>
        <v>Soldador (2)</v>
      </c>
      <c r="C77" s="53"/>
      <c r="D77" s="53"/>
      <c r="E77" s="53"/>
      <c r="F77" s="53"/>
      <c r="G77" s="53"/>
      <c r="H77" s="53"/>
      <c r="I77" s="300">
        <f t="shared" ref="I77:I82" si="2">K77/J77*100</f>
        <v>110415.578824</v>
      </c>
      <c r="J77" s="301">
        <v>185</v>
      </c>
      <c r="K77" s="302">
        <f>VLOOKUP(A77,'MANO DE OBRA'!A8:D99,4,FALSE)</f>
        <v>204268.8208244</v>
      </c>
      <c r="L77" s="56"/>
      <c r="M77" s="442">
        <v>320</v>
      </c>
      <c r="N77" s="403">
        <f t="shared" ref="N77:N82" si="3">K77/M77</f>
        <v>638.34006507624997</v>
      </c>
      <c r="O77" s="112"/>
    </row>
    <row r="78" spans="1:15">
      <c r="A78" s="168" t="s">
        <v>4</v>
      </c>
      <c r="B78" s="55" t="str">
        <f>VLOOKUP(A78,'MANO DE OBRA'!A8:D69,3,FALSE)</f>
        <v>Inspector de fabricación y montaje</v>
      </c>
      <c r="C78" s="53"/>
      <c r="D78" s="53"/>
      <c r="E78" s="53"/>
      <c r="F78" s="53"/>
      <c r="G78" s="53"/>
      <c r="H78" s="53"/>
      <c r="I78" s="300">
        <f t="shared" si="2"/>
        <v>84190.500000000015</v>
      </c>
      <c r="J78" s="301">
        <v>185</v>
      </c>
      <c r="K78" s="302">
        <f>VLOOKUP(A78,'MANO DE OBRA'!A8:D100,4,FALSE)</f>
        <v>155752.42500000002</v>
      </c>
      <c r="L78" s="56"/>
      <c r="M78" s="442">
        <v>320</v>
      </c>
      <c r="N78" s="403">
        <f t="shared" si="3"/>
        <v>486.72632812500007</v>
      </c>
    </row>
    <row r="79" spans="1:15">
      <c r="A79" t="s">
        <v>9</v>
      </c>
      <c r="B79" s="55" t="str">
        <f>VLOOKUP(A79,'MANO DE OBRA'!A9:D70,3,FALSE)</f>
        <v>Obrero (3)</v>
      </c>
      <c r="C79" s="53"/>
      <c r="D79" s="53"/>
      <c r="E79" s="53"/>
      <c r="F79" s="53"/>
      <c r="G79" s="53"/>
      <c r="H79" s="53"/>
      <c r="I79" s="300">
        <f t="shared" si="2"/>
        <v>82811.68411799999</v>
      </c>
      <c r="J79" s="301">
        <v>185</v>
      </c>
      <c r="K79" s="302">
        <f>VLOOKUP(A79,'MANO DE OBRA'!A9:D101,4,FALSE)</f>
        <v>153201.61561829998</v>
      </c>
      <c r="L79" s="56"/>
      <c r="M79" s="442">
        <v>320</v>
      </c>
      <c r="N79" s="403">
        <f t="shared" si="3"/>
        <v>478.75504880718745</v>
      </c>
    </row>
    <row r="80" spans="1:15">
      <c r="A80" t="s">
        <v>30</v>
      </c>
      <c r="B80" s="55" t="str">
        <f>VLOOKUP(A80,'MANO DE OBRA'!A10:D71,3,FALSE)</f>
        <v>Oficial</v>
      </c>
      <c r="C80" s="53"/>
      <c r="D80" s="53"/>
      <c r="E80" s="53"/>
      <c r="F80" s="53"/>
      <c r="G80" s="53"/>
      <c r="H80" s="53"/>
      <c r="I80" s="300">
        <f t="shared" si="2"/>
        <v>55207.789411999998</v>
      </c>
      <c r="J80" s="301">
        <v>185</v>
      </c>
      <c r="K80" s="302">
        <f>VLOOKUP(A80,'MANO DE OBRA'!A10:D102,4,FALSE)</f>
        <v>102134.4104122</v>
      </c>
      <c r="L80" s="326"/>
      <c r="M80" s="442">
        <v>320</v>
      </c>
      <c r="N80" s="403">
        <f t="shared" si="3"/>
        <v>319.17003253812499</v>
      </c>
    </row>
    <row r="81" spans="1:14">
      <c r="A81" t="s">
        <v>1758</v>
      </c>
      <c r="B81" s="55" t="str">
        <f>VLOOKUP(A81,'MANO DE OBRA'!A11:D72,3,FALSE)</f>
        <v>Calculista</v>
      </c>
      <c r="C81" s="53"/>
      <c r="D81" s="53"/>
      <c r="E81" s="53"/>
      <c r="F81" s="53"/>
      <c r="G81" s="53"/>
      <c r="H81" s="53"/>
      <c r="I81" s="300">
        <f t="shared" si="2"/>
        <v>165623.36823599998</v>
      </c>
      <c r="J81" s="301">
        <v>185</v>
      </c>
      <c r="K81" s="302">
        <f>VLOOKUP(A81,'MANO DE OBRA'!A11:D103,4,FALSE)</f>
        <v>306403.23123659997</v>
      </c>
      <c r="L81" s="326"/>
      <c r="M81" s="442">
        <v>320</v>
      </c>
      <c r="N81" s="403">
        <f t="shared" si="3"/>
        <v>957.5100976143749</v>
      </c>
    </row>
    <row r="82" spans="1:14" ht="15.75" thickBot="1">
      <c r="A82" t="s">
        <v>1759</v>
      </c>
      <c r="B82" s="898" t="str">
        <f>VLOOKUP(A82,'MANO DE OBRA'!A12:D73,3,FALSE)</f>
        <v>Dibujante 2</v>
      </c>
      <c r="C82" s="899" t="e">
        <f>VLOOKUP(B82,'MANO DE OBRA'!B12:E73,3,FALSE)</f>
        <v>#N/A</v>
      </c>
      <c r="D82" s="899" t="e">
        <f>VLOOKUP(C82,'MANO DE OBRA'!C12:F73,3,FALSE)</f>
        <v>#N/A</v>
      </c>
      <c r="E82" s="899" t="e">
        <f>VLOOKUP(D82,'MANO DE OBRA'!D12:G73,3,FALSE)</f>
        <v>#N/A</v>
      </c>
      <c r="F82" s="899" t="e">
        <f>VLOOKUP(E82,'MANO DE OBRA'!E12:H73,3,FALSE)</f>
        <v>#N/A</v>
      </c>
      <c r="G82" s="899" t="e">
        <f>VLOOKUP(F82,'MANO DE OBRA'!F12:I73,3,FALSE)</f>
        <v>#N/A</v>
      </c>
      <c r="H82" s="899" t="e">
        <f>VLOOKUP(G82,'MANO DE OBRA'!G12:J73,3,FALSE)</f>
        <v>#N/A</v>
      </c>
      <c r="I82" s="478">
        <f t="shared" si="2"/>
        <v>49687.010470799993</v>
      </c>
      <c r="J82" s="479">
        <v>185</v>
      </c>
      <c r="K82" s="482">
        <f>VLOOKUP(A82,'MANO DE OBRA'!A12:D104,4,FALSE)</f>
        <v>91920.96937097999</v>
      </c>
      <c r="L82" s="483"/>
      <c r="M82" s="484">
        <v>320</v>
      </c>
      <c r="N82" s="448">
        <f t="shared" si="3"/>
        <v>287.25302928431245</v>
      </c>
    </row>
    <row r="83" spans="1:14" ht="15.75" thickBot="1">
      <c r="B83" s="911" t="s">
        <v>1037</v>
      </c>
      <c r="C83" s="865"/>
      <c r="D83" s="865"/>
      <c r="E83" s="865"/>
      <c r="F83" s="865"/>
      <c r="G83" s="865"/>
      <c r="H83" s="865"/>
      <c r="I83" s="865"/>
      <c r="J83" s="865"/>
      <c r="K83" s="865"/>
      <c r="L83" s="865"/>
      <c r="M83" s="866"/>
      <c r="N83" s="468">
        <f>SUM(N77:N82)</f>
        <v>3167.75460144525</v>
      </c>
    </row>
    <row r="84" spans="1:14" ht="15.75" thickBot="1">
      <c r="B84" s="39"/>
      <c r="C84" s="40"/>
      <c r="D84" s="40"/>
      <c r="E84" s="40"/>
      <c r="F84" s="40"/>
      <c r="G84" s="40"/>
      <c r="H84" s="40"/>
      <c r="I84" s="40"/>
      <c r="J84" s="40"/>
      <c r="K84" s="40"/>
      <c r="L84" s="40"/>
      <c r="M84" s="40"/>
      <c r="N84" s="41"/>
    </row>
    <row r="85" spans="1:14" ht="15.75" thickBot="1">
      <c r="B85" s="822" t="s">
        <v>1051</v>
      </c>
      <c r="C85" s="823"/>
      <c r="D85" s="823"/>
      <c r="E85" s="823"/>
      <c r="F85" s="823"/>
      <c r="G85" s="823"/>
      <c r="H85" s="823"/>
      <c r="I85" s="823"/>
      <c r="J85" s="823"/>
      <c r="K85" s="823"/>
      <c r="L85" s="823"/>
      <c r="M85" s="824"/>
      <c r="N85" s="105">
        <f>N48+N61+N72+N83</f>
        <v>9835.0798350650221</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67" t="s">
        <v>1053</v>
      </c>
      <c r="C89" s="868"/>
      <c r="D89" s="868"/>
      <c r="E89" s="868"/>
      <c r="F89" s="868"/>
      <c r="G89" s="868"/>
      <c r="H89" s="868"/>
      <c r="I89" s="322"/>
      <c r="J89" s="342"/>
      <c r="K89" s="310" t="s">
        <v>1054</v>
      </c>
      <c r="L89" s="869" t="s">
        <v>1055</v>
      </c>
      <c r="M89" s="870"/>
      <c r="N89" s="311"/>
    </row>
    <row r="90" spans="1:14">
      <c r="B90" s="855" t="s">
        <v>1056</v>
      </c>
      <c r="C90" s="856"/>
      <c r="D90" s="856"/>
      <c r="E90" s="856"/>
      <c r="F90" s="856"/>
      <c r="G90" s="856"/>
      <c r="H90" s="856"/>
      <c r="I90" s="93"/>
      <c r="J90" s="94"/>
      <c r="K90" s="312">
        <v>0.2</v>
      </c>
      <c r="L90" s="857">
        <f>N85*K90</f>
        <v>1967.0159670130045</v>
      </c>
      <c r="M90" s="858"/>
      <c r="N90" s="57"/>
    </row>
    <row r="91" spans="1:14">
      <c r="B91" s="95" t="s">
        <v>1057</v>
      </c>
      <c r="C91" s="96"/>
      <c r="D91" s="96"/>
      <c r="E91" s="96"/>
      <c r="F91" s="96"/>
      <c r="G91" s="96"/>
      <c r="H91" s="96"/>
      <c r="I91" s="93"/>
      <c r="J91" s="94"/>
      <c r="K91" s="312">
        <v>0.05</v>
      </c>
      <c r="L91" s="857">
        <f>N85*K91</f>
        <v>491.75399175325111</v>
      </c>
      <c r="M91" s="858"/>
      <c r="N91" s="57"/>
    </row>
    <row r="92" spans="1:14" ht="15.75" thickBot="1">
      <c r="B92" s="97" t="s">
        <v>1058</v>
      </c>
      <c r="C92" s="98"/>
      <c r="D92" s="98"/>
      <c r="E92" s="98"/>
      <c r="F92" s="98"/>
      <c r="G92" s="98"/>
      <c r="H92" s="98"/>
      <c r="I92" s="99"/>
      <c r="J92" s="100"/>
      <c r="K92" s="313">
        <v>0.05</v>
      </c>
      <c r="L92" s="859">
        <f>N85*K92</f>
        <v>491.75399175325111</v>
      </c>
      <c r="M92" s="860"/>
      <c r="N92" s="57"/>
    </row>
    <row r="93" spans="1:14" ht="15.75" thickBot="1">
      <c r="B93" s="822" t="s">
        <v>1037</v>
      </c>
      <c r="C93" s="823"/>
      <c r="D93" s="823"/>
      <c r="E93" s="823"/>
      <c r="F93" s="823"/>
      <c r="G93" s="823"/>
      <c r="H93" s="823"/>
      <c r="I93" s="823"/>
      <c r="J93" s="823"/>
      <c r="K93" s="823"/>
      <c r="L93" s="823"/>
      <c r="M93" s="824"/>
      <c r="N93" s="58">
        <f>L90+L91+L92</f>
        <v>2950.5239505195068</v>
      </c>
    </row>
    <row r="94" spans="1:14" ht="15.75" thickBot="1">
      <c r="B94" s="39"/>
      <c r="C94" s="40"/>
      <c r="D94" s="40"/>
      <c r="E94" s="40"/>
      <c r="F94" s="40"/>
      <c r="G94" s="40"/>
      <c r="H94" s="40"/>
      <c r="I94" s="40"/>
      <c r="J94" s="40"/>
      <c r="K94" s="40"/>
      <c r="L94" s="40"/>
      <c r="M94" s="40"/>
      <c r="N94" s="41"/>
    </row>
    <row r="95" spans="1:14" ht="15.75" thickBot="1">
      <c r="A95" t="s">
        <v>2122</v>
      </c>
      <c r="B95" s="822" t="s">
        <v>1059</v>
      </c>
      <c r="C95" s="823"/>
      <c r="D95" s="823"/>
      <c r="E95" s="823"/>
      <c r="F95" s="823"/>
      <c r="G95" s="823"/>
      <c r="H95" s="823"/>
      <c r="I95" s="823"/>
      <c r="J95" s="823"/>
      <c r="K95" s="823"/>
      <c r="L95" s="823"/>
      <c r="M95" s="824"/>
      <c r="N95" s="196">
        <f>N85+N93</f>
        <v>12785.603785584528</v>
      </c>
    </row>
    <row r="96" spans="1:14">
      <c r="B96" s="247"/>
      <c r="C96" s="248"/>
      <c r="D96" s="248"/>
      <c r="E96" s="248"/>
      <c r="F96" s="248"/>
      <c r="G96" s="248"/>
      <c r="H96" s="248"/>
      <c r="I96" s="248"/>
      <c r="J96" s="248"/>
      <c r="K96" s="248"/>
      <c r="L96" s="248"/>
      <c r="M96" s="248"/>
      <c r="N96" s="249"/>
    </row>
    <row r="97" spans="2:14">
      <c r="B97" s="250"/>
      <c r="C97" s="251"/>
      <c r="D97" s="251"/>
      <c r="E97" s="251"/>
      <c r="F97" s="251"/>
      <c r="G97" s="251"/>
      <c r="H97" s="251"/>
      <c r="I97" s="251"/>
      <c r="J97" s="251"/>
      <c r="K97" s="251"/>
      <c r="L97" s="251"/>
      <c r="M97" s="251"/>
      <c r="N97" s="252"/>
    </row>
    <row r="98" spans="2:14">
      <c r="B98" s="250"/>
      <c r="C98" s="251"/>
      <c r="D98" s="251"/>
      <c r="E98" s="251"/>
      <c r="F98" s="251"/>
      <c r="G98" s="251"/>
      <c r="H98" s="251"/>
      <c r="I98" s="251"/>
      <c r="J98" s="251"/>
      <c r="K98" s="251"/>
      <c r="L98" s="251"/>
      <c r="M98" s="251"/>
      <c r="N98" s="252"/>
    </row>
    <row r="99" spans="2:14">
      <c r="B99" s="250"/>
      <c r="C99" s="251"/>
      <c r="D99" s="251"/>
      <c r="E99" s="251"/>
      <c r="F99" s="251"/>
      <c r="G99" s="251"/>
      <c r="H99" s="251"/>
      <c r="I99" s="251"/>
      <c r="J99" s="251"/>
      <c r="K99" s="251"/>
      <c r="L99" s="251"/>
      <c r="M99" s="251"/>
      <c r="N99" s="252"/>
    </row>
    <row r="100" spans="2:14">
      <c r="B100" s="250"/>
      <c r="C100" s="251"/>
      <c r="D100" s="251"/>
      <c r="E100" s="425" t="s">
        <v>1060</v>
      </c>
      <c r="F100" s="425"/>
      <c r="G100" s="425"/>
      <c r="H100" s="425"/>
      <c r="I100" s="425"/>
      <c r="J100" s="425"/>
      <c r="K100" s="251"/>
      <c r="L100" s="251"/>
      <c r="M100" s="251"/>
      <c r="N100" s="252"/>
    </row>
    <row r="101" spans="2:14">
      <c r="B101" s="250"/>
      <c r="C101" s="251"/>
      <c r="D101" s="251"/>
      <c r="E101" s="251" t="s">
        <v>1061</v>
      </c>
      <c r="F101" s="251"/>
      <c r="G101" s="251"/>
      <c r="H101" s="251"/>
      <c r="I101" s="251"/>
      <c r="J101" s="251"/>
      <c r="K101" s="251"/>
      <c r="L101" s="251"/>
      <c r="M101" s="251"/>
      <c r="N101" s="252"/>
    </row>
    <row r="102" spans="2:14">
      <c r="B102" s="250"/>
      <c r="C102" s="251"/>
      <c r="D102" s="251"/>
      <c r="E102" s="251" t="s">
        <v>1062</v>
      </c>
      <c r="F102" s="251"/>
      <c r="G102" s="251"/>
      <c r="H102" s="251"/>
      <c r="I102" s="251"/>
      <c r="J102" s="251"/>
      <c r="K102" s="251"/>
      <c r="L102" s="251"/>
      <c r="M102" s="251"/>
      <c r="N102" s="252"/>
    </row>
    <row r="103" spans="2:14">
      <c r="B103" s="250"/>
      <c r="C103" s="251"/>
      <c r="D103" s="251"/>
      <c r="E103" s="251" t="s">
        <v>1063</v>
      </c>
      <c r="F103" s="251"/>
      <c r="G103" s="251"/>
      <c r="H103" s="251"/>
      <c r="I103" s="251"/>
      <c r="J103" s="251"/>
      <c r="K103" s="251"/>
      <c r="L103" s="251"/>
      <c r="M103" s="251"/>
      <c r="N103" s="252"/>
    </row>
    <row r="104" spans="2:14" ht="15.75" thickBot="1">
      <c r="B104" s="250"/>
      <c r="C104" s="251"/>
      <c r="D104" s="251"/>
      <c r="E104" s="251"/>
      <c r="F104" s="251" t="s">
        <v>1064</v>
      </c>
      <c r="G104" s="251"/>
      <c r="H104" s="251"/>
      <c r="I104" s="251"/>
      <c r="J104" s="251"/>
      <c r="K104" s="251"/>
      <c r="L104" s="251"/>
      <c r="M104" s="251"/>
      <c r="N104" s="252"/>
    </row>
    <row r="105" spans="2:14">
      <c r="B105" s="235" t="s">
        <v>2322</v>
      </c>
      <c r="C105" s="236"/>
      <c r="D105" s="236"/>
      <c r="E105" s="236"/>
      <c r="F105" s="236"/>
      <c r="G105" s="236"/>
      <c r="H105" s="236"/>
      <c r="I105" s="236"/>
      <c r="J105" s="236"/>
      <c r="K105" s="236"/>
      <c r="L105" s="236"/>
      <c r="M105" s="236"/>
      <c r="N105" s="237"/>
    </row>
    <row r="106" spans="2:14">
      <c r="B106" s="253"/>
      <c r="C106" s="254"/>
      <c r="D106" s="254"/>
      <c r="E106" s="254"/>
      <c r="F106" s="254"/>
      <c r="G106" s="254"/>
      <c r="H106" s="254"/>
      <c r="I106" s="254"/>
      <c r="J106" s="254"/>
      <c r="K106" s="254"/>
      <c r="L106" s="254"/>
      <c r="M106" s="254"/>
      <c r="N106" s="255"/>
    </row>
    <row r="107" spans="2:14">
      <c r="B107" s="253"/>
      <c r="C107" s="254"/>
      <c r="D107" s="254"/>
      <c r="E107" s="254"/>
      <c r="F107" s="254"/>
      <c r="G107" s="254"/>
      <c r="H107" s="254"/>
      <c r="I107" s="254"/>
      <c r="J107" s="254"/>
      <c r="K107" s="254"/>
      <c r="L107" s="254"/>
      <c r="M107" s="254"/>
      <c r="N107" s="255"/>
    </row>
    <row r="108" spans="2:14">
      <c r="B108" s="253"/>
      <c r="C108" s="254"/>
      <c r="D108" s="254"/>
      <c r="E108" s="254"/>
      <c r="F108" s="254"/>
      <c r="G108" s="254"/>
      <c r="H108" s="254"/>
      <c r="I108" s="254"/>
      <c r="J108" s="254"/>
      <c r="K108" s="254"/>
      <c r="L108" s="254"/>
      <c r="M108" s="254"/>
      <c r="N108" s="255"/>
    </row>
    <row r="109" spans="2:14" ht="15.75" thickBot="1">
      <c r="B109" s="256"/>
      <c r="C109" s="257"/>
      <c r="D109" s="257"/>
      <c r="E109" s="257"/>
      <c r="F109" s="257"/>
      <c r="G109" s="257"/>
      <c r="H109" s="257"/>
      <c r="I109" s="257"/>
      <c r="J109" s="257"/>
      <c r="K109" s="257"/>
      <c r="L109" s="257"/>
      <c r="M109" s="257"/>
      <c r="N109" s="258"/>
    </row>
    <row r="110" spans="2:14">
      <c r="B110" s="259"/>
      <c r="C110" s="260"/>
      <c r="D110" s="260"/>
      <c r="E110" s="260"/>
      <c r="F110" s="260"/>
      <c r="G110" s="260"/>
      <c r="H110" s="260"/>
      <c r="I110" s="260"/>
      <c r="J110" s="260"/>
      <c r="K110" s="260"/>
      <c r="L110" s="260"/>
      <c r="M110" s="260"/>
      <c r="N110" s="261"/>
    </row>
    <row r="111" spans="2:14">
      <c r="B111" s="262" t="s">
        <v>2323</v>
      </c>
      <c r="C111" s="263"/>
      <c r="D111" s="263"/>
      <c r="E111" s="263"/>
      <c r="F111" s="263"/>
      <c r="G111" s="263"/>
      <c r="H111" s="263"/>
      <c r="I111" s="263"/>
      <c r="J111" s="263"/>
      <c r="K111" s="263"/>
      <c r="L111" s="263"/>
      <c r="M111" s="263"/>
      <c r="N111" s="264"/>
    </row>
    <row r="112" spans="2:14" ht="15" customHeight="1">
      <c r="B112" s="966" t="s">
        <v>2324</v>
      </c>
      <c r="C112" s="967"/>
      <c r="D112" s="967"/>
      <c r="E112" s="967"/>
      <c r="F112" s="967"/>
      <c r="G112" s="967"/>
      <c r="H112" s="967"/>
      <c r="I112" s="967"/>
      <c r="J112" s="967"/>
      <c r="K112" s="967"/>
      <c r="L112" s="967"/>
      <c r="M112" s="967"/>
      <c r="N112" s="968"/>
    </row>
    <row r="113" spans="2:14" ht="15" customHeight="1">
      <c r="B113" s="966"/>
      <c r="C113" s="967"/>
      <c r="D113" s="967"/>
      <c r="E113" s="967"/>
      <c r="F113" s="967"/>
      <c r="G113" s="967"/>
      <c r="H113" s="967"/>
      <c r="I113" s="967"/>
      <c r="J113" s="967"/>
      <c r="K113" s="967"/>
      <c r="L113" s="967"/>
      <c r="M113" s="967"/>
      <c r="N113" s="968"/>
    </row>
    <row r="114" spans="2:14" ht="30" customHeight="1">
      <c r="B114" s="969" t="s">
        <v>2325</v>
      </c>
      <c r="C114" s="970"/>
      <c r="D114" s="970"/>
      <c r="E114" s="970"/>
      <c r="F114" s="970"/>
      <c r="G114" s="970"/>
      <c r="H114" s="970"/>
      <c r="I114" s="970"/>
      <c r="J114" s="970"/>
      <c r="K114" s="970"/>
      <c r="L114" s="970"/>
      <c r="M114" s="970"/>
      <c r="N114" s="971"/>
    </row>
    <row r="115" spans="2:14">
      <c r="B115" s="969"/>
      <c r="C115" s="970"/>
      <c r="D115" s="970"/>
      <c r="E115" s="970"/>
      <c r="F115" s="970"/>
      <c r="G115" s="970"/>
      <c r="H115" s="970"/>
      <c r="I115" s="970"/>
      <c r="J115" s="970"/>
      <c r="K115" s="970"/>
      <c r="L115" s="970"/>
      <c r="M115" s="970"/>
      <c r="N115" s="971"/>
    </row>
    <row r="116" spans="2:14">
      <c r="B116" s="347"/>
      <c r="C116" s="348"/>
      <c r="D116" s="348"/>
      <c r="E116" s="348"/>
      <c r="F116" s="348"/>
      <c r="G116" s="348"/>
      <c r="H116" s="348"/>
      <c r="I116" s="348"/>
      <c r="J116" s="348"/>
      <c r="K116" s="348"/>
      <c r="L116" s="348"/>
      <c r="M116" s="348"/>
      <c r="N116" s="349"/>
    </row>
    <row r="117" spans="2:14">
      <c r="B117" s="347"/>
      <c r="C117" s="348"/>
      <c r="D117" s="348"/>
      <c r="E117" s="348"/>
      <c r="F117" s="348"/>
      <c r="G117" s="348"/>
      <c r="H117" s="348"/>
      <c r="I117" s="348"/>
      <c r="J117" s="348"/>
      <c r="K117" s="348"/>
      <c r="L117" s="348"/>
      <c r="M117" s="348"/>
      <c r="N117" s="349"/>
    </row>
    <row r="118" spans="2:14">
      <c r="B118" s="347"/>
      <c r="C118" s="348"/>
      <c r="D118" s="348"/>
      <c r="E118" s="348"/>
      <c r="F118" s="348"/>
      <c r="G118" s="348"/>
      <c r="H118" s="348"/>
      <c r="I118" s="348"/>
      <c r="J118" s="348"/>
      <c r="K118" s="348"/>
      <c r="L118" s="348"/>
      <c r="M118" s="348"/>
      <c r="N118" s="349"/>
    </row>
    <row r="119" spans="2:14">
      <c r="B119" s="262"/>
      <c r="C119" s="263"/>
      <c r="D119" s="263"/>
      <c r="E119" s="263"/>
      <c r="F119" s="263"/>
      <c r="G119" s="263"/>
      <c r="H119" s="263"/>
      <c r="I119" s="263"/>
      <c r="J119" s="263"/>
      <c r="K119" s="263"/>
      <c r="L119" s="263"/>
      <c r="M119" s="263"/>
      <c r="N119" s="264"/>
    </row>
    <row r="120" spans="2:14">
      <c r="B120" s="250"/>
      <c r="C120" s="251"/>
      <c r="D120" s="251"/>
      <c r="E120" s="251" t="s">
        <v>1060</v>
      </c>
      <c r="F120" s="425"/>
      <c r="G120" s="425"/>
      <c r="H120" s="251"/>
      <c r="I120" s="251"/>
      <c r="J120" s="251"/>
      <c r="K120" s="251"/>
      <c r="L120" s="251"/>
      <c r="M120" s="251"/>
      <c r="N120" s="252"/>
    </row>
    <row r="121" spans="2:14">
      <c r="B121" s="250"/>
      <c r="C121" s="251"/>
      <c r="D121" s="251"/>
      <c r="E121" s="426" t="s">
        <v>1061</v>
      </c>
      <c r="F121" s="251"/>
      <c r="G121" s="251"/>
      <c r="H121" s="426"/>
      <c r="I121" s="426"/>
      <c r="J121" s="426"/>
      <c r="K121" s="251"/>
      <c r="L121" s="251"/>
      <c r="M121" s="251"/>
      <c r="N121" s="252"/>
    </row>
    <row r="122" spans="2:14">
      <c r="B122" s="250"/>
      <c r="C122" s="251"/>
      <c r="D122" s="251"/>
      <c r="E122" s="265" t="s">
        <v>1065</v>
      </c>
      <c r="F122" s="251"/>
      <c r="G122" s="251"/>
      <c r="H122" s="265"/>
      <c r="I122" s="265"/>
      <c r="J122" s="265"/>
      <c r="K122" s="251"/>
      <c r="L122" s="251"/>
      <c r="M122" s="251"/>
      <c r="N122" s="252"/>
    </row>
    <row r="123" spans="2:14">
      <c r="B123" s="266"/>
      <c r="C123" s="263"/>
      <c r="D123" s="263"/>
      <c r="E123" s="251" t="s">
        <v>1063</v>
      </c>
      <c r="F123" s="251"/>
      <c r="G123" s="251"/>
      <c r="H123" s="251"/>
      <c r="I123" s="251"/>
      <c r="J123" s="251"/>
      <c r="K123" s="263"/>
      <c r="L123" s="263"/>
      <c r="M123" s="263"/>
      <c r="N123" s="264"/>
    </row>
    <row r="124" spans="2:14">
      <c r="B124" s="266"/>
      <c r="C124" s="263"/>
      <c r="D124" s="263"/>
      <c r="E124" s="263"/>
      <c r="F124" s="251"/>
      <c r="G124" s="251"/>
      <c r="H124" s="251"/>
      <c r="I124" s="251"/>
      <c r="J124" s="251"/>
      <c r="K124" s="263"/>
      <c r="L124" s="263"/>
      <c r="M124" s="263"/>
      <c r="N124" s="264"/>
    </row>
    <row r="125" spans="2:14">
      <c r="B125" s="266" t="s">
        <v>2326</v>
      </c>
      <c r="C125" s="265"/>
      <c r="D125" s="265"/>
      <c r="E125" s="251"/>
      <c r="F125" s="251"/>
      <c r="G125" s="251"/>
      <c r="H125" s="251"/>
      <c r="I125" s="251"/>
      <c r="J125" s="972"/>
      <c r="K125" s="972"/>
      <c r="L125" s="972"/>
      <c r="M125" s="972"/>
      <c r="N125" s="973"/>
    </row>
    <row r="126" spans="2:14" ht="15.75" thickBot="1">
      <c r="B126" s="427" t="s">
        <v>2327</v>
      </c>
      <c r="C126" s="428"/>
      <c r="D126" s="428"/>
      <c r="E126" s="267"/>
      <c r="F126" s="267"/>
      <c r="G126" s="267"/>
      <c r="H126" s="267"/>
      <c r="I126" s="267"/>
      <c r="J126" s="974"/>
      <c r="K126" s="974"/>
      <c r="L126" s="974"/>
      <c r="M126" s="974"/>
      <c r="N126" s="975"/>
    </row>
  </sheetData>
  <mergeCells count="68">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 ref="B85:M85"/>
    <mergeCell ref="B89:H89"/>
    <mergeCell ref="L89:M89"/>
    <mergeCell ref="L68:M68"/>
    <mergeCell ref="L69:M69"/>
    <mergeCell ref="L71:M71"/>
    <mergeCell ref="B72:M72"/>
    <mergeCell ref="B76:H76"/>
    <mergeCell ref="L76:M76"/>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customHeight="1" thickBot="1">
      <c r="A31" t="s">
        <v>1929</v>
      </c>
      <c r="B31" s="86" t="s">
        <v>1209</v>
      </c>
      <c r="C31" s="87" t="s">
        <v>2234</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190</v>
      </c>
      <c r="B36" s="871" t="str">
        <f>VLOOKUP(A36,EQUIPOS!A6:D154,3,FALSE)</f>
        <v>Diferencial de 3 ton</v>
      </c>
      <c r="C36" s="872"/>
      <c r="D36" s="872"/>
      <c r="E36" s="872"/>
      <c r="F36" s="872"/>
      <c r="G36" s="872"/>
      <c r="H36" s="873"/>
      <c r="I36" s="275"/>
      <c r="J36" s="276"/>
      <c r="K36" s="277">
        <f>VLOOKUP(A36,EQUIPOS!A6:D163,4,FALSE)</f>
        <v>5656.666666666667</v>
      </c>
      <c r="L36" s="278"/>
      <c r="M36" s="344">
        <v>40</v>
      </c>
      <c r="N36" s="280">
        <f t="shared" ref="N36:N41" si="0">K36/M36</f>
        <v>141.41666666666669</v>
      </c>
    </row>
    <row r="37" spans="1:14">
      <c r="A37" s="119" t="s">
        <v>334</v>
      </c>
      <c r="B37" s="871" t="str">
        <f>VLOOKUP(A37,EQUIPOS!A7:D154,3,FALSE)</f>
        <v>Taladro industrial</v>
      </c>
      <c r="C37" s="872"/>
      <c r="D37" s="872"/>
      <c r="E37" s="872"/>
      <c r="F37" s="872"/>
      <c r="G37" s="872"/>
      <c r="H37" s="873"/>
      <c r="I37" s="429"/>
      <c r="J37" s="430"/>
      <c r="K37" s="277">
        <f>VLOOKUP(A37,EQUIPOS!A7:D164,4,FALSE)</f>
        <v>4460</v>
      </c>
      <c r="L37" s="343"/>
      <c r="M37" s="344">
        <v>40</v>
      </c>
      <c r="N37" s="280">
        <f t="shared" si="0"/>
        <v>111.5</v>
      </c>
    </row>
    <row r="38" spans="1:14">
      <c r="A38" s="119" t="s">
        <v>195</v>
      </c>
      <c r="B38" s="871" t="str">
        <f>VLOOKUP(A38,EQUIPOS!A8:D154,3,FALSE)</f>
        <v xml:space="preserve">Equipo de oxicorte, Capacidad de corte: hasta 6´´ (152mm) </v>
      </c>
      <c r="C38" s="872"/>
      <c r="D38" s="872"/>
      <c r="E38" s="872"/>
      <c r="F38" s="872"/>
      <c r="G38" s="872"/>
      <c r="H38" s="873"/>
      <c r="I38" s="429"/>
      <c r="J38" s="430"/>
      <c r="K38" s="277">
        <f>VLOOKUP(A38,EQUIPOS!A8:D165,4,FALSE)</f>
        <v>4356.666666666667</v>
      </c>
      <c r="L38" s="343"/>
      <c r="M38" s="344">
        <v>40</v>
      </c>
      <c r="N38" s="280">
        <f t="shared" si="0"/>
        <v>108.91666666666667</v>
      </c>
    </row>
    <row r="39" spans="1:14">
      <c r="A39" s="119" t="s">
        <v>204</v>
      </c>
      <c r="B39" s="871" t="str">
        <f>VLOOKUP(A39,EQUIPOS!A9:D154,3,FALSE)</f>
        <v xml:space="preserve">Equipo de soldadura 250 AMP
</v>
      </c>
      <c r="C39" s="872"/>
      <c r="D39" s="872"/>
      <c r="E39" s="872"/>
      <c r="F39" s="872"/>
      <c r="G39" s="872"/>
      <c r="H39" s="873"/>
      <c r="I39" s="429"/>
      <c r="J39" s="430"/>
      <c r="K39" s="277">
        <f>VLOOKUP(A39,EQUIPOS!A9:D166,4,FALSE)</f>
        <v>9980</v>
      </c>
      <c r="L39" s="343"/>
      <c r="M39" s="344">
        <v>40</v>
      </c>
      <c r="N39" s="280">
        <f t="shared" si="0"/>
        <v>249.5</v>
      </c>
    </row>
    <row r="40" spans="1:14">
      <c r="A40" s="119" t="s">
        <v>208</v>
      </c>
      <c r="B40" s="871" t="str">
        <f>VLOOKUP(A40,EQUIPOS!A10:D154,3,FALSE)</f>
        <v>Equipo de soldadura 400</v>
      </c>
      <c r="C40" s="872"/>
      <c r="D40" s="872"/>
      <c r="E40" s="872"/>
      <c r="F40" s="872"/>
      <c r="G40" s="872"/>
      <c r="H40" s="873"/>
      <c r="I40" s="429"/>
      <c r="J40" s="430"/>
      <c r="K40" s="277">
        <f>VLOOKUP(A40,EQUIPOS!A10:D167,4,FALSE)</f>
        <v>29933.333333333332</v>
      </c>
      <c r="L40" s="343"/>
      <c r="M40" s="344">
        <v>40</v>
      </c>
      <c r="N40" s="280">
        <f t="shared" si="0"/>
        <v>748.33333333333326</v>
      </c>
    </row>
    <row r="41" spans="1:14">
      <c r="A41" s="119" t="s">
        <v>210</v>
      </c>
      <c r="B41" s="871" t="str">
        <f>VLOOKUP(A41,EQUIPOS!A11:D155,3,FALSE)</f>
        <v>Equipo de soldadura 600</v>
      </c>
      <c r="C41" s="872"/>
      <c r="D41" s="872"/>
      <c r="E41" s="872"/>
      <c r="F41" s="872"/>
      <c r="G41" s="872"/>
      <c r="H41" s="873"/>
      <c r="I41" s="429"/>
      <c r="J41" s="430"/>
      <c r="K41" s="277">
        <f>VLOOKUP(A41,EQUIPOS!A11:D168,4,FALSE)</f>
        <v>25400</v>
      </c>
      <c r="L41" s="343"/>
      <c r="M41" s="344">
        <v>40</v>
      </c>
      <c r="N41" s="280">
        <f t="shared" si="0"/>
        <v>635</v>
      </c>
    </row>
    <row r="42" spans="1:14">
      <c r="B42" s="871"/>
      <c r="C42" s="872"/>
      <c r="D42" s="872"/>
      <c r="E42" s="872"/>
      <c r="F42" s="872"/>
      <c r="G42" s="872"/>
      <c r="H42" s="873"/>
      <c r="I42" s="42"/>
      <c r="J42" s="43"/>
      <c r="K42" s="277"/>
      <c r="L42" s="284"/>
      <c r="M42" s="344"/>
      <c r="N42" s="280"/>
    </row>
    <row r="43" spans="1:14">
      <c r="B43" s="328"/>
      <c r="C43" s="329"/>
      <c r="D43" s="329"/>
      <c r="E43" s="329"/>
      <c r="F43" s="331"/>
      <c r="G43" s="331"/>
      <c r="H43" s="131"/>
      <c r="I43" s="42"/>
      <c r="J43" s="43"/>
      <c r="K43" s="277"/>
      <c r="L43" s="284"/>
      <c r="M43" s="285"/>
      <c r="N43" s="281"/>
    </row>
    <row r="44" spans="1:14">
      <c r="B44" s="879" t="s">
        <v>1036</v>
      </c>
      <c r="C44" s="880"/>
      <c r="D44" s="880"/>
      <c r="E44" s="44"/>
      <c r="F44" s="45"/>
      <c r="G44" s="45"/>
      <c r="H44" s="46"/>
      <c r="I44" s="42"/>
      <c r="J44" s="43"/>
      <c r="K44" s="287"/>
      <c r="L44" s="284"/>
      <c r="M44" s="409">
        <v>0.05</v>
      </c>
      <c r="N44" s="352">
        <f>N81*M44</f>
        <v>96.149573727328132</v>
      </c>
    </row>
    <row r="45" spans="1:14" ht="15.75" thickBot="1">
      <c r="B45" s="871"/>
      <c r="C45" s="872"/>
      <c r="D45" s="872"/>
      <c r="E45" s="872"/>
      <c r="F45" s="872"/>
      <c r="G45" s="872"/>
      <c r="H45" s="873"/>
      <c r="I45" s="881"/>
      <c r="J45" s="882"/>
      <c r="K45" s="47"/>
      <c r="L45" s="883"/>
      <c r="M45" s="884"/>
      <c r="N45" s="111"/>
    </row>
    <row r="46" spans="1:14" ht="15.75" thickBot="1">
      <c r="B46" s="822" t="s">
        <v>1037</v>
      </c>
      <c r="C46" s="823"/>
      <c r="D46" s="823"/>
      <c r="E46" s="823"/>
      <c r="F46" s="823"/>
      <c r="G46" s="823"/>
      <c r="H46" s="823"/>
      <c r="I46" s="823"/>
      <c r="J46" s="823"/>
      <c r="K46" s="823"/>
      <c r="L46" s="823"/>
      <c r="M46" s="824"/>
      <c r="N46" s="402">
        <f>SUM(N36:N44)</f>
        <v>2090.8162403939946</v>
      </c>
    </row>
    <row r="47" spans="1:14">
      <c r="B47" s="288"/>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75" thickBot="1">
      <c r="B49" s="73"/>
      <c r="C49" s="68"/>
      <c r="D49" s="68"/>
      <c r="E49" s="68"/>
      <c r="F49" s="68"/>
      <c r="G49" s="68"/>
      <c r="H49" s="68"/>
      <c r="I49" s="68"/>
      <c r="J49" s="67"/>
      <c r="K49" s="67"/>
      <c r="L49" s="67"/>
      <c r="M49" s="67"/>
      <c r="N49" s="69"/>
    </row>
    <row r="50" spans="1:14">
      <c r="B50" s="867" t="s">
        <v>1028</v>
      </c>
      <c r="C50" s="868"/>
      <c r="D50" s="868"/>
      <c r="E50" s="868"/>
      <c r="F50" s="868"/>
      <c r="G50" s="868"/>
      <c r="H50" s="868"/>
      <c r="I50" s="902"/>
      <c r="J50" s="323" t="s">
        <v>1029</v>
      </c>
      <c r="K50" s="91" t="s">
        <v>1030</v>
      </c>
      <c r="L50" s="903" t="s">
        <v>1039</v>
      </c>
      <c r="M50" s="902"/>
      <c r="N50" s="92" t="s">
        <v>1035</v>
      </c>
    </row>
    <row r="51" spans="1:14">
      <c r="A51" s="169" t="s">
        <v>469</v>
      </c>
      <c r="B51" s="49" t="str">
        <f>VLOOKUP(A51,MATERIALES!A5:D373,3,FALSE)</f>
        <v>Fundente</v>
      </c>
      <c r="C51" s="289"/>
      <c r="D51" s="289"/>
      <c r="E51" s="289"/>
      <c r="F51" s="289"/>
      <c r="G51" s="289"/>
      <c r="H51" s="289"/>
      <c r="I51" s="289"/>
      <c r="J51" s="319" t="str">
        <f>VLOOKUP(A51,MATERIALES!A6:D643,2,FALSE)</f>
        <v>kg</v>
      </c>
      <c r="K51" s="290">
        <v>5.0000000000000001E-3</v>
      </c>
      <c r="L51" s="275"/>
      <c r="M51" s="410">
        <f>VLOOKUP(A51,MATERIALES!A5:D396,4,FALSE)</f>
        <v>26175.921472910264</v>
      </c>
      <c r="N51" s="280">
        <f t="shared" ref="N51:N56" si="1">K51*M51</f>
        <v>130.87960736455133</v>
      </c>
    </row>
    <row r="52" spans="1:14">
      <c r="A52" s="169" t="s">
        <v>471</v>
      </c>
      <c r="B52" s="49" t="str">
        <f>VLOOKUP(A52,MATERIALES!A6:D373,3,FALSE)</f>
        <v>Gas propano</v>
      </c>
      <c r="C52" s="433"/>
      <c r="D52" s="433"/>
      <c r="E52" s="433"/>
      <c r="F52" s="433"/>
      <c r="G52" s="433"/>
      <c r="H52" s="433"/>
      <c r="I52" s="433"/>
      <c r="J52" s="320" t="str">
        <f>VLOOKUP(A52,MATERIALES!A6:D644,2,FALSE)</f>
        <v>kg</v>
      </c>
      <c r="K52" s="405">
        <v>5.0000000000000001E-3</v>
      </c>
      <c r="L52" s="429"/>
      <c r="M52" s="410">
        <f>VLOOKUP(A52,MATERIALES!A6:D397,4,FALSE)</f>
        <v>5255.333333333333</v>
      </c>
      <c r="N52" s="280">
        <f t="shared" si="1"/>
        <v>26.276666666666667</v>
      </c>
    </row>
    <row r="53" spans="1:14">
      <c r="A53" s="169" t="s">
        <v>613</v>
      </c>
      <c r="B53" s="49" t="str">
        <f>VLOOKUP(A53,MATERIALES!A6:D373,3,FALSE)</f>
        <v xml:space="preserve">Oxigeno industrial
</v>
      </c>
      <c r="C53" s="433"/>
      <c r="D53" s="433"/>
      <c r="E53" s="433"/>
      <c r="F53" s="433"/>
      <c r="G53" s="433"/>
      <c r="H53" s="433"/>
      <c r="I53" s="433"/>
      <c r="J53" s="320" t="str">
        <f>VLOOKUP(A53,MATERIALES!A7:D645,2,FALSE)</f>
        <v>kg</v>
      </c>
      <c r="K53" s="405">
        <v>5.0000000000000001E-3</v>
      </c>
      <c r="L53" s="429"/>
      <c r="M53" s="410">
        <f>VLOOKUP(A53,MATERIALES!A6:D398,4,FALSE)</f>
        <v>9104.2200928102229</v>
      </c>
      <c r="N53" s="280">
        <f t="shared" si="1"/>
        <v>45.521100464051116</v>
      </c>
    </row>
    <row r="54" spans="1:14">
      <c r="A54" s="169" t="s">
        <v>706</v>
      </c>
      <c r="B54" s="49" t="str">
        <f>VLOOKUP(A54,MATERIALES!A6:D373,3,FALSE)</f>
        <v>Soldadura 7018</v>
      </c>
      <c r="C54" s="433"/>
      <c r="D54" s="433"/>
      <c r="E54" s="433"/>
      <c r="F54" s="433"/>
      <c r="G54" s="433"/>
      <c r="H54" s="433"/>
      <c r="I54" s="433"/>
      <c r="J54" s="320" t="str">
        <f>VLOOKUP(A54,MATERIALES!A8:D646,2,FALSE)</f>
        <v>kg</v>
      </c>
      <c r="K54" s="405">
        <v>0.01</v>
      </c>
      <c r="L54" s="429"/>
      <c r="M54" s="410">
        <f>VLOOKUP(A54,MATERIALES!A6:D399,4,FALSE)</f>
        <v>10206.666666666666</v>
      </c>
      <c r="N54" s="280">
        <f t="shared" si="1"/>
        <v>102.06666666666666</v>
      </c>
    </row>
    <row r="55" spans="1:14">
      <c r="A55" s="169" t="s">
        <v>710</v>
      </c>
      <c r="B55" s="49" t="str">
        <f>VLOOKUP(A55,MATERIALES!A7:D373,3,FALSE)</f>
        <v>Soldadura L-70</v>
      </c>
      <c r="C55" s="433"/>
      <c r="D55" s="433"/>
      <c r="E55" s="433"/>
      <c r="F55" s="433"/>
      <c r="G55" s="433"/>
      <c r="H55" s="433"/>
      <c r="I55" s="433"/>
      <c r="J55" s="320" t="str">
        <f>VLOOKUP(A55,MATERIALES!A9:D647,2,FALSE)</f>
        <v>kg</v>
      </c>
      <c r="K55" s="405">
        <v>0.01</v>
      </c>
      <c r="L55" s="429"/>
      <c r="M55" s="410">
        <f>VLOOKUP(A55,MATERIALES!A7:D400,4,FALSE)</f>
        <v>22405.572952449827</v>
      </c>
      <c r="N55" s="280">
        <f t="shared" si="1"/>
        <v>224.05572952449828</v>
      </c>
    </row>
    <row r="56" spans="1:14">
      <c r="A56" s="169" t="s">
        <v>809</v>
      </c>
      <c r="B56" s="49" t="str">
        <f>VLOOKUP(A56,MATERIALES!A1:D373,3,FALSE)</f>
        <v xml:space="preserve">Acero A-36 para estructura metálica
</v>
      </c>
      <c r="C56" s="433"/>
      <c r="D56" s="433"/>
      <c r="E56" s="433"/>
      <c r="F56" s="433"/>
      <c r="G56" s="433"/>
      <c r="H56" s="433"/>
      <c r="I56" s="433"/>
      <c r="J56" s="320" t="str">
        <f>VLOOKUP(A56,MATERIALES!A1:D648,2,FALSE)</f>
        <v>kg</v>
      </c>
      <c r="K56" s="405">
        <v>1</v>
      </c>
      <c r="L56" s="429"/>
      <c r="M56" s="410">
        <f>VLOOKUP(A56,MATERIALES!A1:D401,4,FALSE)</f>
        <v>3785.9575027888136</v>
      </c>
      <c r="N56" s="280">
        <f t="shared" si="1"/>
        <v>3785.9575027888136</v>
      </c>
    </row>
    <row r="57" spans="1:14">
      <c r="A57" s="169"/>
      <c r="B57" s="49"/>
      <c r="C57" s="433"/>
      <c r="D57" s="433"/>
      <c r="E57" s="433"/>
      <c r="F57" s="433"/>
      <c r="G57" s="433"/>
      <c r="H57" s="433"/>
      <c r="I57" s="433"/>
      <c r="J57" s="319"/>
      <c r="K57" s="405"/>
      <c r="L57" s="429"/>
      <c r="M57" s="410"/>
      <c r="N57" s="280"/>
    </row>
    <row r="58" spans="1:14" ht="15.75" thickBot="1">
      <c r="B58" s="49"/>
      <c r="C58" s="318"/>
      <c r="D58" s="318"/>
      <c r="E58" s="318"/>
      <c r="F58" s="318"/>
      <c r="G58" s="318"/>
      <c r="H58" s="318"/>
      <c r="I58" s="318"/>
      <c r="J58" s="443"/>
      <c r="K58" s="132"/>
      <c r="L58" s="333"/>
      <c r="M58" s="410"/>
      <c r="N58" s="280"/>
    </row>
    <row r="59" spans="1:14" ht="15.75" thickBot="1">
      <c r="B59" s="822" t="s">
        <v>1037</v>
      </c>
      <c r="C59" s="823"/>
      <c r="D59" s="823"/>
      <c r="E59" s="823"/>
      <c r="F59" s="823"/>
      <c r="G59" s="823"/>
      <c r="H59" s="823"/>
      <c r="I59" s="823"/>
      <c r="J59" s="823"/>
      <c r="K59" s="823"/>
      <c r="L59" s="823"/>
      <c r="M59" s="824"/>
      <c r="N59" s="402">
        <f>SUM(N51:N58)</f>
        <v>4314.7572734752475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8" t="s">
        <v>1045</v>
      </c>
      <c r="M63" s="887"/>
      <c r="N63" s="82" t="s">
        <v>1035</v>
      </c>
    </row>
    <row r="64" spans="1:14">
      <c r="B64" s="52"/>
      <c r="C64" s="325"/>
      <c r="D64" s="325"/>
      <c r="E64" s="325"/>
      <c r="F64" s="325"/>
      <c r="G64" s="325"/>
      <c r="H64" s="319"/>
      <c r="I64" s="287"/>
      <c r="J64" s="294"/>
      <c r="K64" s="287"/>
      <c r="L64" s="909"/>
      <c r="M64" s="910"/>
      <c r="N64" s="295"/>
    </row>
    <row r="65" spans="1:15">
      <c r="B65" s="52"/>
      <c r="C65" s="53"/>
      <c r="D65" s="53"/>
      <c r="E65" s="53"/>
      <c r="F65" s="53"/>
      <c r="G65" s="53"/>
      <c r="H65" s="319"/>
      <c r="I65" s="287"/>
      <c r="J65" s="294"/>
      <c r="K65" s="287"/>
      <c r="L65" s="909"/>
      <c r="M65" s="910"/>
      <c r="N65" s="295"/>
    </row>
    <row r="66" spans="1:15">
      <c r="B66" s="52"/>
      <c r="C66" s="53"/>
      <c r="D66" s="53"/>
      <c r="E66" s="53"/>
      <c r="F66" s="53"/>
      <c r="G66" s="53"/>
      <c r="H66" s="319"/>
      <c r="I66" s="287"/>
      <c r="J66" s="294"/>
      <c r="K66" s="287"/>
      <c r="L66" s="909"/>
      <c r="M66" s="910"/>
      <c r="N66" s="295"/>
    </row>
    <row r="67" spans="1:15">
      <c r="B67" s="52"/>
      <c r="C67" s="53"/>
      <c r="D67" s="53"/>
      <c r="E67" s="53"/>
      <c r="F67" s="53"/>
      <c r="G67" s="53"/>
      <c r="H67" s="319"/>
      <c r="I67" s="287"/>
      <c r="J67" s="294"/>
      <c r="K67" s="287"/>
      <c r="L67" s="909"/>
      <c r="M67" s="910"/>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900"/>
      <c r="M69" s="901"/>
      <c r="N69" s="133"/>
    </row>
    <row r="70" spans="1:15" ht="15.75" thickBot="1">
      <c r="B70" s="911" t="s">
        <v>1037</v>
      </c>
      <c r="C70" s="865"/>
      <c r="D70" s="865"/>
      <c r="E70" s="865"/>
      <c r="F70" s="865"/>
      <c r="G70" s="865"/>
      <c r="H70" s="865"/>
      <c r="I70" s="865"/>
      <c r="J70" s="865"/>
      <c r="K70" s="865"/>
      <c r="L70" s="865"/>
      <c r="M70" s="866"/>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1" t="s">
        <v>1047</v>
      </c>
      <c r="C74" s="862"/>
      <c r="D74" s="862"/>
      <c r="E74" s="862"/>
      <c r="F74" s="862"/>
      <c r="G74" s="862"/>
      <c r="H74" s="862"/>
      <c r="I74" s="79" t="s">
        <v>1048</v>
      </c>
      <c r="J74" s="81" t="s">
        <v>1494</v>
      </c>
      <c r="K74" s="80" t="s">
        <v>1050</v>
      </c>
      <c r="L74" s="863" t="s">
        <v>1034</v>
      </c>
      <c r="M74" s="864"/>
      <c r="N74" s="104" t="s">
        <v>1035</v>
      </c>
    </row>
    <row r="75" spans="1:15">
      <c r="A75" s="170" t="s">
        <v>2</v>
      </c>
      <c r="B75" s="55" t="str">
        <f>VLOOKUP(A75,'MANO DE OBRA'!A8:D68,3,FALSE)</f>
        <v>Soldador (2)</v>
      </c>
      <c r="C75" s="53"/>
      <c r="D75" s="53"/>
      <c r="E75" s="53"/>
      <c r="F75" s="53"/>
      <c r="G75" s="53"/>
      <c r="H75" s="53"/>
      <c r="I75" s="300">
        <f>K75/J75*100</f>
        <v>110415.578824</v>
      </c>
      <c r="J75" s="301">
        <v>185</v>
      </c>
      <c r="K75" s="302">
        <f>VLOOKUP(A75,'MANO DE OBRA'!A8:D99,4,FALSE)</f>
        <v>204268.8208244</v>
      </c>
      <c r="L75" s="56"/>
      <c r="M75" s="442">
        <v>320</v>
      </c>
      <c r="N75" s="403">
        <f>K75/M75</f>
        <v>638.34006507624997</v>
      </c>
      <c r="O75" s="112"/>
    </row>
    <row r="76" spans="1:15">
      <c r="A76" s="170" t="s">
        <v>4</v>
      </c>
      <c r="B76" s="55" t="str">
        <f>VLOOKUP(A76,'MANO DE OBRA'!A8:D69,3,FALSE)</f>
        <v>Inspector de fabricación y montaje</v>
      </c>
      <c r="C76" s="53"/>
      <c r="D76" s="53"/>
      <c r="E76" s="53"/>
      <c r="F76" s="53"/>
      <c r="G76" s="53"/>
      <c r="H76" s="53"/>
      <c r="I76" s="300">
        <f>K76/J76*100</f>
        <v>84190.500000000015</v>
      </c>
      <c r="J76" s="301">
        <v>185</v>
      </c>
      <c r="K76" s="302">
        <f>VLOOKUP(A76,'MANO DE OBRA'!A8:D100,4,FALSE)</f>
        <v>155752.42500000002</v>
      </c>
      <c r="L76" s="56"/>
      <c r="M76" s="442">
        <v>320</v>
      </c>
      <c r="N76" s="403">
        <f>K76/M76</f>
        <v>486.72632812500007</v>
      </c>
    </row>
    <row r="77" spans="1:15">
      <c r="A77" t="s">
        <v>9</v>
      </c>
      <c r="B77" s="55" t="str">
        <f>VLOOKUP(A77,'MANO DE OBRA'!A9:D70,3,FALSE)</f>
        <v>Obrero (3)</v>
      </c>
      <c r="C77" s="53"/>
      <c r="D77" s="53"/>
      <c r="E77" s="53"/>
      <c r="F77" s="53"/>
      <c r="G77" s="53"/>
      <c r="H77" s="53"/>
      <c r="I77" s="300">
        <f>K77/J77*100</f>
        <v>82811.68411799999</v>
      </c>
      <c r="J77" s="301">
        <v>185</v>
      </c>
      <c r="K77" s="302">
        <f>VLOOKUP(A77,'MANO DE OBRA'!A9:D101,4,FALSE)</f>
        <v>153201.61561829998</v>
      </c>
      <c r="L77" s="56"/>
      <c r="M77" s="442">
        <v>320</v>
      </c>
      <c r="N77" s="403">
        <f>K77/M77</f>
        <v>478.75504880718745</v>
      </c>
    </row>
    <row r="78" spans="1:15">
      <c r="A78" t="s">
        <v>30</v>
      </c>
      <c r="B78" s="55" t="str">
        <f>VLOOKUP(A78,'MANO DE OBRA'!A10:D71,3,FALSE)</f>
        <v>Oficial</v>
      </c>
      <c r="C78" s="53"/>
      <c r="D78" s="53"/>
      <c r="E78" s="53"/>
      <c r="F78" s="53"/>
      <c r="G78" s="53"/>
      <c r="H78" s="53"/>
      <c r="I78" s="300">
        <f>K78/J78*100</f>
        <v>55207.789411999998</v>
      </c>
      <c r="J78" s="301">
        <v>185</v>
      </c>
      <c r="K78" s="302">
        <f>VLOOKUP(A78,'MANO DE OBRA'!A10:D102,4,FALSE)</f>
        <v>102134.4104122</v>
      </c>
      <c r="L78" s="326"/>
      <c r="M78" s="442">
        <v>320</v>
      </c>
      <c r="N78" s="403">
        <f>K78/M78</f>
        <v>319.17003253812499</v>
      </c>
    </row>
    <row r="79" spans="1:15">
      <c r="B79" s="55"/>
      <c r="C79" s="53"/>
      <c r="D79" s="53"/>
      <c r="E79" s="53"/>
      <c r="F79" s="53"/>
      <c r="G79" s="53"/>
      <c r="H79" s="53"/>
      <c r="I79" s="300"/>
      <c r="J79" s="301"/>
      <c r="K79" s="302"/>
      <c r="L79" s="326"/>
      <c r="M79" s="439"/>
      <c r="N79" s="403"/>
    </row>
    <row r="80" spans="1:15" ht="15.75" thickBot="1">
      <c r="B80" s="898"/>
      <c r="C80" s="899"/>
      <c r="D80" s="899"/>
      <c r="E80" s="899"/>
      <c r="F80" s="899"/>
      <c r="G80" s="899"/>
      <c r="H80" s="899"/>
      <c r="I80" s="478"/>
      <c r="J80" s="479"/>
      <c r="K80" s="480"/>
      <c r="L80" s="483"/>
      <c r="M80" s="484"/>
      <c r="N80" s="448"/>
    </row>
    <row r="81" spans="1:14" ht="15.75" thickBot="1">
      <c r="B81" s="911" t="s">
        <v>1037</v>
      </c>
      <c r="C81" s="865"/>
      <c r="D81" s="865"/>
      <c r="E81" s="865"/>
      <c r="F81" s="865"/>
      <c r="G81" s="865"/>
      <c r="H81" s="865"/>
      <c r="I81" s="865"/>
      <c r="J81" s="865"/>
      <c r="K81" s="865"/>
      <c r="L81" s="865"/>
      <c r="M81" s="866"/>
      <c r="N81" s="309">
        <f>SUM(N75:N80)</f>
        <v>1922.9914745465626</v>
      </c>
    </row>
    <row r="82" spans="1:14" ht="15.75" thickBot="1">
      <c r="B82" s="39"/>
      <c r="C82" s="40"/>
      <c r="D82" s="40"/>
      <c r="E82" s="40"/>
      <c r="F82" s="40"/>
      <c r="G82" s="40"/>
      <c r="H82" s="40"/>
      <c r="I82" s="40"/>
      <c r="J82" s="40"/>
      <c r="K82" s="40"/>
      <c r="L82" s="40"/>
      <c r="M82" s="40"/>
      <c r="N82" s="41"/>
    </row>
    <row r="83" spans="1:14" ht="15.75" thickBot="1">
      <c r="B83" s="822" t="s">
        <v>1051</v>
      </c>
      <c r="C83" s="823"/>
      <c r="D83" s="823"/>
      <c r="E83" s="823"/>
      <c r="F83" s="823"/>
      <c r="G83" s="823"/>
      <c r="H83" s="823"/>
      <c r="I83" s="823"/>
      <c r="J83" s="823"/>
      <c r="K83" s="823"/>
      <c r="L83" s="823"/>
      <c r="M83" s="824"/>
      <c r="N83" s="105">
        <f>N46+N59+N70+N81</f>
        <v>8328.5649884158047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7" t="s">
        <v>1053</v>
      </c>
      <c r="C87" s="868"/>
      <c r="D87" s="868"/>
      <c r="E87" s="868"/>
      <c r="F87" s="868"/>
      <c r="G87" s="868"/>
      <c r="H87" s="868"/>
      <c r="I87" s="322"/>
      <c r="J87" s="342"/>
      <c r="K87" s="310" t="s">
        <v>1054</v>
      </c>
      <c r="L87" s="869" t="s">
        <v>1055</v>
      </c>
      <c r="M87" s="870"/>
      <c r="N87" s="311"/>
    </row>
    <row r="88" spans="1:14">
      <c r="B88" s="855" t="s">
        <v>1056</v>
      </c>
      <c r="C88" s="856"/>
      <c r="D88" s="856"/>
      <c r="E88" s="856"/>
      <c r="F88" s="856"/>
      <c r="G88" s="856"/>
      <c r="H88" s="856"/>
      <c r="I88" s="93"/>
      <c r="J88" s="94"/>
      <c r="K88" s="312">
        <v>0.2</v>
      </c>
      <c r="L88" s="857">
        <f>N83*K88</f>
        <v>1665.7129976831611</v>
      </c>
      <c r="M88" s="858"/>
      <c r="N88" s="57"/>
    </row>
    <row r="89" spans="1:14">
      <c r="B89" s="95" t="s">
        <v>1057</v>
      </c>
      <c r="C89" s="96"/>
      <c r="D89" s="96"/>
      <c r="E89" s="96"/>
      <c r="F89" s="96"/>
      <c r="G89" s="96"/>
      <c r="H89" s="96"/>
      <c r="I89" s="93"/>
      <c r="J89" s="94"/>
      <c r="K89" s="312">
        <v>0.05</v>
      </c>
      <c r="L89" s="857">
        <f>N83*K89</f>
        <v>416.42824942079028</v>
      </c>
      <c r="M89" s="858"/>
      <c r="N89" s="57"/>
    </row>
    <row r="90" spans="1:14" ht="15.75" thickBot="1">
      <c r="B90" s="97" t="s">
        <v>1058</v>
      </c>
      <c r="C90" s="98"/>
      <c r="D90" s="98"/>
      <c r="E90" s="98"/>
      <c r="F90" s="98"/>
      <c r="G90" s="98"/>
      <c r="H90" s="98"/>
      <c r="I90" s="99"/>
      <c r="J90" s="100"/>
      <c r="K90" s="313">
        <v>0.05</v>
      </c>
      <c r="L90" s="859">
        <f>N83*K90</f>
        <v>416.42824942079028</v>
      </c>
      <c r="M90" s="860"/>
      <c r="N90" s="57"/>
    </row>
    <row r="91" spans="1:14" ht="15.75" thickBot="1">
      <c r="B91" s="822" t="s">
        <v>1037</v>
      </c>
      <c r="C91" s="823"/>
      <c r="D91" s="823"/>
      <c r="E91" s="823"/>
      <c r="F91" s="823"/>
      <c r="G91" s="823"/>
      <c r="H91" s="823"/>
      <c r="I91" s="823"/>
      <c r="J91" s="823"/>
      <c r="K91" s="823"/>
      <c r="L91" s="823"/>
      <c r="M91" s="824"/>
      <c r="N91" s="58">
        <f>L88+L89+L90</f>
        <v>2498.5694965247412</v>
      </c>
    </row>
    <row r="92" spans="1:14" ht="15.75" thickBot="1">
      <c r="B92" s="39"/>
      <c r="C92" s="40"/>
      <c r="D92" s="40"/>
      <c r="E92" s="40"/>
      <c r="F92" s="40"/>
      <c r="G92" s="40"/>
      <c r="H92" s="40"/>
      <c r="I92" s="40"/>
      <c r="J92" s="40"/>
      <c r="K92" s="40"/>
      <c r="L92" s="40"/>
      <c r="M92" s="40"/>
      <c r="N92" s="41"/>
    </row>
    <row r="93" spans="1:14" ht="15.75" thickBot="1">
      <c r="A93" t="s">
        <v>2122</v>
      </c>
      <c r="B93" s="822" t="s">
        <v>1059</v>
      </c>
      <c r="C93" s="823"/>
      <c r="D93" s="823"/>
      <c r="E93" s="823"/>
      <c r="F93" s="823"/>
      <c r="G93" s="823"/>
      <c r="H93" s="823"/>
      <c r="I93" s="823"/>
      <c r="J93" s="823"/>
      <c r="K93" s="823"/>
      <c r="L93" s="823"/>
      <c r="M93" s="824"/>
      <c r="N93" s="196">
        <f>N83+N91</f>
        <v>10827.134484940547</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66" t="s">
        <v>2324</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2325</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72"/>
      <c r="K123" s="972"/>
      <c r="L123" s="972"/>
      <c r="M123" s="972"/>
      <c r="N123" s="973"/>
    </row>
    <row r="124" spans="2:14" ht="15.75" thickBot="1">
      <c r="B124" s="427" t="s">
        <v>2327</v>
      </c>
      <c r="C124" s="428"/>
      <c r="D124" s="428"/>
      <c r="E124" s="267"/>
      <c r="F124" s="267"/>
      <c r="G124" s="267"/>
      <c r="H124" s="267"/>
      <c r="I124" s="267"/>
      <c r="J124" s="974"/>
      <c r="K124" s="974"/>
      <c r="L124" s="974"/>
      <c r="M124" s="974"/>
      <c r="N124" s="975"/>
    </row>
  </sheetData>
  <mergeCells count="66">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B59:M59"/>
    <mergeCell ref="L63:M63"/>
    <mergeCell ref="L64:M64"/>
    <mergeCell ref="L65:M65"/>
    <mergeCell ref="L66:M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customHeight="1" thickBot="1">
      <c r="A31" t="s">
        <v>1929</v>
      </c>
      <c r="B31" s="86" t="s">
        <v>1210</v>
      </c>
      <c r="C31" s="87" t="s">
        <v>2235</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344"/>
      <c r="N36" s="280"/>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c r="C41" s="880"/>
      <c r="D41" s="880"/>
      <c r="E41" s="44"/>
      <c r="F41" s="45"/>
      <c r="G41" s="45"/>
      <c r="H41" s="46"/>
      <c r="I41" s="42"/>
      <c r="J41" s="43"/>
      <c r="K41" s="287"/>
      <c r="L41" s="284"/>
      <c r="M41" s="409"/>
      <c r="N41" s="352"/>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69"/>
      <c r="B48" s="49"/>
      <c r="C48" s="289"/>
      <c r="D48" s="289"/>
      <c r="E48" s="289"/>
      <c r="F48" s="289"/>
      <c r="G48" s="289"/>
      <c r="H48" s="289"/>
      <c r="I48" s="276"/>
      <c r="J48" s="232"/>
      <c r="K48" s="290"/>
      <c r="L48" s="275"/>
      <c r="M48" s="410"/>
      <c r="N48" s="280"/>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c r="A52" s="169"/>
      <c r="B52" s="49"/>
      <c r="C52" s="433"/>
      <c r="D52" s="433"/>
      <c r="E52" s="433"/>
      <c r="F52" s="433"/>
      <c r="G52" s="433"/>
      <c r="H52" s="433"/>
      <c r="I52" s="433"/>
      <c r="J52" s="319"/>
      <c r="K52" s="405"/>
      <c r="L52" s="429"/>
      <c r="M52" s="410"/>
      <c r="N52" s="280"/>
    </row>
    <row r="53" spans="1:14">
      <c r="A53" s="169"/>
      <c r="B53" s="49"/>
      <c r="C53" s="433"/>
      <c r="D53" s="433"/>
      <c r="E53" s="433"/>
      <c r="F53" s="433"/>
      <c r="G53" s="433"/>
      <c r="H53" s="433"/>
      <c r="I53" s="433"/>
      <c r="J53" s="319"/>
      <c r="K53" s="405"/>
      <c r="L53" s="429"/>
      <c r="M53" s="410"/>
      <c r="N53" s="280"/>
    </row>
    <row r="54" spans="1:14">
      <c r="A54" s="169"/>
      <c r="B54" s="49"/>
      <c r="C54" s="433"/>
      <c r="D54" s="433"/>
      <c r="E54" s="433"/>
      <c r="F54" s="433"/>
      <c r="G54" s="433"/>
      <c r="H54" s="433"/>
      <c r="I54" s="433"/>
      <c r="J54" s="319"/>
      <c r="K54" s="405"/>
      <c r="L54" s="429"/>
      <c r="M54" s="410"/>
      <c r="N54" s="280"/>
    </row>
    <row r="55" spans="1:14" ht="15.75" thickBot="1">
      <c r="B55" s="49"/>
      <c r="C55" s="318"/>
      <c r="D55" s="318"/>
      <c r="E55" s="318"/>
      <c r="F55" s="318"/>
      <c r="G55" s="318"/>
      <c r="H55" s="318"/>
      <c r="I55" s="318"/>
      <c r="J55" s="443"/>
      <c r="K55" s="132"/>
      <c r="L55" s="333"/>
      <c r="M55" s="410"/>
      <c r="N55" s="280"/>
    </row>
    <row r="56" spans="1:14" ht="15.75" thickBot="1">
      <c r="B56" s="822" t="s">
        <v>1037</v>
      </c>
      <c r="C56" s="823"/>
      <c r="D56" s="823"/>
      <c r="E56" s="823"/>
      <c r="F56" s="823"/>
      <c r="G56" s="823"/>
      <c r="H56" s="823"/>
      <c r="I56" s="823"/>
      <c r="J56" s="823"/>
      <c r="K56" s="823"/>
      <c r="L56" s="823"/>
      <c r="M56" s="824"/>
      <c r="N56" s="402"/>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1" t="s">
        <v>1041</v>
      </c>
      <c r="C60" s="322"/>
      <c r="D60" s="322"/>
      <c r="E60" s="322"/>
      <c r="F60" s="322"/>
      <c r="G60" s="322"/>
      <c r="H60" s="79" t="s">
        <v>1029</v>
      </c>
      <c r="I60" s="80" t="s">
        <v>1042</v>
      </c>
      <c r="J60" s="81" t="s">
        <v>1043</v>
      </c>
      <c r="K60" s="79" t="s">
        <v>1044</v>
      </c>
      <c r="L60" s="908" t="s">
        <v>1045</v>
      </c>
      <c r="M60" s="887"/>
      <c r="N60" s="82" t="s">
        <v>1035</v>
      </c>
    </row>
    <row r="61" spans="1:14">
      <c r="A61" t="s">
        <v>1409</v>
      </c>
      <c r="B61" s="52" t="str">
        <f>VLOOKUP(A61,TRANSPORTE!A3:D117,3,FALSE)</f>
        <v xml:space="preserve">Transporte de estructuras metálicas </v>
      </c>
      <c r="C61" s="325"/>
      <c r="D61" s="325"/>
      <c r="E61" s="325"/>
      <c r="F61" s="325"/>
      <c r="G61" s="325"/>
      <c r="H61" s="319" t="s">
        <v>2150</v>
      </c>
      <c r="I61" s="287">
        <v>1</v>
      </c>
      <c r="J61" s="294">
        <v>1</v>
      </c>
      <c r="K61" s="287">
        <f>I61*J61</f>
        <v>1</v>
      </c>
      <c r="L61" s="909">
        <f>VLOOKUP(A61,TRANSPORTE!A3:D117,4,FALSE)</f>
        <v>102.36108883817512</v>
      </c>
      <c r="M61" s="910"/>
      <c r="N61" s="295">
        <f>K61*L61</f>
        <v>102.36108883817512</v>
      </c>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319"/>
      <c r="I64" s="287"/>
      <c r="J64" s="294"/>
      <c r="K64" s="287"/>
      <c r="L64" s="909"/>
      <c r="M64" s="910"/>
      <c r="N64" s="295"/>
    </row>
    <row r="65" spans="1:15">
      <c r="B65" s="52"/>
      <c r="C65" s="53"/>
      <c r="D65" s="53"/>
      <c r="E65" s="53"/>
      <c r="F65" s="53"/>
      <c r="G65" s="53"/>
      <c r="H65" s="296"/>
      <c r="I65" s="287"/>
      <c r="J65" s="287"/>
      <c r="K65" s="287"/>
      <c r="L65" s="297"/>
      <c r="M65" s="298"/>
      <c r="N65" s="299"/>
    </row>
    <row r="66" spans="1:15" ht="15.75" thickBot="1">
      <c r="B66" s="455"/>
      <c r="C66" s="456"/>
      <c r="D66" s="456"/>
      <c r="E66" s="456"/>
      <c r="F66" s="456"/>
      <c r="G66" s="456"/>
      <c r="H66" s="54"/>
      <c r="I66" s="132"/>
      <c r="J66" s="132"/>
      <c r="K66" s="132"/>
      <c r="L66" s="900"/>
      <c r="M66" s="901"/>
      <c r="N66" s="133"/>
    </row>
    <row r="67" spans="1:15" ht="15.75" thickBot="1">
      <c r="B67" s="911" t="s">
        <v>1037</v>
      </c>
      <c r="C67" s="865"/>
      <c r="D67" s="865"/>
      <c r="E67" s="865"/>
      <c r="F67" s="865"/>
      <c r="G67" s="865"/>
      <c r="H67" s="865"/>
      <c r="I67" s="865"/>
      <c r="J67" s="865"/>
      <c r="K67" s="865"/>
      <c r="L67" s="865"/>
      <c r="M67" s="866"/>
      <c r="N67" s="110">
        <f>N61+N62+N63+N64+N65</f>
        <v>102.36108883817512</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61" t="s">
        <v>1047</v>
      </c>
      <c r="C71" s="862"/>
      <c r="D71" s="862"/>
      <c r="E71" s="862"/>
      <c r="F71" s="862"/>
      <c r="G71" s="862"/>
      <c r="H71" s="862"/>
      <c r="I71" s="79" t="s">
        <v>1048</v>
      </c>
      <c r="J71" s="81" t="s">
        <v>1494</v>
      </c>
      <c r="K71" s="80" t="s">
        <v>1050</v>
      </c>
      <c r="L71" s="863" t="s">
        <v>1034</v>
      </c>
      <c r="M71" s="864"/>
      <c r="N71" s="104" t="s">
        <v>1035</v>
      </c>
    </row>
    <row r="72" spans="1:15">
      <c r="A72" s="170"/>
      <c r="B72" s="55"/>
      <c r="C72" s="53"/>
      <c r="D72" s="53"/>
      <c r="E72" s="53"/>
      <c r="F72" s="53"/>
      <c r="G72" s="53"/>
      <c r="H72" s="53"/>
      <c r="I72" s="300"/>
      <c r="J72" s="301"/>
      <c r="K72" s="302"/>
      <c r="L72" s="56"/>
      <c r="M72" s="442"/>
      <c r="N72" s="403"/>
      <c r="O72" s="112"/>
    </row>
    <row r="73" spans="1:15">
      <c r="A73" s="170"/>
      <c r="B73" s="55"/>
      <c r="C73" s="53"/>
      <c r="D73" s="53"/>
      <c r="E73" s="53"/>
      <c r="F73" s="53"/>
      <c r="G73" s="53"/>
      <c r="H73" s="53"/>
      <c r="I73" s="300"/>
      <c r="J73" s="301"/>
      <c r="K73" s="302"/>
      <c r="L73" s="56"/>
      <c r="M73" s="442"/>
      <c r="N73" s="403"/>
    </row>
    <row r="74" spans="1:15">
      <c r="B74" s="55"/>
      <c r="C74" s="53"/>
      <c r="D74" s="53"/>
      <c r="E74" s="53"/>
      <c r="F74" s="53"/>
      <c r="G74" s="53"/>
      <c r="H74" s="53"/>
      <c r="I74" s="300"/>
      <c r="J74" s="301"/>
      <c r="K74" s="302"/>
      <c r="L74" s="56"/>
      <c r="M74" s="440"/>
      <c r="N74" s="403"/>
    </row>
    <row r="75" spans="1:15">
      <c r="B75" s="55"/>
      <c r="C75" s="53"/>
      <c r="D75" s="53"/>
      <c r="E75" s="53"/>
      <c r="F75" s="53"/>
      <c r="G75" s="53"/>
      <c r="H75" s="53"/>
      <c r="I75" s="287"/>
      <c r="J75" s="305"/>
      <c r="K75" s="306"/>
      <c r="L75" s="326"/>
      <c r="M75" s="308"/>
      <c r="N75" s="304"/>
    </row>
    <row r="76" spans="1:15">
      <c r="B76" s="55"/>
      <c r="C76" s="53"/>
      <c r="D76" s="53"/>
      <c r="E76" s="53"/>
      <c r="F76" s="53"/>
      <c r="G76" s="53"/>
      <c r="H76" s="53"/>
      <c r="I76" s="287"/>
      <c r="J76" s="305"/>
      <c r="K76" s="306"/>
      <c r="L76" s="326"/>
      <c r="M76" s="308"/>
      <c r="N76" s="304"/>
    </row>
    <row r="77" spans="1:15" ht="15.75" thickBot="1">
      <c r="B77" s="898"/>
      <c r="C77" s="899"/>
      <c r="D77" s="899"/>
      <c r="E77" s="899"/>
      <c r="F77" s="899"/>
      <c r="G77" s="899"/>
      <c r="H77" s="899"/>
      <c r="I77" s="132"/>
      <c r="J77" s="132"/>
      <c r="K77" s="132"/>
      <c r="L77" s="912"/>
      <c r="M77" s="912"/>
      <c r="N77" s="133"/>
    </row>
    <row r="78" spans="1:15" ht="15.75" thickBot="1">
      <c r="B78" s="911" t="s">
        <v>1037</v>
      </c>
      <c r="C78" s="865"/>
      <c r="D78" s="865"/>
      <c r="E78" s="865"/>
      <c r="F78" s="865"/>
      <c r="G78" s="865"/>
      <c r="H78" s="865"/>
      <c r="I78" s="865"/>
      <c r="J78" s="865"/>
      <c r="K78" s="865"/>
      <c r="L78" s="865"/>
      <c r="M78" s="866"/>
      <c r="N78" s="468"/>
    </row>
    <row r="79" spans="1:15" ht="15.75" thickBot="1">
      <c r="B79" s="39"/>
      <c r="C79" s="40"/>
      <c r="D79" s="40"/>
      <c r="E79" s="40"/>
      <c r="F79" s="40"/>
      <c r="G79" s="40"/>
      <c r="H79" s="40"/>
      <c r="I79" s="40"/>
      <c r="J79" s="40"/>
      <c r="K79" s="40"/>
      <c r="L79" s="40"/>
      <c r="M79" s="40"/>
      <c r="N79" s="41"/>
    </row>
    <row r="80" spans="1:15" ht="15.75" thickBot="1">
      <c r="B80" s="822" t="s">
        <v>1051</v>
      </c>
      <c r="C80" s="823"/>
      <c r="D80" s="823"/>
      <c r="E80" s="823"/>
      <c r="F80" s="823"/>
      <c r="G80" s="823"/>
      <c r="H80" s="823"/>
      <c r="I80" s="823"/>
      <c r="J80" s="823"/>
      <c r="K80" s="823"/>
      <c r="L80" s="823"/>
      <c r="M80" s="824"/>
      <c r="N80" s="105">
        <f>N43+N56+N67+N78</f>
        <v>102.36108883817512</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7" t="s">
        <v>1053</v>
      </c>
      <c r="C84" s="868"/>
      <c r="D84" s="868"/>
      <c r="E84" s="868"/>
      <c r="F84" s="868"/>
      <c r="G84" s="868"/>
      <c r="H84" s="868"/>
      <c r="I84" s="322"/>
      <c r="J84" s="342"/>
      <c r="K84" s="310" t="s">
        <v>1054</v>
      </c>
      <c r="L84" s="869" t="s">
        <v>1055</v>
      </c>
      <c r="M84" s="870"/>
      <c r="N84" s="311"/>
    </row>
    <row r="85" spans="1:14">
      <c r="B85" s="855" t="s">
        <v>1056</v>
      </c>
      <c r="C85" s="856"/>
      <c r="D85" s="856"/>
      <c r="E85" s="856"/>
      <c r="F85" s="856"/>
      <c r="G85" s="856"/>
      <c r="H85" s="856"/>
      <c r="I85" s="93"/>
      <c r="J85" s="94"/>
      <c r="K85" s="312">
        <v>0.2</v>
      </c>
      <c r="L85" s="857">
        <f>N80*K85</f>
        <v>20.472217767635026</v>
      </c>
      <c r="M85" s="858"/>
      <c r="N85" s="57"/>
    </row>
    <row r="86" spans="1:14">
      <c r="B86" s="95" t="s">
        <v>1057</v>
      </c>
      <c r="C86" s="96"/>
      <c r="D86" s="96"/>
      <c r="E86" s="96"/>
      <c r="F86" s="96"/>
      <c r="G86" s="96"/>
      <c r="H86" s="96"/>
      <c r="I86" s="93"/>
      <c r="J86" s="94"/>
      <c r="K86" s="312">
        <v>0.05</v>
      </c>
      <c r="L86" s="857">
        <f>N80*K86</f>
        <v>5.1180544419087566</v>
      </c>
      <c r="M86" s="858"/>
      <c r="N86" s="57"/>
    </row>
    <row r="87" spans="1:14" ht="15.75" thickBot="1">
      <c r="B87" s="97" t="s">
        <v>1058</v>
      </c>
      <c r="C87" s="98"/>
      <c r="D87" s="98"/>
      <c r="E87" s="98"/>
      <c r="F87" s="98"/>
      <c r="G87" s="98"/>
      <c r="H87" s="98"/>
      <c r="I87" s="99"/>
      <c r="J87" s="100"/>
      <c r="K87" s="313">
        <v>0.05</v>
      </c>
      <c r="L87" s="859">
        <f>N80*K87</f>
        <v>5.1180544419087566</v>
      </c>
      <c r="M87" s="860"/>
      <c r="N87" s="57"/>
    </row>
    <row r="88" spans="1:14" ht="15.75" thickBot="1">
      <c r="B88" s="822" t="s">
        <v>1037</v>
      </c>
      <c r="C88" s="823"/>
      <c r="D88" s="823"/>
      <c r="E88" s="823"/>
      <c r="F88" s="823"/>
      <c r="G88" s="823"/>
      <c r="H88" s="823"/>
      <c r="I88" s="823"/>
      <c r="J88" s="823"/>
      <c r="K88" s="823"/>
      <c r="L88" s="823"/>
      <c r="M88" s="824"/>
      <c r="N88" s="58">
        <f>L85+L86+L87</f>
        <v>30.708326651452541</v>
      </c>
    </row>
    <row r="89" spans="1:14" ht="15.75" thickBot="1">
      <c r="B89" s="39"/>
      <c r="C89" s="40"/>
      <c r="D89" s="40"/>
      <c r="E89" s="40"/>
      <c r="F89" s="40"/>
      <c r="G89" s="40"/>
      <c r="H89" s="40"/>
      <c r="I89" s="40"/>
      <c r="J89" s="40"/>
      <c r="K89" s="40"/>
      <c r="L89" s="40"/>
      <c r="M89" s="40"/>
      <c r="N89" s="41"/>
    </row>
    <row r="90" spans="1:14" ht="15.75" thickBot="1">
      <c r="A90" t="s">
        <v>2122</v>
      </c>
      <c r="B90" s="822" t="s">
        <v>1059</v>
      </c>
      <c r="C90" s="823"/>
      <c r="D90" s="823"/>
      <c r="E90" s="823"/>
      <c r="F90" s="823"/>
      <c r="G90" s="823"/>
      <c r="H90" s="823"/>
      <c r="I90" s="823"/>
      <c r="J90" s="823"/>
      <c r="K90" s="823"/>
      <c r="L90" s="823"/>
      <c r="M90" s="824"/>
      <c r="N90" s="58">
        <f>N80+N88</f>
        <v>133.06941548962766</v>
      </c>
    </row>
    <row r="91" spans="1:14">
      <c r="B91" s="247"/>
      <c r="C91" s="248"/>
      <c r="D91" s="248"/>
      <c r="E91" s="248"/>
      <c r="F91" s="248"/>
      <c r="G91" s="248"/>
      <c r="H91" s="248"/>
      <c r="I91" s="248"/>
      <c r="J91" s="248"/>
      <c r="K91" s="248"/>
      <c r="L91" s="248"/>
      <c r="M91" s="248"/>
      <c r="N91" s="249"/>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251"/>
      <c r="F94" s="251"/>
      <c r="G94" s="251"/>
      <c r="H94" s="251"/>
      <c r="I94" s="251"/>
      <c r="J94" s="251"/>
      <c r="K94" s="251"/>
      <c r="L94" s="251"/>
      <c r="M94" s="251"/>
      <c r="N94" s="252"/>
    </row>
    <row r="95" spans="1:14">
      <c r="B95" s="250"/>
      <c r="C95" s="251"/>
      <c r="D95" s="251"/>
      <c r="E95" s="425" t="s">
        <v>1060</v>
      </c>
      <c r="F95" s="425"/>
      <c r="G95" s="425"/>
      <c r="H95" s="425"/>
      <c r="I95" s="425"/>
      <c r="J95" s="425"/>
      <c r="K95" s="251"/>
      <c r="L95" s="251"/>
      <c r="M95" s="251"/>
      <c r="N95" s="252"/>
    </row>
    <row r="96" spans="1:14">
      <c r="B96" s="250"/>
      <c r="C96" s="251"/>
      <c r="D96" s="251"/>
      <c r="E96" s="251" t="s">
        <v>1061</v>
      </c>
      <c r="F96" s="251"/>
      <c r="G96" s="251"/>
      <c r="H96" s="251"/>
      <c r="I96" s="251"/>
      <c r="J96" s="251"/>
      <c r="K96" s="251"/>
      <c r="L96" s="251"/>
      <c r="M96" s="251"/>
      <c r="N96" s="252"/>
    </row>
    <row r="97" spans="2:14">
      <c r="B97" s="250"/>
      <c r="C97" s="251"/>
      <c r="D97" s="251"/>
      <c r="E97" s="251" t="s">
        <v>1062</v>
      </c>
      <c r="F97" s="251"/>
      <c r="G97" s="251"/>
      <c r="H97" s="251"/>
      <c r="I97" s="251"/>
      <c r="J97" s="251"/>
      <c r="K97" s="251"/>
      <c r="L97" s="251"/>
      <c r="M97" s="251"/>
      <c r="N97" s="252"/>
    </row>
    <row r="98" spans="2:14">
      <c r="B98" s="250"/>
      <c r="C98" s="251"/>
      <c r="D98" s="251"/>
      <c r="E98" s="251" t="s">
        <v>1063</v>
      </c>
      <c r="F98" s="251"/>
      <c r="G98" s="251"/>
      <c r="H98" s="251"/>
      <c r="I98" s="251"/>
      <c r="J98" s="251"/>
      <c r="K98" s="251"/>
      <c r="L98" s="251"/>
      <c r="M98" s="251"/>
      <c r="N98" s="252"/>
    </row>
    <row r="99" spans="2:14" ht="15.75" thickBot="1">
      <c r="B99" s="250"/>
      <c r="C99" s="251"/>
      <c r="D99" s="251"/>
      <c r="E99" s="251"/>
      <c r="F99" s="251" t="s">
        <v>1064</v>
      </c>
      <c r="G99" s="251"/>
      <c r="H99" s="251"/>
      <c r="I99" s="251"/>
      <c r="J99" s="251"/>
      <c r="K99" s="251"/>
      <c r="L99" s="251"/>
      <c r="M99" s="251"/>
      <c r="N99" s="252"/>
    </row>
    <row r="100" spans="2:14">
      <c r="B100" s="235" t="s">
        <v>2322</v>
      </c>
      <c r="C100" s="236"/>
      <c r="D100" s="236"/>
      <c r="E100" s="236"/>
      <c r="F100" s="236"/>
      <c r="G100" s="236"/>
      <c r="H100" s="236"/>
      <c r="I100" s="236"/>
      <c r="J100" s="236"/>
      <c r="K100" s="236"/>
      <c r="L100" s="236"/>
      <c r="M100" s="236"/>
      <c r="N100" s="237"/>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c r="B103" s="253"/>
      <c r="C103" s="254"/>
      <c r="D103" s="254"/>
      <c r="E103" s="254"/>
      <c r="F103" s="254"/>
      <c r="G103" s="254"/>
      <c r="H103" s="254"/>
      <c r="I103" s="254"/>
      <c r="J103" s="254"/>
      <c r="K103" s="254"/>
      <c r="L103" s="254"/>
      <c r="M103" s="254"/>
      <c r="N103" s="255"/>
    </row>
    <row r="104" spans="2:14" ht="15.75" thickBot="1">
      <c r="B104" s="256"/>
      <c r="C104" s="257"/>
      <c r="D104" s="257"/>
      <c r="E104" s="257"/>
      <c r="F104" s="257"/>
      <c r="G104" s="257"/>
      <c r="H104" s="257"/>
      <c r="I104" s="257"/>
      <c r="J104" s="257"/>
      <c r="K104" s="257"/>
      <c r="L104" s="257"/>
      <c r="M104" s="257"/>
      <c r="N104" s="258"/>
    </row>
    <row r="105" spans="2:14">
      <c r="B105" s="259"/>
      <c r="C105" s="260"/>
      <c r="D105" s="260"/>
      <c r="E105" s="260"/>
      <c r="F105" s="260"/>
      <c r="G105" s="260"/>
      <c r="H105" s="260"/>
      <c r="I105" s="260"/>
      <c r="J105" s="260"/>
      <c r="K105" s="260"/>
      <c r="L105" s="260"/>
      <c r="M105" s="260"/>
      <c r="N105" s="261"/>
    </row>
    <row r="106" spans="2:14">
      <c r="B106" s="262" t="s">
        <v>2323</v>
      </c>
      <c r="C106" s="263"/>
      <c r="D106" s="263"/>
      <c r="E106" s="263"/>
      <c r="F106" s="263"/>
      <c r="G106" s="263"/>
      <c r="H106" s="263"/>
      <c r="I106" s="263"/>
      <c r="J106" s="263"/>
      <c r="K106" s="263"/>
      <c r="L106" s="263"/>
      <c r="M106" s="263"/>
      <c r="N106" s="264"/>
    </row>
    <row r="107" spans="2:14" ht="15" customHeight="1">
      <c r="B107" s="966" t="s">
        <v>2324</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2325</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347"/>
      <c r="C113" s="348"/>
      <c r="D113" s="348"/>
      <c r="E113" s="348"/>
      <c r="F113" s="348"/>
      <c r="G113" s="348"/>
      <c r="H113" s="348"/>
      <c r="I113" s="348"/>
      <c r="J113" s="348"/>
      <c r="K113" s="348"/>
      <c r="L113" s="348"/>
      <c r="M113" s="348"/>
      <c r="N113" s="349"/>
    </row>
    <row r="114" spans="2:14">
      <c r="B114" s="262"/>
      <c r="C114" s="263"/>
      <c r="D114" s="263"/>
      <c r="E114" s="263"/>
      <c r="F114" s="263"/>
      <c r="G114" s="263"/>
      <c r="H114" s="263"/>
      <c r="I114" s="263"/>
      <c r="J114" s="263"/>
      <c r="K114" s="263"/>
      <c r="L114" s="263"/>
      <c r="M114" s="263"/>
      <c r="N114" s="264"/>
    </row>
    <row r="115" spans="2:14">
      <c r="B115" s="250"/>
      <c r="C115" s="251"/>
      <c r="D115" s="251"/>
      <c r="E115" s="251" t="s">
        <v>1060</v>
      </c>
      <c r="F115" s="425"/>
      <c r="G115" s="425"/>
      <c r="H115" s="251"/>
      <c r="I115" s="251"/>
      <c r="J115" s="251"/>
      <c r="K115" s="251"/>
      <c r="L115" s="251"/>
      <c r="M115" s="251"/>
      <c r="N115" s="252"/>
    </row>
    <row r="116" spans="2:14">
      <c r="B116" s="250"/>
      <c r="C116" s="251"/>
      <c r="D116" s="251"/>
      <c r="E116" s="426" t="s">
        <v>1061</v>
      </c>
      <c r="F116" s="251"/>
      <c r="G116" s="251"/>
      <c r="H116" s="426"/>
      <c r="I116" s="426"/>
      <c r="J116" s="426"/>
      <c r="K116" s="251"/>
      <c r="L116" s="251"/>
      <c r="M116" s="251"/>
      <c r="N116" s="252"/>
    </row>
    <row r="117" spans="2:14">
      <c r="B117" s="250"/>
      <c r="C117" s="251"/>
      <c r="D117" s="251"/>
      <c r="E117" s="265" t="s">
        <v>1065</v>
      </c>
      <c r="F117" s="251"/>
      <c r="G117" s="251"/>
      <c r="H117" s="265"/>
      <c r="I117" s="265"/>
      <c r="J117" s="265"/>
      <c r="K117" s="251"/>
      <c r="L117" s="251"/>
      <c r="M117" s="251"/>
      <c r="N117" s="252"/>
    </row>
    <row r="118" spans="2:14">
      <c r="B118" s="266"/>
      <c r="C118" s="263"/>
      <c r="D118" s="263"/>
      <c r="E118" s="251" t="s">
        <v>1063</v>
      </c>
      <c r="F118" s="251"/>
      <c r="G118" s="251"/>
      <c r="H118" s="251"/>
      <c r="I118" s="251"/>
      <c r="J118" s="251"/>
      <c r="K118" s="263"/>
      <c r="L118" s="263"/>
      <c r="M118" s="263"/>
      <c r="N118" s="264"/>
    </row>
    <row r="119" spans="2:14">
      <c r="B119" s="266"/>
      <c r="C119" s="263"/>
      <c r="D119" s="263"/>
      <c r="E119" s="263"/>
      <c r="F119" s="251"/>
      <c r="G119" s="251"/>
      <c r="H119" s="251"/>
      <c r="I119" s="251"/>
      <c r="J119" s="251"/>
      <c r="K119" s="263"/>
      <c r="L119" s="263"/>
      <c r="M119" s="263"/>
      <c r="N119" s="264"/>
    </row>
    <row r="120" spans="2:14">
      <c r="B120" s="266" t="s">
        <v>2326</v>
      </c>
      <c r="C120" s="265"/>
      <c r="D120" s="265"/>
      <c r="E120" s="251"/>
      <c r="F120" s="251"/>
      <c r="G120" s="251"/>
      <c r="H120" s="251"/>
      <c r="I120" s="251"/>
      <c r="J120" s="972"/>
      <c r="K120" s="972"/>
      <c r="L120" s="972"/>
      <c r="M120" s="972"/>
      <c r="N120" s="973"/>
    </row>
    <row r="121" spans="2:14" ht="15.75" thickBot="1">
      <c r="B121" s="427" t="s">
        <v>2327</v>
      </c>
      <c r="C121" s="428"/>
      <c r="D121" s="428"/>
      <c r="E121" s="267"/>
      <c r="F121" s="267"/>
      <c r="G121" s="267"/>
      <c r="H121" s="267"/>
      <c r="I121" s="267"/>
      <c r="J121" s="974"/>
      <c r="K121" s="974"/>
      <c r="L121" s="974"/>
      <c r="M121" s="974"/>
      <c r="N121" s="975"/>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customHeight="1" thickBot="1">
      <c r="A31" t="s">
        <v>1929</v>
      </c>
      <c r="B31" s="86" t="s">
        <v>1211</v>
      </c>
      <c r="C31" s="87" t="s">
        <v>2236</v>
      </c>
      <c r="D31" s="88"/>
      <c r="E31" s="88"/>
      <c r="F31" s="88"/>
      <c r="G31" s="88"/>
      <c r="H31" s="88"/>
      <c r="I31" s="88"/>
      <c r="J31" s="88"/>
      <c r="K31" s="461"/>
      <c r="L31" s="314" t="s">
        <v>377</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190</v>
      </c>
      <c r="B36" s="871" t="str">
        <f>VLOOKUP(A36,EQUIPOS!A6:D154,3,FALSE)</f>
        <v>Diferencial de 3 ton</v>
      </c>
      <c r="C36" s="872"/>
      <c r="D36" s="872"/>
      <c r="E36" s="872"/>
      <c r="F36" s="872"/>
      <c r="G36" s="872"/>
      <c r="H36" s="873"/>
      <c r="I36" s="275"/>
      <c r="J36" s="276"/>
      <c r="K36" s="277">
        <f>VLOOKUP(A36,EQUIPOS!A6:D163,4,FALSE)</f>
        <v>5656.666666666667</v>
      </c>
      <c r="L36" s="278"/>
      <c r="M36" s="344">
        <v>40</v>
      </c>
      <c r="N36" s="280">
        <f t="shared" ref="N36:N41" si="0">K36/M36</f>
        <v>141.41666666666669</v>
      </c>
    </row>
    <row r="37" spans="1:14">
      <c r="A37" s="119" t="s">
        <v>195</v>
      </c>
      <c r="B37" s="871" t="str">
        <f>VLOOKUP(A37,EQUIPOS!A7:D154,3,FALSE)</f>
        <v xml:space="preserve">Equipo de oxicorte, Capacidad de corte: hasta 6´´ (152mm) </v>
      </c>
      <c r="C37" s="872"/>
      <c r="D37" s="872"/>
      <c r="E37" s="872"/>
      <c r="F37" s="872"/>
      <c r="G37" s="872"/>
      <c r="H37" s="873"/>
      <c r="I37" s="429"/>
      <c r="J37" s="430"/>
      <c r="K37" s="277">
        <f>VLOOKUP(A37,EQUIPOS!A7:D164,4,FALSE)</f>
        <v>4356.666666666667</v>
      </c>
      <c r="L37" s="343"/>
      <c r="M37" s="344">
        <v>400</v>
      </c>
      <c r="N37" s="280">
        <f t="shared" si="0"/>
        <v>10.891666666666667</v>
      </c>
    </row>
    <row r="38" spans="1:14">
      <c r="A38" s="119" t="s">
        <v>204</v>
      </c>
      <c r="B38" s="871" t="str">
        <f>VLOOKUP(A38,EQUIPOS!A8:D154,3,FALSE)</f>
        <v xml:space="preserve">Equipo de soldadura 250 AMP
</v>
      </c>
      <c r="C38" s="872"/>
      <c r="D38" s="872"/>
      <c r="E38" s="872"/>
      <c r="F38" s="872"/>
      <c r="G38" s="872"/>
      <c r="H38" s="873"/>
      <c r="I38" s="429"/>
      <c r="J38" s="430"/>
      <c r="K38" s="277">
        <f>VLOOKUP(A38,EQUIPOS!A8:D165,4,FALSE)</f>
        <v>9980</v>
      </c>
      <c r="L38" s="343"/>
      <c r="M38" s="344">
        <v>400</v>
      </c>
      <c r="N38" s="280">
        <f t="shared" si="0"/>
        <v>24.95</v>
      </c>
    </row>
    <row r="39" spans="1:14">
      <c r="A39" s="119" t="s">
        <v>208</v>
      </c>
      <c r="B39" s="871" t="str">
        <f>VLOOKUP(A39,EQUIPOS!A9:D154,3,FALSE)</f>
        <v>Equipo de soldadura 400</v>
      </c>
      <c r="C39" s="872"/>
      <c r="D39" s="872"/>
      <c r="E39" s="872"/>
      <c r="F39" s="872"/>
      <c r="G39" s="872"/>
      <c r="H39" s="873"/>
      <c r="I39" s="429"/>
      <c r="J39" s="430"/>
      <c r="K39" s="277">
        <f>VLOOKUP(A39,EQUIPOS!A9:D166,4,FALSE)</f>
        <v>29933.333333333332</v>
      </c>
      <c r="L39" s="343"/>
      <c r="M39" s="344">
        <v>400</v>
      </c>
      <c r="N39" s="280">
        <f t="shared" si="0"/>
        <v>74.833333333333329</v>
      </c>
    </row>
    <row r="40" spans="1:14">
      <c r="A40" s="119" t="s">
        <v>210</v>
      </c>
      <c r="B40" s="871" t="str">
        <f>VLOOKUP(A40,EQUIPOS!A10:D154,3,FALSE)</f>
        <v>Equipo de soldadura 600</v>
      </c>
      <c r="C40" s="872"/>
      <c r="D40" s="872"/>
      <c r="E40" s="872"/>
      <c r="F40" s="872"/>
      <c r="G40" s="872"/>
      <c r="H40" s="873"/>
      <c r="I40" s="429"/>
      <c r="J40" s="430"/>
      <c r="K40" s="277">
        <f>VLOOKUP(A40,EQUIPOS!A10:D167,4,FALSE)</f>
        <v>25400</v>
      </c>
      <c r="L40" s="343"/>
      <c r="M40" s="344">
        <v>400</v>
      </c>
      <c r="N40" s="280">
        <f t="shared" si="0"/>
        <v>63.5</v>
      </c>
    </row>
    <row r="41" spans="1:14">
      <c r="A41" s="119" t="s">
        <v>243</v>
      </c>
      <c r="B41" s="871" t="str">
        <f>VLOOKUP(A41,EQUIPOS!A11:D155,3,FALSE)</f>
        <v>Grúa 10 ton</v>
      </c>
      <c r="C41" s="872"/>
      <c r="D41" s="872"/>
      <c r="E41" s="872"/>
      <c r="F41" s="872"/>
      <c r="G41" s="872"/>
      <c r="H41" s="873"/>
      <c r="I41" s="429"/>
      <c r="J41" s="430"/>
      <c r="K41" s="277">
        <f>VLOOKUP(A41,EQUIPOS!A11:D168,4,FALSE)</f>
        <v>187100</v>
      </c>
      <c r="L41" s="343"/>
      <c r="M41" s="344">
        <v>400</v>
      </c>
      <c r="N41" s="280">
        <f t="shared" si="0"/>
        <v>467.75</v>
      </c>
    </row>
    <row r="42" spans="1:14">
      <c r="B42" s="871"/>
      <c r="C42" s="872"/>
      <c r="D42" s="872"/>
      <c r="E42" s="872"/>
      <c r="F42" s="872"/>
      <c r="G42" s="872"/>
      <c r="H42" s="873"/>
      <c r="I42" s="42"/>
      <c r="J42" s="43"/>
      <c r="K42" s="277"/>
      <c r="L42" s="284"/>
      <c r="M42" s="344"/>
      <c r="N42" s="280"/>
    </row>
    <row r="43" spans="1:14">
      <c r="B43" s="328"/>
      <c r="C43" s="329"/>
      <c r="D43" s="329"/>
      <c r="E43" s="329"/>
      <c r="F43" s="331"/>
      <c r="G43" s="331"/>
      <c r="H43" s="131"/>
      <c r="I43" s="42"/>
      <c r="J43" s="43"/>
      <c r="K43" s="277"/>
      <c r="L43" s="284"/>
      <c r="M43" s="285"/>
      <c r="N43" s="281"/>
    </row>
    <row r="44" spans="1:14">
      <c r="B44" s="879" t="s">
        <v>1036</v>
      </c>
      <c r="C44" s="880"/>
      <c r="D44" s="880"/>
      <c r="E44" s="44"/>
      <c r="F44" s="45"/>
      <c r="G44" s="45"/>
      <c r="H44" s="46"/>
      <c r="I44" s="42"/>
      <c r="J44" s="43"/>
      <c r="K44" s="287"/>
      <c r="L44" s="284"/>
      <c r="M44" s="409">
        <v>0.05</v>
      </c>
      <c r="N44" s="352">
        <f>N81*M44</f>
        <v>96.149573727328132</v>
      </c>
    </row>
    <row r="45" spans="1:14" ht="15.75" thickBot="1">
      <c r="B45" s="871"/>
      <c r="C45" s="872"/>
      <c r="D45" s="872"/>
      <c r="E45" s="872"/>
      <c r="F45" s="872"/>
      <c r="G45" s="872"/>
      <c r="H45" s="873"/>
      <c r="I45" s="881"/>
      <c r="J45" s="882"/>
      <c r="K45" s="47"/>
      <c r="L45" s="883"/>
      <c r="M45" s="884"/>
      <c r="N45" s="111"/>
    </row>
    <row r="46" spans="1:14" ht="15.75" thickBot="1">
      <c r="B46" s="822" t="s">
        <v>1037</v>
      </c>
      <c r="C46" s="823"/>
      <c r="D46" s="823"/>
      <c r="E46" s="823"/>
      <c r="F46" s="823"/>
      <c r="G46" s="823"/>
      <c r="H46" s="823"/>
      <c r="I46" s="823"/>
      <c r="J46" s="823"/>
      <c r="K46" s="823"/>
      <c r="L46" s="823"/>
      <c r="M46" s="824"/>
      <c r="N46" s="402">
        <f>SUM(N36:N44)</f>
        <v>879.49124039399487</v>
      </c>
    </row>
    <row r="47" spans="1:14">
      <c r="B47" s="288"/>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75" thickBot="1">
      <c r="B49" s="73"/>
      <c r="C49" s="68"/>
      <c r="D49" s="68"/>
      <c r="E49" s="68"/>
      <c r="F49" s="68"/>
      <c r="G49" s="68"/>
      <c r="H49" s="68"/>
      <c r="I49" s="68"/>
      <c r="J49" s="67"/>
      <c r="K49" s="67"/>
      <c r="L49" s="67"/>
      <c r="M49" s="67"/>
      <c r="N49" s="69"/>
    </row>
    <row r="50" spans="1:14">
      <c r="B50" s="867" t="s">
        <v>1028</v>
      </c>
      <c r="C50" s="868"/>
      <c r="D50" s="868"/>
      <c r="E50" s="868"/>
      <c r="F50" s="868"/>
      <c r="G50" s="868"/>
      <c r="H50" s="868"/>
      <c r="I50" s="902"/>
      <c r="J50" s="323" t="s">
        <v>1029</v>
      </c>
      <c r="K50" s="91" t="s">
        <v>1030</v>
      </c>
      <c r="L50" s="903" t="s">
        <v>1039</v>
      </c>
      <c r="M50" s="902"/>
      <c r="N50" s="92" t="s">
        <v>1035</v>
      </c>
    </row>
    <row r="51" spans="1:14">
      <c r="A51" s="169" t="s">
        <v>469</v>
      </c>
      <c r="B51" s="49" t="str">
        <f>VLOOKUP(A51,MATERIALES!A5:D373,3,FALSE)</f>
        <v>Fundente</v>
      </c>
      <c r="C51" s="289"/>
      <c r="D51" s="289"/>
      <c r="E51" s="289"/>
      <c r="F51" s="289"/>
      <c r="G51" s="289"/>
      <c r="H51" s="289"/>
      <c r="I51" s="289"/>
      <c r="J51" s="319" t="str">
        <f>VLOOKUP(A51,MATERIALES!A6:D643,2,FALSE)</f>
        <v>kg</v>
      </c>
      <c r="K51" s="290">
        <v>5.0000000000000001E-3</v>
      </c>
      <c r="L51" s="275"/>
      <c r="M51" s="410">
        <f>VLOOKUP(A51,MATERIALES!A5:D396,4,FALSE)</f>
        <v>26175.921472910264</v>
      </c>
      <c r="N51" s="280">
        <f>K51*M51</f>
        <v>130.87960736455133</v>
      </c>
    </row>
    <row r="52" spans="1:14">
      <c r="A52" s="169" t="s">
        <v>471</v>
      </c>
      <c r="B52" s="49" t="str">
        <f>VLOOKUP(A52,MATERIALES!A6:D373,3,FALSE)</f>
        <v>Gas propano</v>
      </c>
      <c r="C52" s="433"/>
      <c r="D52" s="433"/>
      <c r="E52" s="433"/>
      <c r="F52" s="433"/>
      <c r="G52" s="433"/>
      <c r="H52" s="433"/>
      <c r="I52" s="433"/>
      <c r="J52" s="320" t="str">
        <f>VLOOKUP(A52,MATERIALES!A6:D644,2,FALSE)</f>
        <v>kg</v>
      </c>
      <c r="K52" s="405">
        <v>5.0000000000000001E-3</v>
      </c>
      <c r="L52" s="429"/>
      <c r="M52" s="410">
        <f>VLOOKUP(A52,MATERIALES!A6:D397,4,FALSE)</f>
        <v>5255.333333333333</v>
      </c>
      <c r="N52" s="280">
        <f t="shared" ref="N52:N58" si="1">K52*M52</f>
        <v>26.276666666666667</v>
      </c>
    </row>
    <row r="53" spans="1:14">
      <c r="A53" s="169" t="s">
        <v>613</v>
      </c>
      <c r="B53" s="49" t="str">
        <f>VLOOKUP(A53,MATERIALES!A6:D373,3,FALSE)</f>
        <v xml:space="preserve">Oxigeno industrial
</v>
      </c>
      <c r="C53" s="433"/>
      <c r="D53" s="433"/>
      <c r="E53" s="433"/>
      <c r="F53" s="433"/>
      <c r="G53" s="433"/>
      <c r="H53" s="433"/>
      <c r="I53" s="433"/>
      <c r="J53" s="320" t="str">
        <f>VLOOKUP(A53,MATERIALES!A7:D645,2,FALSE)</f>
        <v>kg</v>
      </c>
      <c r="K53" s="405">
        <v>5.0000000000000001E-3</v>
      </c>
      <c r="L53" s="429"/>
      <c r="M53" s="410">
        <f>VLOOKUP(A53,MATERIALES!A6:D398,4,FALSE)</f>
        <v>9104.2200928102229</v>
      </c>
      <c r="N53" s="280">
        <f t="shared" si="1"/>
        <v>45.521100464051116</v>
      </c>
    </row>
    <row r="54" spans="1:14">
      <c r="A54" s="169" t="s">
        <v>706</v>
      </c>
      <c r="B54" s="49" t="str">
        <f>VLOOKUP(A54,MATERIALES!A6:D373,3,FALSE)</f>
        <v>Soldadura 7018</v>
      </c>
      <c r="C54" s="433"/>
      <c r="D54" s="433"/>
      <c r="E54" s="433"/>
      <c r="F54" s="433"/>
      <c r="G54" s="433"/>
      <c r="H54" s="433"/>
      <c r="I54" s="433"/>
      <c r="J54" s="320" t="str">
        <f>VLOOKUP(A54,MATERIALES!A8:D646,2,FALSE)</f>
        <v>kg</v>
      </c>
      <c r="K54" s="405">
        <v>0.01</v>
      </c>
      <c r="L54" s="429"/>
      <c r="M54" s="410">
        <f>VLOOKUP(A54,MATERIALES!A6:D399,4,FALSE)</f>
        <v>10206.666666666666</v>
      </c>
      <c r="N54" s="280">
        <f t="shared" si="1"/>
        <v>102.06666666666666</v>
      </c>
    </row>
    <row r="55" spans="1:14">
      <c r="A55" s="169" t="s">
        <v>710</v>
      </c>
      <c r="B55" s="49" t="str">
        <f>VLOOKUP(A55,MATERIALES!A7:D373,3,FALSE)</f>
        <v>Soldadura L-70</v>
      </c>
      <c r="C55" s="433"/>
      <c r="D55" s="433"/>
      <c r="E55" s="433"/>
      <c r="F55" s="433"/>
      <c r="G55" s="433"/>
      <c r="H55" s="433"/>
      <c r="I55" s="433"/>
      <c r="J55" s="320" t="str">
        <f>VLOOKUP(A55,MATERIALES!A9:D647,2,FALSE)</f>
        <v>kg</v>
      </c>
      <c r="K55" s="405">
        <v>0.01</v>
      </c>
      <c r="L55" s="429"/>
      <c r="M55" s="410">
        <f>VLOOKUP(A55,MATERIALES!A7:D400,4,FALSE)</f>
        <v>22405.572952449827</v>
      </c>
      <c r="N55" s="280">
        <f t="shared" si="1"/>
        <v>224.05572952449828</v>
      </c>
    </row>
    <row r="56" spans="1:14">
      <c r="A56" s="169" t="s">
        <v>639</v>
      </c>
      <c r="B56" s="49" t="str">
        <f>VLOOKUP(A56,MATERIALES!A8:D373,3,FALSE)</f>
        <v>Pintura anticorrosiva</v>
      </c>
      <c r="C56" s="433"/>
      <c r="D56" s="433"/>
      <c r="E56" s="433"/>
      <c r="F56" s="433"/>
      <c r="G56" s="433"/>
      <c r="H56" s="433"/>
      <c r="I56" s="433"/>
      <c r="J56" s="320" t="str">
        <f>VLOOKUP(A56,MATERIALES!A10:D648,2,FALSE)</f>
        <v>gal</v>
      </c>
      <c r="K56" s="444">
        <v>5.0000000000000001E-4</v>
      </c>
      <c r="L56" s="429"/>
      <c r="M56" s="410">
        <f>VLOOKUP(A56,MATERIALES!A8:D401,4,FALSE)</f>
        <v>38752.333333333336</v>
      </c>
      <c r="N56" s="280">
        <f t="shared" si="1"/>
        <v>19.37616666666667</v>
      </c>
    </row>
    <row r="57" spans="1:14">
      <c r="A57" s="169" t="s">
        <v>638</v>
      </c>
      <c r="B57" s="49" t="str">
        <f>VLOOKUP(A57,MATERIALES!A9:D373,3,FALSE)</f>
        <v xml:space="preserve">Pintura acrílica, esmalte o similar </v>
      </c>
      <c r="C57" s="433"/>
      <c r="D57" s="433"/>
      <c r="E57" s="433"/>
      <c r="F57" s="433"/>
      <c r="G57" s="433"/>
      <c r="H57" s="433"/>
      <c r="I57" s="433"/>
      <c r="J57" s="320" t="str">
        <f>VLOOKUP(A57,MATERIALES!A11:D649,2,FALSE)</f>
        <v>gal</v>
      </c>
      <c r="K57" s="405">
        <v>1E-3</v>
      </c>
      <c r="L57" s="429"/>
      <c r="M57" s="410">
        <f>VLOOKUP(A57,MATERIALES!A9:D402,4,FALSE)</f>
        <v>66383.333333333328</v>
      </c>
      <c r="N57" s="280">
        <f t="shared" si="1"/>
        <v>66.383333333333326</v>
      </c>
    </row>
    <row r="58" spans="1:14" ht="15.75" thickBot="1">
      <c r="A58" t="s">
        <v>912</v>
      </c>
      <c r="B58" s="49" t="str">
        <f>VLOOKUP(A58,MATERIALES!A10:D373,3,FALSE)</f>
        <v xml:space="preserve">Disolvente para pintura (TINNER)
</v>
      </c>
      <c r="C58" s="318"/>
      <c r="D58" s="318"/>
      <c r="E58" s="318"/>
      <c r="F58" s="318"/>
      <c r="G58" s="318"/>
      <c r="H58" s="318"/>
      <c r="I58" s="318"/>
      <c r="J58" s="441" t="str">
        <f>VLOOKUP(A58,MATERIALES!A11:D650,2,FALSE)</f>
        <v>gal</v>
      </c>
      <c r="K58" s="132">
        <v>1E-3</v>
      </c>
      <c r="L58" s="333"/>
      <c r="M58" s="410">
        <f>VLOOKUP(A58,MATERIALES!A10:D403,4,FALSE)</f>
        <v>25885.333333333332</v>
      </c>
      <c r="N58" s="280">
        <f t="shared" si="1"/>
        <v>25.885333333333332</v>
      </c>
    </row>
    <row r="59" spans="1:14" ht="15.75" thickBot="1">
      <c r="B59" s="822" t="s">
        <v>1037</v>
      </c>
      <c r="C59" s="823"/>
      <c r="D59" s="823"/>
      <c r="E59" s="823"/>
      <c r="F59" s="823"/>
      <c r="G59" s="823"/>
      <c r="H59" s="823"/>
      <c r="I59" s="823"/>
      <c r="J59" s="823"/>
      <c r="K59" s="823"/>
      <c r="L59" s="823"/>
      <c r="M59" s="824"/>
      <c r="N59" s="402">
        <f>SUM(N51:N58)</f>
        <v>640.44460401976733</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1" t="s">
        <v>1041</v>
      </c>
      <c r="C63" s="322"/>
      <c r="D63" s="322"/>
      <c r="E63" s="322"/>
      <c r="F63" s="322"/>
      <c r="G63" s="322"/>
      <c r="H63" s="79" t="s">
        <v>1029</v>
      </c>
      <c r="I63" s="80" t="s">
        <v>1042</v>
      </c>
      <c r="J63" s="81" t="s">
        <v>1043</v>
      </c>
      <c r="K63" s="79" t="s">
        <v>1044</v>
      </c>
      <c r="L63" s="908" t="s">
        <v>1045</v>
      </c>
      <c r="M63" s="887"/>
      <c r="N63" s="82" t="s">
        <v>1035</v>
      </c>
    </row>
    <row r="64" spans="1:14">
      <c r="B64" s="52"/>
      <c r="C64" s="325"/>
      <c r="D64" s="325"/>
      <c r="E64" s="325"/>
      <c r="F64" s="325"/>
      <c r="G64" s="325"/>
      <c r="H64" s="319"/>
      <c r="I64" s="287"/>
      <c r="J64" s="294"/>
      <c r="K64" s="287"/>
      <c r="L64" s="909"/>
      <c r="M64" s="910"/>
      <c r="N64" s="295"/>
    </row>
    <row r="65" spans="1:15">
      <c r="B65" s="52"/>
      <c r="C65" s="53"/>
      <c r="D65" s="53"/>
      <c r="E65" s="53"/>
      <c r="F65" s="53"/>
      <c r="G65" s="53"/>
      <c r="H65" s="319"/>
      <c r="I65" s="287"/>
      <c r="J65" s="294"/>
      <c r="K65" s="287"/>
      <c r="L65" s="909"/>
      <c r="M65" s="910"/>
      <c r="N65" s="295"/>
    </row>
    <row r="66" spans="1:15">
      <c r="B66" s="52"/>
      <c r="C66" s="53"/>
      <c r="D66" s="53"/>
      <c r="E66" s="53"/>
      <c r="F66" s="53"/>
      <c r="G66" s="53"/>
      <c r="H66" s="319"/>
      <c r="I66" s="287"/>
      <c r="J66" s="294"/>
      <c r="K66" s="287"/>
      <c r="L66" s="909"/>
      <c r="M66" s="910"/>
      <c r="N66" s="295"/>
    </row>
    <row r="67" spans="1:15">
      <c r="B67" s="52"/>
      <c r="C67" s="53"/>
      <c r="D67" s="53"/>
      <c r="E67" s="53"/>
      <c r="F67" s="53"/>
      <c r="G67" s="53"/>
      <c r="H67" s="319"/>
      <c r="I67" s="287"/>
      <c r="J67" s="294"/>
      <c r="K67" s="287"/>
      <c r="L67" s="909"/>
      <c r="M67" s="910"/>
      <c r="N67" s="295"/>
    </row>
    <row r="68" spans="1:15">
      <c r="B68" s="52"/>
      <c r="C68" s="53"/>
      <c r="D68" s="53"/>
      <c r="E68" s="53"/>
      <c r="F68" s="53"/>
      <c r="G68" s="53"/>
      <c r="H68" s="296"/>
      <c r="I68" s="287"/>
      <c r="J68" s="287"/>
      <c r="K68" s="287"/>
      <c r="L68" s="297"/>
      <c r="M68" s="298"/>
      <c r="N68" s="299"/>
    </row>
    <row r="69" spans="1:15" ht="15.75" thickBot="1">
      <c r="B69" s="455"/>
      <c r="C69" s="456"/>
      <c r="D69" s="456"/>
      <c r="E69" s="456"/>
      <c r="F69" s="456"/>
      <c r="G69" s="456"/>
      <c r="H69" s="54"/>
      <c r="I69" s="132"/>
      <c r="J69" s="132"/>
      <c r="K69" s="132"/>
      <c r="L69" s="900"/>
      <c r="M69" s="901"/>
      <c r="N69" s="133"/>
    </row>
    <row r="70" spans="1:15" ht="15.75" thickBot="1">
      <c r="B70" s="911" t="s">
        <v>1037</v>
      </c>
      <c r="C70" s="865"/>
      <c r="D70" s="865"/>
      <c r="E70" s="865"/>
      <c r="F70" s="865"/>
      <c r="G70" s="865"/>
      <c r="H70" s="865"/>
      <c r="I70" s="865"/>
      <c r="J70" s="865"/>
      <c r="K70" s="865"/>
      <c r="L70" s="865"/>
      <c r="M70" s="866"/>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1" t="s">
        <v>1047</v>
      </c>
      <c r="C74" s="862"/>
      <c r="D74" s="862"/>
      <c r="E74" s="862"/>
      <c r="F74" s="862"/>
      <c r="G74" s="862"/>
      <c r="H74" s="862"/>
      <c r="I74" s="79" t="s">
        <v>1048</v>
      </c>
      <c r="J74" s="81" t="s">
        <v>1494</v>
      </c>
      <c r="K74" s="80" t="s">
        <v>1050</v>
      </c>
      <c r="L74" s="863" t="s">
        <v>1034</v>
      </c>
      <c r="M74" s="864"/>
      <c r="N74" s="104" t="s">
        <v>1035</v>
      </c>
    </row>
    <row r="75" spans="1:15">
      <c r="A75" s="170" t="s">
        <v>2</v>
      </c>
      <c r="B75" s="55" t="str">
        <f>VLOOKUP(A75,'MANO DE OBRA'!A8:D68,3,FALSE)</f>
        <v>Soldador (2)</v>
      </c>
      <c r="C75" s="53"/>
      <c r="D75" s="53"/>
      <c r="E75" s="53"/>
      <c r="F75" s="53"/>
      <c r="G75" s="53"/>
      <c r="H75" s="53"/>
      <c r="I75" s="300">
        <f>K75/J75*100</f>
        <v>110415.578824</v>
      </c>
      <c r="J75" s="301">
        <v>185</v>
      </c>
      <c r="K75" s="302">
        <f>VLOOKUP(A75,'MANO DE OBRA'!A8:D99,4,FALSE)</f>
        <v>204268.8208244</v>
      </c>
      <c r="L75" s="56"/>
      <c r="M75" s="442">
        <v>320</v>
      </c>
      <c r="N75" s="403">
        <f>K75/M75</f>
        <v>638.34006507624997</v>
      </c>
      <c r="O75" s="112"/>
    </row>
    <row r="76" spans="1:15">
      <c r="A76" s="170" t="s">
        <v>4</v>
      </c>
      <c r="B76" s="55" t="str">
        <f>VLOOKUP(A76,'MANO DE OBRA'!A8:D69,3,FALSE)</f>
        <v>Inspector de fabricación y montaje</v>
      </c>
      <c r="C76" s="53"/>
      <c r="D76" s="53"/>
      <c r="E76" s="53"/>
      <c r="F76" s="53"/>
      <c r="G76" s="53"/>
      <c r="H76" s="53"/>
      <c r="I76" s="300">
        <f>K76/J76*100</f>
        <v>84190.500000000015</v>
      </c>
      <c r="J76" s="301">
        <v>185</v>
      </c>
      <c r="K76" s="302">
        <f>VLOOKUP(A76,'MANO DE OBRA'!A8:D100,4,FALSE)</f>
        <v>155752.42500000002</v>
      </c>
      <c r="L76" s="56"/>
      <c r="M76" s="442">
        <v>320</v>
      </c>
      <c r="N76" s="403">
        <f>K76/M76</f>
        <v>486.72632812500007</v>
      </c>
    </row>
    <row r="77" spans="1:15">
      <c r="A77" t="s">
        <v>9</v>
      </c>
      <c r="B77" s="55" t="str">
        <f>VLOOKUP(A77,'MANO DE OBRA'!A9:D70,3,FALSE)</f>
        <v>Obrero (3)</v>
      </c>
      <c r="C77" s="53"/>
      <c r="D77" s="53"/>
      <c r="E77" s="53"/>
      <c r="F77" s="53"/>
      <c r="G77" s="53"/>
      <c r="H77" s="53"/>
      <c r="I77" s="300">
        <f>K77/J77*100</f>
        <v>82811.68411799999</v>
      </c>
      <c r="J77" s="301">
        <v>185</v>
      </c>
      <c r="K77" s="302">
        <f>VLOOKUP(A77,'MANO DE OBRA'!A9:D101,4,FALSE)</f>
        <v>153201.61561829998</v>
      </c>
      <c r="L77" s="56"/>
      <c r="M77" s="442">
        <v>320</v>
      </c>
      <c r="N77" s="403">
        <f>K77/M77</f>
        <v>478.75504880718745</v>
      </c>
    </row>
    <row r="78" spans="1:15">
      <c r="A78" t="s">
        <v>30</v>
      </c>
      <c r="B78" s="55" t="str">
        <f>VLOOKUP(A78,'MANO DE OBRA'!A10:D71,3,FALSE)</f>
        <v>Oficial</v>
      </c>
      <c r="C78" s="53"/>
      <c r="D78" s="53"/>
      <c r="E78" s="53"/>
      <c r="F78" s="53"/>
      <c r="G78" s="53"/>
      <c r="H78" s="53"/>
      <c r="I78" s="300">
        <f>K78/J78*100</f>
        <v>55207.789411999998</v>
      </c>
      <c r="J78" s="301">
        <v>185</v>
      </c>
      <c r="K78" s="302">
        <f>VLOOKUP(A78,'MANO DE OBRA'!A10:D102,4,FALSE)</f>
        <v>102134.4104122</v>
      </c>
      <c r="L78" s="326"/>
      <c r="M78" s="442">
        <v>320</v>
      </c>
      <c r="N78" s="403">
        <f>K78/M78</f>
        <v>319.17003253812499</v>
      </c>
    </row>
    <row r="79" spans="1:15">
      <c r="B79" s="55"/>
      <c r="C79" s="53"/>
      <c r="D79" s="53"/>
      <c r="E79" s="53"/>
      <c r="F79" s="53"/>
      <c r="G79" s="53"/>
      <c r="H79" s="53"/>
      <c r="I79" s="300"/>
      <c r="J79" s="301"/>
      <c r="K79" s="302"/>
      <c r="L79" s="326"/>
      <c r="M79" s="442"/>
      <c r="N79" s="403"/>
    </row>
    <row r="80" spans="1:15" ht="15.75" thickBot="1">
      <c r="B80" s="898"/>
      <c r="C80" s="899"/>
      <c r="D80" s="899"/>
      <c r="E80" s="899"/>
      <c r="F80" s="899"/>
      <c r="G80" s="899"/>
      <c r="H80" s="899"/>
      <c r="I80" s="478"/>
      <c r="J80" s="479"/>
      <c r="K80" s="482"/>
      <c r="L80" s="483"/>
      <c r="M80" s="484"/>
      <c r="N80" s="403"/>
    </row>
    <row r="81" spans="1:14" ht="15.75" thickBot="1">
      <c r="B81" s="911" t="s">
        <v>1037</v>
      </c>
      <c r="C81" s="865"/>
      <c r="D81" s="865"/>
      <c r="E81" s="865"/>
      <c r="F81" s="865"/>
      <c r="G81" s="865"/>
      <c r="H81" s="865"/>
      <c r="I81" s="865"/>
      <c r="J81" s="865"/>
      <c r="K81" s="865"/>
      <c r="L81" s="865"/>
      <c r="M81" s="866"/>
      <c r="N81" s="309">
        <f>SUM(N75:N80)</f>
        <v>1922.9914745465626</v>
      </c>
    </row>
    <row r="82" spans="1:14" ht="15.75" thickBot="1">
      <c r="B82" s="39"/>
      <c r="C82" s="40"/>
      <c r="D82" s="40"/>
      <c r="E82" s="40"/>
      <c r="F82" s="40"/>
      <c r="G82" s="40"/>
      <c r="H82" s="40"/>
      <c r="I82" s="40"/>
      <c r="J82" s="40"/>
      <c r="K82" s="40"/>
      <c r="L82" s="40"/>
      <c r="M82" s="40"/>
      <c r="N82" s="41"/>
    </row>
    <row r="83" spans="1:14" ht="15.75" thickBot="1">
      <c r="B83" s="822" t="s">
        <v>1051</v>
      </c>
      <c r="C83" s="823"/>
      <c r="D83" s="823"/>
      <c r="E83" s="823"/>
      <c r="F83" s="823"/>
      <c r="G83" s="823"/>
      <c r="H83" s="823"/>
      <c r="I83" s="823"/>
      <c r="J83" s="823"/>
      <c r="K83" s="823"/>
      <c r="L83" s="823"/>
      <c r="M83" s="824"/>
      <c r="N83" s="105">
        <f>N46+N59+N70+N81</f>
        <v>3442.9273189603246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7" t="s">
        <v>1053</v>
      </c>
      <c r="C87" s="868"/>
      <c r="D87" s="868"/>
      <c r="E87" s="868"/>
      <c r="F87" s="868"/>
      <c r="G87" s="868"/>
      <c r="H87" s="868"/>
      <c r="I87" s="322"/>
      <c r="J87" s="342"/>
      <c r="K87" s="310" t="s">
        <v>1054</v>
      </c>
      <c r="L87" s="869" t="s">
        <v>1055</v>
      </c>
      <c r="M87" s="870"/>
      <c r="N87" s="311"/>
    </row>
    <row r="88" spans="1:14">
      <c r="B88" s="855" t="s">
        <v>1056</v>
      </c>
      <c r="C88" s="856"/>
      <c r="D88" s="856"/>
      <c r="E88" s="856"/>
      <c r="F88" s="856"/>
      <c r="G88" s="856"/>
      <c r="H88" s="856"/>
      <c r="I88" s="93"/>
      <c r="J88" s="94"/>
      <c r="K88" s="312">
        <v>0.2</v>
      </c>
      <c r="L88" s="857">
        <f>N83*K88</f>
        <v>688.58546379206496</v>
      </c>
      <c r="M88" s="858"/>
      <c r="N88" s="57"/>
    </row>
    <row r="89" spans="1:14">
      <c r="B89" s="95" t="s">
        <v>1057</v>
      </c>
      <c r="C89" s="96"/>
      <c r="D89" s="96"/>
      <c r="E89" s="96"/>
      <c r="F89" s="96"/>
      <c r="G89" s="96"/>
      <c r="H89" s="96"/>
      <c r="I89" s="93"/>
      <c r="J89" s="94"/>
      <c r="K89" s="312">
        <v>0.05</v>
      </c>
      <c r="L89" s="857">
        <f>N83*K89</f>
        <v>172.14636594801624</v>
      </c>
      <c r="M89" s="858"/>
      <c r="N89" s="57"/>
    </row>
    <row r="90" spans="1:14" ht="15.75" thickBot="1">
      <c r="B90" s="97" t="s">
        <v>1058</v>
      </c>
      <c r="C90" s="98"/>
      <c r="D90" s="98"/>
      <c r="E90" s="98"/>
      <c r="F90" s="98"/>
      <c r="G90" s="98"/>
      <c r="H90" s="98"/>
      <c r="I90" s="99"/>
      <c r="J90" s="100"/>
      <c r="K90" s="313">
        <v>0.05</v>
      </c>
      <c r="L90" s="859">
        <f>N83*K90</f>
        <v>172.14636594801624</v>
      </c>
      <c r="M90" s="860"/>
      <c r="N90" s="57"/>
    </row>
    <row r="91" spans="1:14" ht="15.75" thickBot="1">
      <c r="B91" s="822" t="s">
        <v>1037</v>
      </c>
      <c r="C91" s="823"/>
      <c r="D91" s="823"/>
      <c r="E91" s="823"/>
      <c r="F91" s="823"/>
      <c r="G91" s="823"/>
      <c r="H91" s="823"/>
      <c r="I91" s="823"/>
      <c r="J91" s="823"/>
      <c r="K91" s="823"/>
      <c r="L91" s="823"/>
      <c r="M91" s="824"/>
      <c r="N91" s="58">
        <f>L88+L89+L90</f>
        <v>1032.8781956880973</v>
      </c>
    </row>
    <row r="92" spans="1:14" ht="15.75" thickBot="1">
      <c r="B92" s="39"/>
      <c r="C92" s="40"/>
      <c r="D92" s="40"/>
      <c r="E92" s="40"/>
      <c r="F92" s="40"/>
      <c r="G92" s="40"/>
      <c r="H92" s="40"/>
      <c r="I92" s="40"/>
      <c r="J92" s="40"/>
      <c r="K92" s="40"/>
      <c r="L92" s="40"/>
      <c r="M92" s="40"/>
      <c r="N92" s="41"/>
    </row>
    <row r="93" spans="1:14" ht="15.75" thickBot="1">
      <c r="A93" t="s">
        <v>2122</v>
      </c>
      <c r="B93" s="822" t="s">
        <v>1059</v>
      </c>
      <c r="C93" s="823"/>
      <c r="D93" s="823"/>
      <c r="E93" s="823"/>
      <c r="F93" s="823"/>
      <c r="G93" s="823"/>
      <c r="H93" s="823"/>
      <c r="I93" s="823"/>
      <c r="J93" s="823"/>
      <c r="K93" s="823"/>
      <c r="L93" s="823"/>
      <c r="M93" s="824"/>
      <c r="N93" s="196">
        <f>N83+N91</f>
        <v>4475.8055146484221</v>
      </c>
    </row>
    <row r="94" spans="1:14">
      <c r="B94" s="247"/>
      <c r="C94" s="248"/>
      <c r="D94" s="248"/>
      <c r="E94" s="248"/>
      <c r="F94" s="248"/>
      <c r="G94" s="248"/>
      <c r="H94" s="248"/>
      <c r="I94" s="248"/>
      <c r="J94" s="248"/>
      <c r="K94" s="248"/>
      <c r="L94" s="248"/>
      <c r="M94" s="248"/>
      <c r="N94" s="249"/>
    </row>
    <row r="95" spans="1:14">
      <c r="B95" s="250"/>
      <c r="C95" s="251"/>
      <c r="D95" s="251"/>
      <c r="E95" s="251"/>
      <c r="F95" s="251"/>
      <c r="G95" s="251"/>
      <c r="H95" s="251"/>
      <c r="I95" s="251"/>
      <c r="J95" s="251"/>
      <c r="K95" s="251"/>
      <c r="L95" s="251"/>
      <c r="M95" s="251"/>
      <c r="N95" s="252"/>
    </row>
    <row r="96" spans="1:14">
      <c r="B96" s="250"/>
      <c r="C96" s="251"/>
      <c r="D96" s="251"/>
      <c r="E96" s="251"/>
      <c r="F96" s="251"/>
      <c r="G96" s="251"/>
      <c r="H96" s="251"/>
      <c r="I96" s="251"/>
      <c r="J96" s="251"/>
      <c r="K96" s="251"/>
      <c r="L96" s="251"/>
      <c r="M96" s="251"/>
      <c r="N96" s="252"/>
    </row>
    <row r="97" spans="2:14">
      <c r="B97" s="250"/>
      <c r="C97" s="251"/>
      <c r="D97" s="251"/>
      <c r="E97" s="251"/>
      <c r="F97" s="251"/>
      <c r="G97" s="251"/>
      <c r="H97" s="251"/>
      <c r="I97" s="251"/>
      <c r="J97" s="251"/>
      <c r="K97" s="251"/>
      <c r="L97" s="251"/>
      <c r="M97" s="251"/>
      <c r="N97" s="252"/>
    </row>
    <row r="98" spans="2:14">
      <c r="B98" s="250"/>
      <c r="C98" s="251"/>
      <c r="D98" s="251"/>
      <c r="E98" s="425" t="s">
        <v>1060</v>
      </c>
      <c r="F98" s="425"/>
      <c r="G98" s="425"/>
      <c r="H98" s="425"/>
      <c r="I98" s="425"/>
      <c r="J98" s="425"/>
      <c r="K98" s="251"/>
      <c r="L98" s="251"/>
      <c r="M98" s="251"/>
      <c r="N98" s="252"/>
    </row>
    <row r="99" spans="2:14">
      <c r="B99" s="250"/>
      <c r="C99" s="251"/>
      <c r="D99" s="251"/>
      <c r="E99" s="251" t="s">
        <v>1061</v>
      </c>
      <c r="F99" s="251"/>
      <c r="G99" s="251"/>
      <c r="H99" s="251"/>
      <c r="I99" s="251"/>
      <c r="J99" s="251"/>
      <c r="K99" s="251"/>
      <c r="L99" s="251"/>
      <c r="M99" s="251"/>
      <c r="N99" s="252"/>
    </row>
    <row r="100" spans="2:14">
      <c r="B100" s="250"/>
      <c r="C100" s="251"/>
      <c r="D100" s="251"/>
      <c r="E100" s="251" t="s">
        <v>1062</v>
      </c>
      <c r="F100" s="251"/>
      <c r="G100" s="251"/>
      <c r="H100" s="251"/>
      <c r="I100" s="251"/>
      <c r="J100" s="251"/>
      <c r="K100" s="251"/>
      <c r="L100" s="251"/>
      <c r="M100" s="251"/>
      <c r="N100" s="252"/>
    </row>
    <row r="101" spans="2:14">
      <c r="B101" s="250"/>
      <c r="C101" s="251"/>
      <c r="D101" s="251"/>
      <c r="E101" s="251" t="s">
        <v>1063</v>
      </c>
      <c r="F101" s="251"/>
      <c r="G101" s="251"/>
      <c r="H101" s="251"/>
      <c r="I101" s="251"/>
      <c r="J101" s="251"/>
      <c r="K101" s="251"/>
      <c r="L101" s="251"/>
      <c r="M101" s="251"/>
      <c r="N101" s="252"/>
    </row>
    <row r="102" spans="2:14" ht="15.75" thickBot="1">
      <c r="B102" s="250"/>
      <c r="C102" s="251"/>
      <c r="D102" s="251"/>
      <c r="E102" s="251"/>
      <c r="F102" s="251" t="s">
        <v>1064</v>
      </c>
      <c r="G102" s="251"/>
      <c r="H102" s="251"/>
      <c r="I102" s="251"/>
      <c r="J102" s="251"/>
      <c r="K102" s="251"/>
      <c r="L102" s="251"/>
      <c r="M102" s="251"/>
      <c r="N102" s="252"/>
    </row>
    <row r="103" spans="2:14">
      <c r="B103" s="235" t="s">
        <v>2322</v>
      </c>
      <c r="C103" s="236"/>
      <c r="D103" s="236"/>
      <c r="E103" s="236"/>
      <c r="F103" s="236"/>
      <c r="G103" s="236"/>
      <c r="H103" s="236"/>
      <c r="I103" s="236"/>
      <c r="J103" s="236"/>
      <c r="K103" s="236"/>
      <c r="L103" s="236"/>
      <c r="M103" s="236"/>
      <c r="N103" s="237"/>
    </row>
    <row r="104" spans="2:14">
      <c r="B104" s="253"/>
      <c r="C104" s="254"/>
      <c r="D104" s="254"/>
      <c r="E104" s="254"/>
      <c r="F104" s="254"/>
      <c r="G104" s="254"/>
      <c r="H104" s="254"/>
      <c r="I104" s="254"/>
      <c r="J104" s="254"/>
      <c r="K104" s="254"/>
      <c r="L104" s="254"/>
      <c r="M104" s="254"/>
      <c r="N104" s="255"/>
    </row>
    <row r="105" spans="2:14">
      <c r="B105" s="253"/>
      <c r="C105" s="254"/>
      <c r="D105" s="254"/>
      <c r="E105" s="254"/>
      <c r="F105" s="254"/>
      <c r="G105" s="254"/>
      <c r="H105" s="254"/>
      <c r="I105" s="254"/>
      <c r="J105" s="254"/>
      <c r="K105" s="254"/>
      <c r="L105" s="254"/>
      <c r="M105" s="254"/>
      <c r="N105" s="255"/>
    </row>
    <row r="106" spans="2:14">
      <c r="B106" s="253"/>
      <c r="C106" s="254"/>
      <c r="D106" s="254"/>
      <c r="E106" s="254"/>
      <c r="F106" s="254"/>
      <c r="G106" s="254"/>
      <c r="H106" s="254"/>
      <c r="I106" s="254"/>
      <c r="J106" s="254"/>
      <c r="K106" s="254"/>
      <c r="L106" s="254"/>
      <c r="M106" s="254"/>
      <c r="N106" s="255"/>
    </row>
    <row r="107" spans="2:14" ht="15.75" thickBot="1">
      <c r="B107" s="256"/>
      <c r="C107" s="257"/>
      <c r="D107" s="257"/>
      <c r="E107" s="257"/>
      <c r="F107" s="257"/>
      <c r="G107" s="257"/>
      <c r="H107" s="257"/>
      <c r="I107" s="257"/>
      <c r="J107" s="257"/>
      <c r="K107" s="257"/>
      <c r="L107" s="257"/>
      <c r="M107" s="257"/>
      <c r="N107" s="258"/>
    </row>
    <row r="108" spans="2:14">
      <c r="B108" s="259"/>
      <c r="C108" s="260"/>
      <c r="D108" s="260"/>
      <c r="E108" s="260"/>
      <c r="F108" s="260"/>
      <c r="G108" s="260"/>
      <c r="H108" s="260"/>
      <c r="I108" s="260"/>
      <c r="J108" s="260"/>
      <c r="K108" s="260"/>
      <c r="L108" s="260"/>
      <c r="M108" s="260"/>
      <c r="N108" s="261"/>
    </row>
    <row r="109" spans="2:14">
      <c r="B109" s="262" t="s">
        <v>2323</v>
      </c>
      <c r="C109" s="263"/>
      <c r="D109" s="263"/>
      <c r="E109" s="263"/>
      <c r="F109" s="263"/>
      <c r="G109" s="263"/>
      <c r="H109" s="263"/>
      <c r="I109" s="263"/>
      <c r="J109" s="263"/>
      <c r="K109" s="263"/>
      <c r="L109" s="263"/>
      <c r="M109" s="263"/>
      <c r="N109" s="264"/>
    </row>
    <row r="110" spans="2:14" ht="15" customHeight="1">
      <c r="B110" s="966" t="s">
        <v>2324</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2325</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47"/>
      <c r="C114" s="348"/>
      <c r="D114" s="348"/>
      <c r="E114" s="348"/>
      <c r="F114" s="348"/>
      <c r="G114" s="348"/>
      <c r="H114" s="348"/>
      <c r="I114" s="348"/>
      <c r="J114" s="348"/>
      <c r="K114" s="348"/>
      <c r="L114" s="348"/>
      <c r="M114" s="348"/>
      <c r="N114" s="349"/>
    </row>
    <row r="115" spans="2:14">
      <c r="B115" s="347"/>
      <c r="C115" s="348"/>
      <c r="D115" s="348"/>
      <c r="E115" s="348"/>
      <c r="F115" s="348"/>
      <c r="G115" s="348"/>
      <c r="H115" s="348"/>
      <c r="I115" s="348"/>
      <c r="J115" s="348"/>
      <c r="K115" s="348"/>
      <c r="L115" s="348"/>
      <c r="M115" s="348"/>
      <c r="N115" s="349"/>
    </row>
    <row r="116" spans="2:14">
      <c r="B116" s="347"/>
      <c r="C116" s="348"/>
      <c r="D116" s="348"/>
      <c r="E116" s="348"/>
      <c r="F116" s="348"/>
      <c r="G116" s="348"/>
      <c r="H116" s="348"/>
      <c r="I116" s="348"/>
      <c r="J116" s="348"/>
      <c r="K116" s="348"/>
      <c r="L116" s="348"/>
      <c r="M116" s="348"/>
      <c r="N116" s="349"/>
    </row>
    <row r="117" spans="2:14">
      <c r="B117" s="262"/>
      <c r="C117" s="263"/>
      <c r="D117" s="263"/>
      <c r="E117" s="263"/>
      <c r="F117" s="263"/>
      <c r="G117" s="263"/>
      <c r="H117" s="263"/>
      <c r="I117" s="263"/>
      <c r="J117" s="263"/>
      <c r="K117" s="263"/>
      <c r="L117" s="263"/>
      <c r="M117" s="263"/>
      <c r="N117" s="264"/>
    </row>
    <row r="118" spans="2:14">
      <c r="B118" s="250"/>
      <c r="C118" s="251"/>
      <c r="D118" s="251"/>
      <c r="E118" s="251" t="s">
        <v>1060</v>
      </c>
      <c r="F118" s="425"/>
      <c r="G118" s="425"/>
      <c r="H118" s="251"/>
      <c r="I118" s="251"/>
      <c r="J118" s="251"/>
      <c r="K118" s="251"/>
      <c r="L118" s="251"/>
      <c r="M118" s="251"/>
      <c r="N118" s="252"/>
    </row>
    <row r="119" spans="2:14">
      <c r="B119" s="250"/>
      <c r="C119" s="251"/>
      <c r="D119" s="251"/>
      <c r="E119" s="426" t="s">
        <v>1061</v>
      </c>
      <c r="F119" s="251"/>
      <c r="G119" s="251"/>
      <c r="H119" s="426"/>
      <c r="I119" s="426"/>
      <c r="J119" s="426"/>
      <c r="K119" s="251"/>
      <c r="L119" s="251"/>
      <c r="M119" s="251"/>
      <c r="N119" s="252"/>
    </row>
    <row r="120" spans="2:14">
      <c r="B120" s="250"/>
      <c r="C120" s="251"/>
      <c r="D120" s="251"/>
      <c r="E120" s="265" t="s">
        <v>1065</v>
      </c>
      <c r="F120" s="251"/>
      <c r="G120" s="251"/>
      <c r="H120" s="265"/>
      <c r="I120" s="265"/>
      <c r="J120" s="265"/>
      <c r="K120" s="251"/>
      <c r="L120" s="251"/>
      <c r="M120" s="251"/>
      <c r="N120" s="252"/>
    </row>
    <row r="121" spans="2:14">
      <c r="B121" s="266"/>
      <c r="C121" s="263"/>
      <c r="D121" s="263"/>
      <c r="E121" s="251" t="s">
        <v>1063</v>
      </c>
      <c r="F121" s="251"/>
      <c r="G121" s="251"/>
      <c r="H121" s="251"/>
      <c r="I121" s="251"/>
      <c r="J121" s="251"/>
      <c r="K121" s="263"/>
      <c r="L121" s="263"/>
      <c r="M121" s="263"/>
      <c r="N121" s="264"/>
    </row>
    <row r="122" spans="2:14">
      <c r="B122" s="266"/>
      <c r="C122" s="263"/>
      <c r="D122" s="263"/>
      <c r="E122" s="263"/>
      <c r="F122" s="251"/>
      <c r="G122" s="251"/>
      <c r="H122" s="251"/>
      <c r="I122" s="251"/>
      <c r="J122" s="251"/>
      <c r="K122" s="263"/>
      <c r="L122" s="263"/>
      <c r="M122" s="263"/>
      <c r="N122" s="264"/>
    </row>
    <row r="123" spans="2:14">
      <c r="B123" s="266" t="s">
        <v>2326</v>
      </c>
      <c r="C123" s="265"/>
      <c r="D123" s="265"/>
      <c r="E123" s="251"/>
      <c r="F123" s="251"/>
      <c r="G123" s="251"/>
      <c r="H123" s="251"/>
      <c r="I123" s="251"/>
      <c r="J123" s="972"/>
      <c r="K123" s="972"/>
      <c r="L123" s="972"/>
      <c r="M123" s="972"/>
      <c r="N123" s="973"/>
    </row>
    <row r="124" spans="2:14" ht="15.75" thickBot="1">
      <c r="B124" s="427" t="s">
        <v>2327</v>
      </c>
      <c r="C124" s="428"/>
      <c r="D124" s="428"/>
      <c r="E124" s="267"/>
      <c r="F124" s="267"/>
      <c r="G124" s="267"/>
      <c r="H124" s="267"/>
      <c r="I124" s="267"/>
      <c r="J124" s="974"/>
      <c r="K124" s="974"/>
      <c r="L124" s="974"/>
      <c r="M124" s="974"/>
      <c r="N124" s="975"/>
    </row>
  </sheetData>
  <mergeCells count="66">
    <mergeCell ref="M5:M6"/>
    <mergeCell ref="N5:N6"/>
    <mergeCell ref="C6:J6"/>
    <mergeCell ref="B1:B6"/>
    <mergeCell ref="K5:K6"/>
    <mergeCell ref="L5:L6"/>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L63:M63"/>
    <mergeCell ref="L64:M64"/>
    <mergeCell ref="L65:M65"/>
    <mergeCell ref="I45:J45"/>
    <mergeCell ref="L45:M45"/>
    <mergeCell ref="L50:M50"/>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B91:M91"/>
    <mergeCell ref="B93:M93"/>
    <mergeCell ref="L87:M87"/>
    <mergeCell ref="B88:H88"/>
    <mergeCell ref="L88:M88"/>
    <mergeCell ref="L89:M89"/>
    <mergeCell ref="B87:H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42.75" customHeight="1" thickBot="1">
      <c r="A31" t="s">
        <v>1929</v>
      </c>
      <c r="B31" s="86" t="s">
        <v>1212</v>
      </c>
      <c r="C31" s="964" t="s">
        <v>2238</v>
      </c>
      <c r="D31" s="965"/>
      <c r="E31" s="965"/>
      <c r="F31" s="965"/>
      <c r="G31" s="965"/>
      <c r="H31" s="965"/>
      <c r="I31" s="965"/>
      <c r="J31" s="965"/>
      <c r="K31" s="476"/>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188</v>
      </c>
      <c r="B36" s="871" t="str">
        <f>VLOOKUP(A36,EQUIPOS!A6:D154,3,FALSE)</f>
        <v>Diferencial</v>
      </c>
      <c r="C36" s="872"/>
      <c r="D36" s="872"/>
      <c r="E36" s="872"/>
      <c r="F36" s="872"/>
      <c r="G36" s="872"/>
      <c r="H36" s="873"/>
      <c r="I36" s="275"/>
      <c r="J36" s="276"/>
      <c r="K36" s="277">
        <f>VLOOKUP(A36,EQUIPOS!A6:D163,4,FALSE)</f>
        <v>4050</v>
      </c>
      <c r="L36" s="278"/>
      <c r="M36" s="344">
        <v>4</v>
      </c>
      <c r="N36" s="280">
        <f>K36/M36</f>
        <v>1012.5</v>
      </c>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0.1</v>
      </c>
      <c r="N41" s="352">
        <f>N75*M41</f>
        <v>957.5100976143749</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1970.0100976143749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69" t="s">
        <v>507</v>
      </c>
      <c r="B48" s="49" t="str">
        <f>VLOOKUP(A48,MATERIALES!A5:D373,3,FALSE)</f>
        <v>Mortero 1:3 Para Anillos</v>
      </c>
      <c r="C48" s="289"/>
      <c r="D48" s="289"/>
      <c r="E48" s="289"/>
      <c r="F48" s="289"/>
      <c r="G48" s="289"/>
      <c r="H48" s="289"/>
      <c r="I48" s="289"/>
      <c r="J48" s="319" t="str">
        <f>VLOOKUP(A48,MATERIALES!A4:D640,2,FALSE)</f>
        <v>m3</v>
      </c>
      <c r="K48" s="290">
        <v>0.01</v>
      </c>
      <c r="L48" s="275"/>
      <c r="M48" s="410">
        <f>VLOOKUP(A48,MATERIALES!A5:D396,4,FALSE)</f>
        <v>430904.62801315525</v>
      </c>
      <c r="N48" s="280">
        <f>K48*M48</f>
        <v>4309.0462801315525</v>
      </c>
    </row>
    <row r="49" spans="1:14">
      <c r="A49" s="169" t="s">
        <v>780</v>
      </c>
      <c r="B49" s="49" t="str">
        <f>VLOOKUP(A49,MATERIALES!A6:D373,3,FALSE)</f>
        <v>Tubo concreto simple 450 mm</v>
      </c>
      <c r="C49" s="433"/>
      <c r="D49" s="433"/>
      <c r="E49" s="433"/>
      <c r="F49" s="433"/>
      <c r="G49" s="433"/>
      <c r="H49" s="433"/>
      <c r="I49" s="433"/>
      <c r="J49" s="320" t="str">
        <f>VLOOKUP(A49,MATERIALES!A5:D641,2,FALSE)</f>
        <v>m</v>
      </c>
      <c r="K49" s="405">
        <v>1</v>
      </c>
      <c r="L49" s="429"/>
      <c r="M49" s="410">
        <f>VLOOKUP(A49,MATERIALES!A6:D397,4,FALSE)</f>
        <v>179928</v>
      </c>
      <c r="N49" s="280">
        <f>K49*M49</f>
        <v>179928</v>
      </c>
    </row>
    <row r="50" spans="1:14">
      <c r="A50" s="169" t="s">
        <v>905</v>
      </c>
      <c r="B50" s="49" t="str">
        <f>VLOOKUP(A50,MATERIALES!A6:D373,3,FALSE)</f>
        <v>Concreto Resistencia  14 (Mpa)</v>
      </c>
      <c r="C50" s="433"/>
      <c r="D50" s="433"/>
      <c r="E50" s="433"/>
      <c r="F50" s="433"/>
      <c r="G50" s="433"/>
      <c r="H50" s="433"/>
      <c r="I50" s="433"/>
      <c r="J50" s="320" t="str">
        <f>VLOOKUP(A50,MATERIALES!A6:D642,2,FALSE)</f>
        <v>m3</v>
      </c>
      <c r="K50" s="405">
        <v>0.36499999999999999</v>
      </c>
      <c r="L50" s="429"/>
      <c r="M50" s="410">
        <f>VLOOKUP(A50,MATERIALES!A6:D398,4,FALSE)</f>
        <v>335271</v>
      </c>
      <c r="N50" s="280">
        <f>K50*M50</f>
        <v>122373.91499999999</v>
      </c>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22" t="s">
        <v>1037</v>
      </c>
      <c r="C53" s="823"/>
      <c r="D53" s="823"/>
      <c r="E53" s="823"/>
      <c r="F53" s="823"/>
      <c r="G53" s="823"/>
      <c r="H53" s="823"/>
      <c r="I53" s="823"/>
      <c r="J53" s="823"/>
      <c r="K53" s="823"/>
      <c r="L53" s="823"/>
      <c r="M53" s="824"/>
      <c r="N53" s="402">
        <f>SUM(N48:N52)</f>
        <v>306610.96128013154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8" t="s">
        <v>1045</v>
      </c>
      <c r="M57" s="887"/>
      <c r="N57" s="82" t="s">
        <v>1035</v>
      </c>
    </row>
    <row r="58" spans="1:14">
      <c r="A58" t="s">
        <v>1403</v>
      </c>
      <c r="B58" s="52" t="str">
        <f>VLOOKUP(A58,TRANSPORTE!A1:D117,3,FALSE)</f>
        <v>Transporte de Tubería de Concreto Reforzado</v>
      </c>
      <c r="C58" s="325"/>
      <c r="D58" s="325"/>
      <c r="E58" s="325"/>
      <c r="F58" s="325"/>
      <c r="G58" s="325"/>
      <c r="H58" s="319" t="s">
        <v>344</v>
      </c>
      <c r="I58" s="287">
        <v>0.28000000000000003</v>
      </c>
      <c r="J58" s="294">
        <v>1</v>
      </c>
      <c r="K58" s="287">
        <f>I58*J58</f>
        <v>0.28000000000000003</v>
      </c>
      <c r="L58" s="909">
        <f>VLOOKUP(A58,TRANSPORTE!A1:D117,4,FALSE)</f>
        <v>119.05551100968358</v>
      </c>
      <c r="M58" s="910"/>
      <c r="N58" s="295">
        <f>K58*L58</f>
        <v>33.335543082711403</v>
      </c>
    </row>
    <row r="59" spans="1:14">
      <c r="B59" s="52"/>
      <c r="C59" s="53"/>
      <c r="D59" s="53"/>
      <c r="E59" s="53"/>
      <c r="F59" s="53"/>
      <c r="G59" s="53"/>
      <c r="H59" s="319"/>
      <c r="I59" s="287"/>
      <c r="J59" s="294"/>
      <c r="K59" s="287"/>
      <c r="L59" s="909"/>
      <c r="M59" s="910"/>
      <c r="N59" s="295"/>
    </row>
    <row r="60" spans="1:14">
      <c r="B60" s="52"/>
      <c r="C60" s="53"/>
      <c r="D60" s="53"/>
      <c r="E60" s="53"/>
      <c r="F60" s="53"/>
      <c r="G60" s="53"/>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296"/>
      <c r="I62" s="287"/>
      <c r="J62" s="287"/>
      <c r="K62" s="287"/>
      <c r="L62" s="297"/>
      <c r="M62" s="298"/>
      <c r="N62" s="299"/>
    </row>
    <row r="63" spans="1:14" ht="15.75" thickBot="1">
      <c r="B63" s="317"/>
      <c r="C63" s="318"/>
      <c r="D63" s="318"/>
      <c r="E63" s="318"/>
      <c r="F63" s="456"/>
      <c r="G63" s="456"/>
      <c r="H63" s="54"/>
      <c r="I63" s="132"/>
      <c r="J63" s="132"/>
      <c r="K63" s="132"/>
      <c r="L63" s="900"/>
      <c r="M63" s="901"/>
      <c r="N63" s="133"/>
    </row>
    <row r="64" spans="1:14" ht="15.75" thickBot="1">
      <c r="B64" s="911" t="s">
        <v>1037</v>
      </c>
      <c r="C64" s="865"/>
      <c r="D64" s="865"/>
      <c r="E64" s="865"/>
      <c r="F64" s="865"/>
      <c r="G64" s="865"/>
      <c r="H64" s="865"/>
      <c r="I64" s="865"/>
      <c r="J64" s="865"/>
      <c r="K64" s="865"/>
      <c r="L64" s="865"/>
      <c r="M64" s="866"/>
      <c r="N64" s="110">
        <f>N58</f>
        <v>33.335543082711403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1" t="s">
        <v>1047</v>
      </c>
      <c r="C68" s="862"/>
      <c r="D68" s="862"/>
      <c r="E68" s="862"/>
      <c r="F68" s="862"/>
      <c r="G68" s="862"/>
      <c r="H68" s="862"/>
      <c r="I68" s="79" t="s">
        <v>1048</v>
      </c>
      <c r="J68" s="81" t="s">
        <v>1494</v>
      </c>
      <c r="K68" s="80" t="s">
        <v>1050</v>
      </c>
      <c r="L68" s="863" t="s">
        <v>1034</v>
      </c>
      <c r="M68" s="864"/>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32</v>
      </c>
      <c r="N69" s="403">
        <f>K69/M69</f>
        <v>6383.4006507624999</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32</v>
      </c>
      <c r="N70" s="403">
        <f>K70/M70</f>
        <v>3191.70032538125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8"/>
      <c r="C74" s="899"/>
      <c r="D74" s="899"/>
      <c r="E74" s="899"/>
      <c r="F74" s="899"/>
      <c r="G74" s="899"/>
      <c r="H74" s="899"/>
      <c r="I74" s="132"/>
      <c r="J74" s="132"/>
      <c r="K74" s="132"/>
      <c r="L74" s="912"/>
      <c r="M74" s="912"/>
      <c r="N74" s="51"/>
    </row>
    <row r="75" spans="1:15" ht="15.75" thickBot="1">
      <c r="B75" s="911" t="s">
        <v>1037</v>
      </c>
      <c r="C75" s="865"/>
      <c r="D75" s="865"/>
      <c r="E75" s="865"/>
      <c r="F75" s="865"/>
      <c r="G75" s="865"/>
      <c r="H75" s="865"/>
      <c r="I75" s="865"/>
      <c r="J75" s="865"/>
      <c r="K75" s="865"/>
      <c r="L75" s="865"/>
      <c r="M75" s="866"/>
      <c r="N75" s="309">
        <f>SUM(N69:N74)</f>
        <v>9575.100976143749</v>
      </c>
    </row>
    <row r="76" spans="1:15" ht="15.75" thickBot="1">
      <c r="B76" s="39"/>
      <c r="C76" s="40"/>
      <c r="D76" s="40"/>
      <c r="E76" s="40"/>
      <c r="F76" s="40"/>
      <c r="G76" s="40"/>
      <c r="H76" s="40"/>
      <c r="I76" s="40"/>
      <c r="J76" s="40"/>
      <c r="K76" s="40"/>
      <c r="L76" s="40"/>
      <c r="M76" s="40"/>
      <c r="N76" s="41"/>
    </row>
    <row r="77" spans="1:15" ht="15.75" thickBot="1">
      <c r="B77" s="822" t="s">
        <v>1051</v>
      </c>
      <c r="C77" s="823"/>
      <c r="D77" s="823"/>
      <c r="E77" s="823"/>
      <c r="F77" s="823"/>
      <c r="G77" s="823"/>
      <c r="H77" s="823"/>
      <c r="I77" s="823"/>
      <c r="J77" s="823"/>
      <c r="K77" s="823"/>
      <c r="L77" s="823"/>
      <c r="M77" s="824"/>
      <c r="N77" s="105">
        <f>N43+N53+N64+N75</f>
        <v>318189.40789697238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7" t="s">
        <v>1053</v>
      </c>
      <c r="C81" s="868"/>
      <c r="D81" s="868"/>
      <c r="E81" s="868"/>
      <c r="F81" s="868"/>
      <c r="G81" s="868"/>
      <c r="H81" s="868"/>
      <c r="I81" s="322"/>
      <c r="J81" s="342"/>
      <c r="K81" s="310" t="s">
        <v>1054</v>
      </c>
      <c r="L81" s="869" t="s">
        <v>1055</v>
      </c>
      <c r="M81" s="870"/>
      <c r="N81" s="311"/>
    </row>
    <row r="82" spans="1:14">
      <c r="B82" s="855" t="s">
        <v>1056</v>
      </c>
      <c r="C82" s="856"/>
      <c r="D82" s="856"/>
      <c r="E82" s="856"/>
      <c r="F82" s="856"/>
      <c r="G82" s="856"/>
      <c r="H82" s="856"/>
      <c r="I82" s="93"/>
      <c r="J82" s="94"/>
      <c r="K82" s="312">
        <v>0.2</v>
      </c>
      <c r="L82" s="857">
        <f>N77*K82</f>
        <v>63637.881579394481</v>
      </c>
      <c r="M82" s="858"/>
      <c r="N82" s="57"/>
    </row>
    <row r="83" spans="1:14">
      <c r="B83" s="95" t="s">
        <v>1057</v>
      </c>
      <c r="C83" s="96"/>
      <c r="D83" s="96"/>
      <c r="E83" s="96"/>
      <c r="F83" s="96"/>
      <c r="G83" s="96"/>
      <c r="H83" s="96"/>
      <c r="I83" s="93"/>
      <c r="J83" s="94"/>
      <c r="K83" s="312">
        <v>0.05</v>
      </c>
      <c r="L83" s="857">
        <f>N77*K83</f>
        <v>15909.47039484862</v>
      </c>
      <c r="M83" s="858"/>
      <c r="N83" s="57"/>
    </row>
    <row r="84" spans="1:14" ht="15.75" thickBot="1">
      <c r="B84" s="97" t="s">
        <v>1058</v>
      </c>
      <c r="C84" s="98"/>
      <c r="D84" s="98"/>
      <c r="E84" s="98"/>
      <c r="F84" s="98"/>
      <c r="G84" s="98"/>
      <c r="H84" s="98"/>
      <c r="I84" s="99"/>
      <c r="J84" s="100"/>
      <c r="K84" s="313">
        <v>0.05</v>
      </c>
      <c r="L84" s="859">
        <f>N77*K84</f>
        <v>15909.47039484862</v>
      </c>
      <c r="M84" s="860"/>
      <c r="N84" s="57"/>
    </row>
    <row r="85" spans="1:14" ht="15.75" thickBot="1">
      <c r="B85" s="822" t="s">
        <v>1037</v>
      </c>
      <c r="C85" s="823"/>
      <c r="D85" s="823"/>
      <c r="E85" s="823"/>
      <c r="F85" s="823"/>
      <c r="G85" s="823"/>
      <c r="H85" s="823"/>
      <c r="I85" s="823"/>
      <c r="J85" s="823"/>
      <c r="K85" s="823"/>
      <c r="L85" s="823"/>
      <c r="M85" s="824"/>
      <c r="N85" s="58">
        <f>L82+L83+L84</f>
        <v>95456.822369091708</v>
      </c>
    </row>
    <row r="86" spans="1:14" ht="15.75" thickBot="1">
      <c r="B86" s="39"/>
      <c r="C86" s="40"/>
      <c r="D86" s="40"/>
      <c r="E86" s="40"/>
      <c r="F86" s="40"/>
      <c r="G86" s="40"/>
      <c r="H86" s="40"/>
      <c r="I86" s="40"/>
      <c r="J86" s="40"/>
      <c r="K86" s="40"/>
      <c r="L86" s="40"/>
      <c r="M86" s="40"/>
      <c r="N86" s="41"/>
    </row>
    <row r="87" spans="1:14" ht="15.75" thickBot="1">
      <c r="A87" t="s">
        <v>2122</v>
      </c>
      <c r="B87" s="822" t="s">
        <v>1059</v>
      </c>
      <c r="C87" s="823"/>
      <c r="D87" s="823"/>
      <c r="E87" s="823"/>
      <c r="F87" s="823"/>
      <c r="G87" s="823"/>
      <c r="H87" s="823"/>
      <c r="I87" s="823"/>
      <c r="J87" s="823"/>
      <c r="K87" s="823"/>
      <c r="L87" s="823"/>
      <c r="M87" s="824"/>
      <c r="N87" s="196">
        <f>N77+N85</f>
        <v>413646.23026606406</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6" t="s">
        <v>2324</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2325</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72"/>
      <c r="K117" s="972"/>
      <c r="L117" s="972"/>
      <c r="M117" s="972"/>
      <c r="N117" s="973"/>
    </row>
    <row r="118" spans="2:14" ht="15.75" thickBot="1">
      <c r="B118" s="427" t="s">
        <v>2327</v>
      </c>
      <c r="C118" s="428"/>
      <c r="D118" s="428"/>
      <c r="E118" s="267"/>
      <c r="F118" s="267"/>
      <c r="G118" s="267"/>
      <c r="H118" s="267"/>
      <c r="I118" s="267"/>
      <c r="J118" s="974"/>
      <c r="K118" s="974"/>
      <c r="L118" s="974"/>
      <c r="M118" s="974"/>
      <c r="N118" s="975"/>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45" customHeight="1" thickBot="1">
      <c r="A31" t="s">
        <v>1929</v>
      </c>
      <c r="B31" s="86" t="s">
        <v>1213</v>
      </c>
      <c r="C31" s="988" t="s">
        <v>2239</v>
      </c>
      <c r="D31" s="989"/>
      <c r="E31" s="989"/>
      <c r="F31" s="989"/>
      <c r="G31" s="989"/>
      <c r="H31" s="989"/>
      <c r="I31" s="989"/>
      <c r="J31" s="989"/>
      <c r="K31" s="485"/>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188</v>
      </c>
      <c r="B36" s="871" t="str">
        <f>VLOOKUP(A36,EQUIPOS!A6:D154,3,FALSE)</f>
        <v>Diferencial</v>
      </c>
      <c r="C36" s="872"/>
      <c r="D36" s="872"/>
      <c r="E36" s="872"/>
      <c r="F36" s="872"/>
      <c r="G36" s="872"/>
      <c r="H36" s="873"/>
      <c r="I36" s="275"/>
      <c r="J36" s="276"/>
      <c r="K36" s="277">
        <f>VLOOKUP(A36,EQUIPOS!A6:D163,4,FALSE)</f>
        <v>4050</v>
      </c>
      <c r="L36" s="278"/>
      <c r="M36" s="449">
        <v>4</v>
      </c>
      <c r="N36" s="280">
        <f>K36/M36</f>
        <v>1012.5</v>
      </c>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0.1</v>
      </c>
      <c r="N41" s="352">
        <f>N75*M41</f>
        <v>957.5100976143749</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1970.0100976143749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69" t="s">
        <v>507</v>
      </c>
      <c r="B48" s="49" t="str">
        <f>VLOOKUP(A48,MATERIALES!A5:D373,3,FALSE)</f>
        <v>Mortero 1:3 Para Anillos</v>
      </c>
      <c r="C48" s="289"/>
      <c r="D48" s="289"/>
      <c r="E48" s="289"/>
      <c r="F48" s="289"/>
      <c r="G48" s="289"/>
      <c r="H48" s="289"/>
      <c r="I48" s="289"/>
      <c r="J48" s="319" t="str">
        <f>VLOOKUP(A48,MATERIALES!A4:D640,2,FALSE)</f>
        <v>m3</v>
      </c>
      <c r="K48" s="290">
        <v>0.02</v>
      </c>
      <c r="L48" s="275"/>
      <c r="M48" s="410">
        <f>VLOOKUP(A48,MATERIALES!A5:D396,4,FALSE)</f>
        <v>430904.62801315525</v>
      </c>
      <c r="N48" s="280">
        <f>K48*M48</f>
        <v>8618.092560263105</v>
      </c>
    </row>
    <row r="49" spans="1:14">
      <c r="A49" s="169" t="s">
        <v>780</v>
      </c>
      <c r="B49" s="49" t="str">
        <f>VLOOKUP(A49,MATERIALES!A6:D373,3,FALSE)</f>
        <v>Tubo concreto simple 450 mm</v>
      </c>
      <c r="C49" s="433"/>
      <c r="D49" s="433"/>
      <c r="E49" s="433"/>
      <c r="F49" s="433"/>
      <c r="G49" s="433"/>
      <c r="H49" s="433"/>
      <c r="I49" s="433"/>
      <c r="J49" s="320" t="str">
        <f>VLOOKUP(A49,MATERIALES!A5:D641,2,FALSE)</f>
        <v>m</v>
      </c>
      <c r="K49" s="405">
        <v>1</v>
      </c>
      <c r="L49" s="429"/>
      <c r="M49" s="410">
        <f>VLOOKUP(A49,MATERIALES!A6:D397,4,FALSE)</f>
        <v>179928</v>
      </c>
      <c r="N49" s="280">
        <f>K49*M49</f>
        <v>179928</v>
      </c>
    </row>
    <row r="50" spans="1:14">
      <c r="A50" s="169" t="s">
        <v>905</v>
      </c>
      <c r="B50" s="49" t="str">
        <f>VLOOKUP(A50,MATERIALES!A6:D373,3,FALSE)</f>
        <v>Concreto Resistencia  14 (Mpa)</v>
      </c>
      <c r="C50" s="433"/>
      <c r="D50" s="433"/>
      <c r="E50" s="433"/>
      <c r="F50" s="433"/>
      <c r="G50" s="433"/>
      <c r="H50" s="433"/>
      <c r="I50" s="433"/>
      <c r="J50" s="320" t="str">
        <f>VLOOKUP(A50,MATERIALES!A6:D642,2,FALSE)</f>
        <v>m3</v>
      </c>
      <c r="K50" s="405">
        <v>0.46</v>
      </c>
      <c r="L50" s="429"/>
      <c r="M50" s="410">
        <f>VLOOKUP(A50,MATERIALES!A6:D398,4,FALSE)</f>
        <v>335271</v>
      </c>
      <c r="N50" s="280">
        <f>K50*M50</f>
        <v>154224.66</v>
      </c>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22" t="s">
        <v>1037</v>
      </c>
      <c r="C53" s="823"/>
      <c r="D53" s="823"/>
      <c r="E53" s="823"/>
      <c r="F53" s="823"/>
      <c r="G53" s="823"/>
      <c r="H53" s="823"/>
      <c r="I53" s="823"/>
      <c r="J53" s="823"/>
      <c r="K53" s="823"/>
      <c r="L53" s="823"/>
      <c r="M53" s="824"/>
      <c r="N53" s="402">
        <f>SUM(N48:N52)</f>
        <v>342770.75256026315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8" t="s">
        <v>1045</v>
      </c>
      <c r="M57" s="887"/>
      <c r="N57" s="82" t="s">
        <v>1035</v>
      </c>
    </row>
    <row r="58" spans="1:14">
      <c r="A58" t="s">
        <v>1403</v>
      </c>
      <c r="B58" s="52" t="str">
        <f>VLOOKUP(A58,TRANSPORTE!A1:D117,3,FALSE)</f>
        <v>Transporte de Tubería de Concreto Reforzado</v>
      </c>
      <c r="C58" s="325"/>
      <c r="D58" s="325"/>
      <c r="E58" s="325"/>
      <c r="F58" s="325"/>
      <c r="G58" s="325"/>
      <c r="H58" s="319" t="s">
        <v>344</v>
      </c>
      <c r="I58" s="287">
        <v>0.28000000000000003</v>
      </c>
      <c r="J58" s="294">
        <v>1</v>
      </c>
      <c r="K58" s="287">
        <f>I58*J58</f>
        <v>0.28000000000000003</v>
      </c>
      <c r="L58" s="909">
        <f>VLOOKUP(A58,TRANSPORTE!A1:D117,4,FALSE)</f>
        <v>119.05551100968358</v>
      </c>
      <c r="M58" s="910"/>
      <c r="N58" s="295">
        <f>K58*L58</f>
        <v>33.335543082711403</v>
      </c>
    </row>
    <row r="59" spans="1:14">
      <c r="B59" s="52"/>
      <c r="C59" s="53"/>
      <c r="D59" s="53"/>
      <c r="E59" s="53"/>
      <c r="F59" s="53"/>
      <c r="G59" s="53"/>
      <c r="H59" s="319"/>
      <c r="I59" s="287"/>
      <c r="J59" s="294"/>
      <c r="K59" s="287"/>
      <c r="L59" s="909"/>
      <c r="M59" s="910"/>
      <c r="N59" s="295"/>
    </row>
    <row r="60" spans="1:14">
      <c r="B60" s="52"/>
      <c r="C60" s="53"/>
      <c r="D60" s="53"/>
      <c r="E60" s="53"/>
      <c r="F60" s="53"/>
      <c r="G60" s="53"/>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296"/>
      <c r="I62" s="287"/>
      <c r="J62" s="287"/>
      <c r="K62" s="287"/>
      <c r="L62" s="297"/>
      <c r="M62" s="298"/>
      <c r="N62" s="299"/>
    </row>
    <row r="63" spans="1:14" ht="15.75" thickBot="1">
      <c r="B63" s="317"/>
      <c r="C63" s="318"/>
      <c r="D63" s="318"/>
      <c r="E63" s="318"/>
      <c r="F63" s="318"/>
      <c r="G63" s="318"/>
      <c r="H63" s="54"/>
      <c r="I63" s="132"/>
      <c r="J63" s="132"/>
      <c r="K63" s="132"/>
      <c r="L63" s="900"/>
      <c r="M63" s="901"/>
      <c r="N63" s="133"/>
    </row>
    <row r="64" spans="1:14" ht="15.75" thickBot="1">
      <c r="B64" s="911" t="s">
        <v>1037</v>
      </c>
      <c r="C64" s="865"/>
      <c r="D64" s="865"/>
      <c r="E64" s="865"/>
      <c r="F64" s="865"/>
      <c r="G64" s="865"/>
      <c r="H64" s="865"/>
      <c r="I64" s="865"/>
      <c r="J64" s="865"/>
      <c r="K64" s="865"/>
      <c r="L64" s="865"/>
      <c r="M64" s="866"/>
      <c r="N64" s="110">
        <f>N58</f>
        <v>33.335543082711403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1" t="s">
        <v>1047</v>
      </c>
      <c r="C68" s="862"/>
      <c r="D68" s="862"/>
      <c r="E68" s="862"/>
      <c r="F68" s="862"/>
      <c r="G68" s="862"/>
      <c r="H68" s="862"/>
      <c r="I68" s="79" t="s">
        <v>1048</v>
      </c>
      <c r="J68" s="81" t="s">
        <v>1494</v>
      </c>
      <c r="K68" s="80" t="s">
        <v>1050</v>
      </c>
      <c r="L68" s="863" t="s">
        <v>1034</v>
      </c>
      <c r="M68" s="864"/>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32</v>
      </c>
      <c r="N69" s="403">
        <f>K69/M69</f>
        <v>6383.4006507624999</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32</v>
      </c>
      <c r="N70" s="403">
        <f>K70/M70</f>
        <v>3191.70032538125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8"/>
      <c r="C74" s="899"/>
      <c r="D74" s="899"/>
      <c r="E74" s="899"/>
      <c r="F74" s="899"/>
      <c r="G74" s="899"/>
      <c r="H74" s="899"/>
      <c r="I74" s="132"/>
      <c r="J74" s="132"/>
      <c r="K74" s="132"/>
      <c r="L74" s="912"/>
      <c r="M74" s="912"/>
      <c r="N74" s="51"/>
    </row>
    <row r="75" spans="1:15" ht="15.75" thickBot="1">
      <c r="B75" s="911" t="s">
        <v>1037</v>
      </c>
      <c r="C75" s="865"/>
      <c r="D75" s="865"/>
      <c r="E75" s="865"/>
      <c r="F75" s="865"/>
      <c r="G75" s="865"/>
      <c r="H75" s="865"/>
      <c r="I75" s="865"/>
      <c r="J75" s="865"/>
      <c r="K75" s="865"/>
      <c r="L75" s="865"/>
      <c r="M75" s="866"/>
      <c r="N75" s="309">
        <f>SUM(N69:N74)</f>
        <v>9575.100976143749</v>
      </c>
    </row>
    <row r="76" spans="1:15" ht="15.75" thickBot="1">
      <c r="B76" s="39"/>
      <c r="C76" s="40"/>
      <c r="D76" s="40"/>
      <c r="E76" s="40"/>
      <c r="F76" s="40"/>
      <c r="G76" s="40"/>
      <c r="H76" s="40"/>
      <c r="I76" s="40"/>
      <c r="J76" s="40"/>
      <c r="K76" s="40"/>
      <c r="L76" s="40"/>
      <c r="M76" s="40"/>
      <c r="N76" s="41"/>
    </row>
    <row r="77" spans="1:15" ht="15.75" thickBot="1">
      <c r="B77" s="822" t="s">
        <v>1051</v>
      </c>
      <c r="C77" s="823"/>
      <c r="D77" s="823"/>
      <c r="E77" s="823"/>
      <c r="F77" s="823"/>
      <c r="G77" s="823"/>
      <c r="H77" s="823"/>
      <c r="I77" s="823"/>
      <c r="J77" s="823"/>
      <c r="K77" s="823"/>
      <c r="L77" s="823"/>
      <c r="M77" s="824"/>
      <c r="N77" s="105">
        <f>N43+N53+N64+N75</f>
        <v>354349.19917710399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7" t="s">
        <v>1053</v>
      </c>
      <c r="C81" s="868"/>
      <c r="D81" s="868"/>
      <c r="E81" s="868"/>
      <c r="F81" s="868"/>
      <c r="G81" s="868"/>
      <c r="H81" s="868"/>
      <c r="I81" s="322"/>
      <c r="J81" s="342"/>
      <c r="K81" s="310" t="s">
        <v>1054</v>
      </c>
      <c r="L81" s="869" t="s">
        <v>1055</v>
      </c>
      <c r="M81" s="870"/>
      <c r="N81" s="311"/>
    </row>
    <row r="82" spans="1:14">
      <c r="B82" s="855" t="s">
        <v>1056</v>
      </c>
      <c r="C82" s="856"/>
      <c r="D82" s="856"/>
      <c r="E82" s="856"/>
      <c r="F82" s="856"/>
      <c r="G82" s="856"/>
      <c r="H82" s="856"/>
      <c r="I82" s="93"/>
      <c r="J82" s="94"/>
      <c r="K82" s="312">
        <v>0.2</v>
      </c>
      <c r="L82" s="857">
        <f>N77*K82</f>
        <v>70869.839835420804</v>
      </c>
      <c r="M82" s="858"/>
      <c r="N82" s="57"/>
    </row>
    <row r="83" spans="1:14">
      <c r="B83" s="95" t="s">
        <v>1057</v>
      </c>
      <c r="C83" s="96"/>
      <c r="D83" s="96"/>
      <c r="E83" s="96"/>
      <c r="F83" s="96"/>
      <c r="G83" s="96"/>
      <c r="H83" s="96"/>
      <c r="I83" s="93"/>
      <c r="J83" s="94"/>
      <c r="K83" s="312">
        <v>0.05</v>
      </c>
      <c r="L83" s="857">
        <f>N77*K83</f>
        <v>17717.459958855201</v>
      </c>
      <c r="M83" s="858"/>
      <c r="N83" s="57"/>
    </row>
    <row r="84" spans="1:14" ht="15.75" thickBot="1">
      <c r="B84" s="97" t="s">
        <v>1058</v>
      </c>
      <c r="C84" s="98"/>
      <c r="D84" s="98"/>
      <c r="E84" s="98"/>
      <c r="F84" s="98"/>
      <c r="G84" s="98"/>
      <c r="H84" s="98"/>
      <c r="I84" s="99"/>
      <c r="J84" s="100"/>
      <c r="K84" s="313">
        <v>0.05</v>
      </c>
      <c r="L84" s="859">
        <f>N77*K84</f>
        <v>17717.459958855201</v>
      </c>
      <c r="M84" s="860"/>
      <c r="N84" s="57"/>
    </row>
    <row r="85" spans="1:14" ht="15.75" thickBot="1">
      <c r="B85" s="822" t="s">
        <v>1037</v>
      </c>
      <c r="C85" s="823"/>
      <c r="D85" s="823"/>
      <c r="E85" s="823"/>
      <c r="F85" s="823"/>
      <c r="G85" s="823"/>
      <c r="H85" s="823"/>
      <c r="I85" s="823"/>
      <c r="J85" s="823"/>
      <c r="K85" s="823"/>
      <c r="L85" s="823"/>
      <c r="M85" s="824"/>
      <c r="N85" s="58">
        <f>L82+L83+L84</f>
        <v>106304.75975313122</v>
      </c>
    </row>
    <row r="86" spans="1:14" ht="15.75" thickBot="1">
      <c r="B86" s="39"/>
      <c r="C86" s="40"/>
      <c r="D86" s="40"/>
      <c r="E86" s="40"/>
      <c r="F86" s="40"/>
      <c r="G86" s="40"/>
      <c r="H86" s="40"/>
      <c r="I86" s="40"/>
      <c r="J86" s="40"/>
      <c r="K86" s="40"/>
      <c r="L86" s="40"/>
      <c r="M86" s="40"/>
      <c r="N86" s="41"/>
    </row>
    <row r="87" spans="1:14" ht="15.75" thickBot="1">
      <c r="A87" t="s">
        <v>2122</v>
      </c>
      <c r="B87" s="822" t="s">
        <v>1059</v>
      </c>
      <c r="C87" s="823"/>
      <c r="D87" s="823"/>
      <c r="E87" s="823"/>
      <c r="F87" s="823"/>
      <c r="G87" s="823"/>
      <c r="H87" s="823"/>
      <c r="I87" s="823"/>
      <c r="J87" s="823"/>
      <c r="K87" s="823"/>
      <c r="L87" s="823"/>
      <c r="M87" s="824"/>
      <c r="N87" s="196">
        <f>N77+N85</f>
        <v>460653.95893023524</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6" t="s">
        <v>2324</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2325</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72"/>
      <c r="K117" s="972"/>
      <c r="L117" s="972"/>
      <c r="M117" s="972"/>
      <c r="N117" s="973"/>
    </row>
    <row r="118" spans="2:14" ht="15.75" thickBot="1">
      <c r="B118" s="427" t="s">
        <v>2327</v>
      </c>
      <c r="C118" s="428"/>
      <c r="D118" s="428"/>
      <c r="E118" s="267"/>
      <c r="F118" s="267"/>
      <c r="G118" s="267"/>
      <c r="H118" s="267"/>
      <c r="I118" s="267"/>
      <c r="J118" s="974"/>
      <c r="K118" s="974"/>
      <c r="L118" s="974"/>
      <c r="M118" s="974"/>
      <c r="N118" s="975"/>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customHeight="1" thickBot="1">
      <c r="A31" t="s">
        <v>1929</v>
      </c>
      <c r="B31" s="86" t="s">
        <v>1761</v>
      </c>
      <c r="C31" s="87" t="s">
        <v>2240</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310</v>
      </c>
      <c r="B36" s="871" t="str">
        <f>VLOOKUP(A36,EQUIPOS!A6:D154,3,FALSE)</f>
        <v>Retroexcavadora A25C</v>
      </c>
      <c r="C36" s="872"/>
      <c r="D36" s="872"/>
      <c r="E36" s="872"/>
      <c r="F36" s="872"/>
      <c r="G36" s="872"/>
      <c r="H36" s="873"/>
      <c r="I36" s="275"/>
      <c r="J36" s="276"/>
      <c r="K36" s="277">
        <f>VLOOKUP(A36,EQUIPOS!A6:D163,4,FALSE)</f>
        <v>192526.66666666666</v>
      </c>
      <c r="L36" s="278"/>
      <c r="M36" s="344">
        <v>3</v>
      </c>
      <c r="N36" s="280">
        <f>K36/M36</f>
        <v>64175.555555555555</v>
      </c>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0.1</v>
      </c>
      <c r="N41" s="352">
        <f>N75*M41</f>
        <v>1276.6801301525002</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65452.235685708052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69" t="s">
        <v>507</v>
      </c>
      <c r="B48" s="49" t="str">
        <f>VLOOKUP(A48,MATERIALES!A5:D373,3,FALSE)</f>
        <v>Mortero 1:3 Para Anillos</v>
      </c>
      <c r="C48" s="289"/>
      <c r="D48" s="289"/>
      <c r="E48" s="289"/>
      <c r="F48" s="289"/>
      <c r="G48" s="289"/>
      <c r="H48" s="289"/>
      <c r="I48" s="289"/>
      <c r="J48" s="319" t="str">
        <f>VLOOKUP(A48,MATERIALES!A4:D640,2,FALSE)</f>
        <v>m3</v>
      </c>
      <c r="K48" s="290">
        <v>0.02</v>
      </c>
      <c r="L48" s="275"/>
      <c r="M48" s="410">
        <f>VLOOKUP(A48,MATERIALES!A5:D396,4,FALSE)</f>
        <v>430904.62801315525</v>
      </c>
      <c r="N48" s="280">
        <f>K48*M48</f>
        <v>8618.092560263105</v>
      </c>
    </row>
    <row r="49" spans="1:14">
      <c r="A49" s="169" t="s">
        <v>562</v>
      </c>
      <c r="B49" s="49" t="str">
        <f>VLOOKUP(A49,MATERIALES!A6:D373,3,FALSE)</f>
        <v>Material para solado y atraque</v>
      </c>
      <c r="C49" s="433"/>
      <c r="D49" s="433"/>
      <c r="E49" s="433"/>
      <c r="F49" s="433"/>
      <c r="G49" s="433"/>
      <c r="H49" s="433"/>
      <c r="I49" s="433"/>
      <c r="J49" s="320" t="str">
        <f>VLOOKUP(A49,MATERIALES!A5:D641,2,FALSE)</f>
        <v>m3</v>
      </c>
      <c r="K49" s="405">
        <v>0.46</v>
      </c>
      <c r="L49" s="429"/>
      <c r="M49" s="410">
        <f>VLOOKUP(A49,MATERIALES!A6:D397,4,FALSE)</f>
        <v>30006.666666666668</v>
      </c>
      <c r="N49" s="280">
        <f>K49*M49</f>
        <v>13803.066666666668</v>
      </c>
    </row>
    <row r="50" spans="1:14">
      <c r="A50" s="169" t="s">
        <v>774</v>
      </c>
      <c r="B50" s="49" t="str">
        <f>VLOOKUP(A50,MATERIALES!A6:D373,3,FALSE)</f>
        <v xml:space="preserve">Tubo concreto reforzado 900mm (tipo 1)
</v>
      </c>
      <c r="C50" s="433"/>
      <c r="D50" s="433"/>
      <c r="E50" s="433"/>
      <c r="F50" s="433"/>
      <c r="G50" s="433"/>
      <c r="H50" s="433"/>
      <c r="I50" s="433"/>
      <c r="J50" s="320" t="str">
        <f>VLOOKUP(A50,MATERIALES!A6:D642,2,FALSE)</f>
        <v>m</v>
      </c>
      <c r="K50" s="405">
        <v>1</v>
      </c>
      <c r="L50" s="429"/>
      <c r="M50" s="410">
        <f>VLOOKUP(A50,MATERIALES!A6:D398,4,FALSE)</f>
        <v>646408</v>
      </c>
      <c r="N50" s="280">
        <f>K50*M50</f>
        <v>646408</v>
      </c>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22" t="s">
        <v>1037</v>
      </c>
      <c r="C53" s="823"/>
      <c r="D53" s="823"/>
      <c r="E53" s="823"/>
      <c r="F53" s="823"/>
      <c r="G53" s="823"/>
      <c r="H53" s="823"/>
      <c r="I53" s="823"/>
      <c r="J53" s="823"/>
      <c r="K53" s="823"/>
      <c r="L53" s="823"/>
      <c r="M53" s="824"/>
      <c r="N53" s="402">
        <f>SUM(N48:N52)</f>
        <v>668829.15922692977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8" t="s">
        <v>1045</v>
      </c>
      <c r="M57" s="887"/>
      <c r="N57" s="82" t="s">
        <v>1035</v>
      </c>
    </row>
    <row r="58" spans="1:14">
      <c r="A58" t="s">
        <v>1403</v>
      </c>
      <c r="B58" s="52" t="str">
        <f>VLOOKUP(A58,TRANSPORTE!A1:D117,3,FALSE)</f>
        <v>Transporte de Tubería de Concreto Reforzado</v>
      </c>
      <c r="C58" s="325"/>
      <c r="D58" s="325"/>
      <c r="E58" s="325"/>
      <c r="F58" s="325"/>
      <c r="G58" s="325"/>
      <c r="H58" s="319" t="s">
        <v>344</v>
      </c>
      <c r="I58" s="287">
        <v>0.28000000000000003</v>
      </c>
      <c r="J58" s="294">
        <v>1</v>
      </c>
      <c r="K58" s="287">
        <f>I58*J58</f>
        <v>0.28000000000000003</v>
      </c>
      <c r="L58" s="909">
        <f>VLOOKUP(A58,TRANSPORTE!A1:D117,4,FALSE)</f>
        <v>119.05551100968358</v>
      </c>
      <c r="M58" s="910"/>
      <c r="N58" s="295">
        <f>K58*L58</f>
        <v>33.335543082711403</v>
      </c>
    </row>
    <row r="59" spans="1:14">
      <c r="A59" t="s">
        <v>1407</v>
      </c>
      <c r="B59" s="52" t="str">
        <f>VLOOKUP(A59,TRANSPORTE!A1:D117,3,FALSE)</f>
        <v>Transporte de Material de Solado y Atraque Tubería de Concreto Reforzado</v>
      </c>
      <c r="C59" s="53"/>
      <c r="D59" s="53"/>
      <c r="E59" s="53"/>
      <c r="F59" s="53"/>
      <c r="G59" s="53"/>
      <c r="H59" s="319" t="s">
        <v>339</v>
      </c>
      <c r="I59" s="287">
        <v>0.46</v>
      </c>
      <c r="J59" s="294">
        <v>1</v>
      </c>
      <c r="K59" s="287">
        <f>I59*J59</f>
        <v>0.46</v>
      </c>
      <c r="L59" s="909">
        <f>VLOOKUP(A59,TRANSPORTE!A1:D117,4,FALSE)</f>
        <v>1226.6666666666667</v>
      </c>
      <c r="M59" s="910"/>
      <c r="N59" s="295">
        <f>K59*L59</f>
        <v>564.26666666666677</v>
      </c>
    </row>
    <row r="60" spans="1:14">
      <c r="B60" s="52"/>
      <c r="C60" s="53"/>
      <c r="D60" s="53"/>
      <c r="E60" s="53"/>
      <c r="F60" s="53"/>
      <c r="G60" s="53"/>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296"/>
      <c r="I62" s="287"/>
      <c r="J62" s="287"/>
      <c r="K62" s="287"/>
      <c r="L62" s="297"/>
      <c r="M62" s="298"/>
      <c r="N62" s="299"/>
    </row>
    <row r="63" spans="1:14" ht="15.75" thickBot="1">
      <c r="B63" s="317"/>
      <c r="C63" s="456"/>
      <c r="D63" s="456"/>
      <c r="E63" s="456"/>
      <c r="F63" s="456"/>
      <c r="G63" s="456"/>
      <c r="H63" s="54"/>
      <c r="I63" s="132"/>
      <c r="J63" s="132"/>
      <c r="K63" s="132"/>
      <c r="L63" s="900"/>
      <c r="M63" s="901"/>
      <c r="N63" s="133"/>
    </row>
    <row r="64" spans="1:14" ht="15.75" thickBot="1">
      <c r="B64" s="911" t="s">
        <v>1037</v>
      </c>
      <c r="C64" s="865"/>
      <c r="D64" s="865"/>
      <c r="E64" s="865"/>
      <c r="F64" s="865"/>
      <c r="G64" s="865"/>
      <c r="H64" s="865"/>
      <c r="I64" s="865"/>
      <c r="J64" s="865"/>
      <c r="K64" s="865"/>
      <c r="L64" s="865"/>
      <c r="M64" s="866"/>
      <c r="N64" s="110">
        <f>N58+N59+N60+N61+N62</f>
        <v>597.60220974937818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1" t="s">
        <v>1047</v>
      </c>
      <c r="C68" s="862"/>
      <c r="D68" s="862"/>
      <c r="E68" s="862"/>
      <c r="F68" s="862"/>
      <c r="G68" s="862"/>
      <c r="H68" s="862"/>
      <c r="I68" s="79" t="s">
        <v>1048</v>
      </c>
      <c r="J68" s="81" t="s">
        <v>1494</v>
      </c>
      <c r="K68" s="80" t="s">
        <v>1050</v>
      </c>
      <c r="L68" s="863" t="s">
        <v>1034</v>
      </c>
      <c r="M68" s="864"/>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24</v>
      </c>
      <c r="N69" s="403">
        <f>K69/M69</f>
        <v>8511.2008676833339</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24</v>
      </c>
      <c r="N70" s="403">
        <f>K70/M70</f>
        <v>4255.6004338416669</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8"/>
      <c r="C74" s="899"/>
      <c r="D74" s="899"/>
      <c r="E74" s="899"/>
      <c r="F74" s="899"/>
      <c r="G74" s="899"/>
      <c r="H74" s="899"/>
      <c r="I74" s="132"/>
      <c r="J74" s="132"/>
      <c r="K74" s="132"/>
      <c r="L74" s="912"/>
      <c r="M74" s="912"/>
      <c r="N74" s="133"/>
    </row>
    <row r="75" spans="1:15" ht="15.75" thickBot="1">
      <c r="B75" s="911" t="s">
        <v>1037</v>
      </c>
      <c r="C75" s="865"/>
      <c r="D75" s="865"/>
      <c r="E75" s="865"/>
      <c r="F75" s="865"/>
      <c r="G75" s="865"/>
      <c r="H75" s="865"/>
      <c r="I75" s="865"/>
      <c r="J75" s="865"/>
      <c r="K75" s="865"/>
      <c r="L75" s="865"/>
      <c r="M75" s="866"/>
      <c r="N75" s="468">
        <f>SUM(N69:N74)</f>
        <v>12766.801301525</v>
      </c>
    </row>
    <row r="76" spans="1:15" ht="15.75" thickBot="1">
      <c r="B76" s="39"/>
      <c r="C76" s="40"/>
      <c r="D76" s="40"/>
      <c r="E76" s="40"/>
      <c r="F76" s="40"/>
      <c r="G76" s="40"/>
      <c r="H76" s="40"/>
      <c r="I76" s="40"/>
      <c r="J76" s="40"/>
      <c r="K76" s="40"/>
      <c r="L76" s="40"/>
      <c r="M76" s="40"/>
      <c r="N76" s="41"/>
    </row>
    <row r="77" spans="1:15" ht="15.75" thickBot="1">
      <c r="B77" s="822" t="s">
        <v>1051</v>
      </c>
      <c r="C77" s="823"/>
      <c r="D77" s="823"/>
      <c r="E77" s="823"/>
      <c r="F77" s="823"/>
      <c r="G77" s="823"/>
      <c r="H77" s="823"/>
      <c r="I77" s="823"/>
      <c r="J77" s="823"/>
      <c r="K77" s="823"/>
      <c r="L77" s="823"/>
      <c r="M77" s="824"/>
      <c r="N77" s="105">
        <f>N43+N53+N64+N75</f>
        <v>747645.79842391214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7" t="s">
        <v>1053</v>
      </c>
      <c r="C81" s="868"/>
      <c r="D81" s="868"/>
      <c r="E81" s="868"/>
      <c r="F81" s="868"/>
      <c r="G81" s="868"/>
      <c r="H81" s="868"/>
      <c r="I81" s="322"/>
      <c r="J81" s="342"/>
      <c r="K81" s="310" t="s">
        <v>1054</v>
      </c>
      <c r="L81" s="869" t="s">
        <v>1055</v>
      </c>
      <c r="M81" s="870"/>
      <c r="N81" s="311"/>
    </row>
    <row r="82" spans="1:14">
      <c r="B82" s="855" t="s">
        <v>1056</v>
      </c>
      <c r="C82" s="856"/>
      <c r="D82" s="856"/>
      <c r="E82" s="856"/>
      <c r="F82" s="856"/>
      <c r="G82" s="856"/>
      <c r="H82" s="856"/>
      <c r="I82" s="93"/>
      <c r="J82" s="94"/>
      <c r="K82" s="312">
        <v>0.2</v>
      </c>
      <c r="L82" s="857">
        <f>N77*K82</f>
        <v>149529.15968478244</v>
      </c>
      <c r="M82" s="858"/>
      <c r="N82" s="57"/>
    </row>
    <row r="83" spans="1:14">
      <c r="B83" s="95" t="s">
        <v>1057</v>
      </c>
      <c r="C83" s="96"/>
      <c r="D83" s="96"/>
      <c r="E83" s="96"/>
      <c r="F83" s="96"/>
      <c r="G83" s="96"/>
      <c r="H83" s="96"/>
      <c r="I83" s="93"/>
      <c r="J83" s="94"/>
      <c r="K83" s="312">
        <v>0.05</v>
      </c>
      <c r="L83" s="857">
        <f>N77*K83</f>
        <v>37382.28992119561</v>
      </c>
      <c r="M83" s="858"/>
      <c r="N83" s="57"/>
    </row>
    <row r="84" spans="1:14" ht="15.75" thickBot="1">
      <c r="B84" s="97" t="s">
        <v>1058</v>
      </c>
      <c r="C84" s="98"/>
      <c r="D84" s="98"/>
      <c r="E84" s="98"/>
      <c r="F84" s="98"/>
      <c r="G84" s="98"/>
      <c r="H84" s="98"/>
      <c r="I84" s="99"/>
      <c r="J84" s="100"/>
      <c r="K84" s="313">
        <v>0.05</v>
      </c>
      <c r="L84" s="859">
        <f>N77*K84</f>
        <v>37382.28992119561</v>
      </c>
      <c r="M84" s="860"/>
      <c r="N84" s="57"/>
    </row>
    <row r="85" spans="1:14" ht="15.75" thickBot="1">
      <c r="B85" s="822" t="s">
        <v>1037</v>
      </c>
      <c r="C85" s="823"/>
      <c r="D85" s="823"/>
      <c r="E85" s="823"/>
      <c r="F85" s="823"/>
      <c r="G85" s="823"/>
      <c r="H85" s="823"/>
      <c r="I85" s="823"/>
      <c r="J85" s="823"/>
      <c r="K85" s="823"/>
      <c r="L85" s="823"/>
      <c r="M85" s="824"/>
      <c r="N85" s="58">
        <f>L82+L83+L84</f>
        <v>224293.73952717363</v>
      </c>
    </row>
    <row r="86" spans="1:14" ht="15.75" thickBot="1">
      <c r="B86" s="39"/>
      <c r="C86" s="40"/>
      <c r="D86" s="40"/>
      <c r="E86" s="40"/>
      <c r="F86" s="40"/>
      <c r="G86" s="40"/>
      <c r="H86" s="40"/>
      <c r="I86" s="40"/>
      <c r="J86" s="40"/>
      <c r="K86" s="40"/>
      <c r="L86" s="40"/>
      <c r="M86" s="40"/>
      <c r="N86" s="41"/>
    </row>
    <row r="87" spans="1:14" ht="15.75" thickBot="1">
      <c r="A87" t="s">
        <v>2122</v>
      </c>
      <c r="B87" s="822" t="s">
        <v>1059</v>
      </c>
      <c r="C87" s="823"/>
      <c r="D87" s="823"/>
      <c r="E87" s="823"/>
      <c r="F87" s="823"/>
      <c r="G87" s="823"/>
      <c r="H87" s="823"/>
      <c r="I87" s="823"/>
      <c r="J87" s="823"/>
      <c r="K87" s="823"/>
      <c r="L87" s="823"/>
      <c r="M87" s="824"/>
      <c r="N87" s="196">
        <f>N77+N85</f>
        <v>971939.53795108572</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6" t="s">
        <v>2324</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2325</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72"/>
      <c r="K117" s="972"/>
      <c r="L117" s="972"/>
      <c r="M117" s="972"/>
      <c r="N117" s="973"/>
    </row>
    <row r="118" spans="2:14" ht="15.75" thickBot="1">
      <c r="B118" s="427" t="s">
        <v>2327</v>
      </c>
      <c r="C118" s="428"/>
      <c r="D118" s="428"/>
      <c r="E118" s="267"/>
      <c r="F118" s="267"/>
      <c r="G118" s="267"/>
      <c r="H118" s="267"/>
      <c r="I118" s="267"/>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customHeight="1" thickBot="1">
      <c r="A31" t="s">
        <v>1929</v>
      </c>
      <c r="B31" s="86" t="s">
        <v>1214</v>
      </c>
      <c r="C31" s="87" t="s">
        <v>2242</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160</v>
      </c>
      <c r="B36" s="871" t="str">
        <f>VLOOKUP(A36,EQUIPOS!A6:D154,3,FALSE)</f>
        <v>COMPACTADOR MANUAL VIBRATORIO (RANA) con motor de 6 HP</v>
      </c>
      <c r="C36" s="872"/>
      <c r="D36" s="872"/>
      <c r="E36" s="872"/>
      <c r="F36" s="872"/>
      <c r="G36" s="872"/>
      <c r="H36" s="873"/>
      <c r="I36" s="275"/>
      <c r="J36" s="276"/>
      <c r="K36" s="277">
        <f>VLOOKUP(A36,EQUIPOS!A6:D163,4,FALSE)</f>
        <v>8310</v>
      </c>
      <c r="L36" s="278"/>
      <c r="M36" s="344">
        <v>0.5</v>
      </c>
      <c r="N36" s="280">
        <f>K36/M36</f>
        <v>16620</v>
      </c>
    </row>
    <row r="37" spans="1:14">
      <c r="A37" s="119" t="s">
        <v>320</v>
      </c>
      <c r="B37" s="871" t="str">
        <f>VLOOKUP(A37,EQUIPOS!A7:D154,3,FALSE)</f>
        <v>Retroexcavadora sobre llantas, motor 62HP, Profundidad de excavación de 5.41 metros.</v>
      </c>
      <c r="C37" s="872"/>
      <c r="D37" s="872"/>
      <c r="E37" s="872"/>
      <c r="F37" s="872"/>
      <c r="G37" s="872"/>
      <c r="H37" s="873"/>
      <c r="I37" s="429"/>
      <c r="J37" s="430"/>
      <c r="K37" s="277">
        <f>VLOOKUP(A37,EQUIPOS!A7:D164,4,FALSE)</f>
        <v>138700</v>
      </c>
      <c r="L37" s="343"/>
      <c r="M37" s="344">
        <v>1.5</v>
      </c>
      <c r="N37" s="280">
        <f>K37/M37</f>
        <v>92466.666666666672</v>
      </c>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0.1</v>
      </c>
      <c r="N41" s="352">
        <f>N75*M41</f>
        <v>2553.3602603050003</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111640.02692697167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69" t="s">
        <v>562</v>
      </c>
      <c r="B48" s="49" t="str">
        <f>VLOOKUP(A48,MATERIALES!A5:D373,3,FALSE)</f>
        <v>Material para solado y atraque</v>
      </c>
      <c r="C48" s="289"/>
      <c r="D48" s="289"/>
      <c r="E48" s="289"/>
      <c r="F48" s="289"/>
      <c r="G48" s="289"/>
      <c r="H48" s="289"/>
      <c r="I48" s="289"/>
      <c r="J48" s="319" t="str">
        <f>VLOOKUP(A48,MATERIALES!A4:D640,2,FALSE)</f>
        <v>m3</v>
      </c>
      <c r="K48" s="290">
        <v>0.57999999999999996</v>
      </c>
      <c r="L48" s="275"/>
      <c r="M48" s="410">
        <f>VLOOKUP(A48,MATERIALES!A5:D396,4,FALSE)</f>
        <v>30006.666666666668</v>
      </c>
      <c r="N48" s="280">
        <f>K48*M48</f>
        <v>17403.866666666665</v>
      </c>
    </row>
    <row r="49" spans="1:14">
      <c r="A49" s="169" t="s">
        <v>788</v>
      </c>
      <c r="B49" s="49" t="str">
        <f>VLOOKUP(A49,MATERIALES!A6:D373,3,FALSE)</f>
        <v xml:space="preserve">Tubo corrugado de acero galvanizado MP-68
</v>
      </c>
      <c r="C49" s="433"/>
      <c r="D49" s="433"/>
      <c r="E49" s="433"/>
      <c r="F49" s="433"/>
      <c r="G49" s="433"/>
      <c r="H49" s="433"/>
      <c r="I49" s="433"/>
      <c r="J49" s="320" t="str">
        <f>VLOOKUP(A49,MATERIALES!A5:D641,2,FALSE)</f>
        <v>m</v>
      </c>
      <c r="K49" s="405">
        <v>1</v>
      </c>
      <c r="L49" s="429"/>
      <c r="M49" s="410">
        <f>VLOOKUP(A49,MATERIALES!A6:D397,4,FALSE)</f>
        <v>218698.96776650936</v>
      </c>
      <c r="N49" s="280">
        <f>K49*M49</f>
        <v>218698.96776650936</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22" t="s">
        <v>1037</v>
      </c>
      <c r="C53" s="823"/>
      <c r="D53" s="823"/>
      <c r="E53" s="823"/>
      <c r="F53" s="823"/>
      <c r="G53" s="823"/>
      <c r="H53" s="823"/>
      <c r="I53" s="823"/>
      <c r="J53" s="823"/>
      <c r="K53" s="823"/>
      <c r="L53" s="823"/>
      <c r="M53" s="824"/>
      <c r="N53" s="402">
        <f>SUM(N48:N52)</f>
        <v>236102.83443317603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8" t="s">
        <v>1045</v>
      </c>
      <c r="M57" s="887"/>
      <c r="N57" s="82" t="s">
        <v>1035</v>
      </c>
    </row>
    <row r="58" spans="1:14">
      <c r="A58" t="s">
        <v>1402</v>
      </c>
      <c r="B58" s="52" t="str">
        <f>VLOOKUP(A58,TRANSPORTE!A1:D117,3,FALSE)</f>
        <v>Transporte de tubería</v>
      </c>
      <c r="C58" s="325"/>
      <c r="D58" s="325"/>
      <c r="E58" s="325"/>
      <c r="F58" s="325"/>
      <c r="G58" s="325"/>
      <c r="H58" s="319" t="s">
        <v>1390</v>
      </c>
      <c r="I58" s="287">
        <v>1</v>
      </c>
      <c r="J58" s="294">
        <v>1</v>
      </c>
      <c r="K58" s="287">
        <f>I58*J58</f>
        <v>1</v>
      </c>
      <c r="L58" s="909">
        <f>VLOOKUP(A58,TRANSPORTE!A1:D117,4,FALSE)</f>
        <v>1243.9994654495365</v>
      </c>
      <c r="M58" s="910"/>
      <c r="N58" s="295">
        <f>K58*L58</f>
        <v>1243.9994654495365</v>
      </c>
    </row>
    <row r="59" spans="1:14">
      <c r="A59" t="s">
        <v>1407</v>
      </c>
      <c r="B59" s="52" t="str">
        <f>VLOOKUP(A59,TRANSPORTE!A1:D117,3,FALSE)</f>
        <v>Transporte de Material de Solado y Atraque Tubería de Concreto Reforzado</v>
      </c>
      <c r="C59" s="53"/>
      <c r="D59" s="53"/>
      <c r="E59" s="53"/>
      <c r="F59" s="53"/>
      <c r="G59" s="53"/>
      <c r="H59" s="319" t="s">
        <v>339</v>
      </c>
      <c r="I59" s="287">
        <v>0.57999999999999996</v>
      </c>
      <c r="J59" s="294">
        <v>1</v>
      </c>
      <c r="K59" s="287">
        <f>I59*J59</f>
        <v>0.57999999999999996</v>
      </c>
      <c r="L59" s="909">
        <f>VLOOKUP(A59,TRANSPORTE!A1:D117,4,FALSE)</f>
        <v>1226.6666666666667</v>
      </c>
      <c r="M59" s="910"/>
      <c r="N59" s="295">
        <f>K59*L59</f>
        <v>711.4666666666667</v>
      </c>
    </row>
    <row r="60" spans="1:14">
      <c r="B60" s="52"/>
      <c r="C60" s="53"/>
      <c r="D60" s="53"/>
      <c r="E60" s="53"/>
      <c r="F60" s="53"/>
      <c r="G60" s="53"/>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900"/>
      <c r="M63" s="901"/>
      <c r="N63" s="133"/>
    </row>
    <row r="64" spans="1:14" ht="15.75" thickBot="1">
      <c r="B64" s="911" t="s">
        <v>1037</v>
      </c>
      <c r="C64" s="865"/>
      <c r="D64" s="865"/>
      <c r="E64" s="865"/>
      <c r="F64" s="865"/>
      <c r="G64" s="865"/>
      <c r="H64" s="865"/>
      <c r="I64" s="865"/>
      <c r="J64" s="865"/>
      <c r="K64" s="865"/>
      <c r="L64" s="865"/>
      <c r="M64" s="866"/>
      <c r="N64" s="110">
        <f>N58+N59</f>
        <v>1955.4661321162032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1" t="s">
        <v>1047</v>
      </c>
      <c r="C68" s="862"/>
      <c r="D68" s="862"/>
      <c r="E68" s="862"/>
      <c r="F68" s="862"/>
      <c r="G68" s="862"/>
      <c r="H68" s="862"/>
      <c r="I68" s="79" t="s">
        <v>1048</v>
      </c>
      <c r="J68" s="81" t="s">
        <v>1494</v>
      </c>
      <c r="K68" s="80" t="s">
        <v>1050</v>
      </c>
      <c r="L68" s="863" t="s">
        <v>1034</v>
      </c>
      <c r="M68" s="864"/>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12</v>
      </c>
      <c r="N69" s="403">
        <f>K69/M69</f>
        <v>17022.401735366668</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12</v>
      </c>
      <c r="N70" s="403">
        <f>K70/M70</f>
        <v>8511.2008676833339</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8"/>
      <c r="C74" s="899"/>
      <c r="D74" s="899"/>
      <c r="E74" s="899"/>
      <c r="F74" s="899"/>
      <c r="G74" s="899"/>
      <c r="H74" s="899"/>
      <c r="I74" s="132"/>
      <c r="J74" s="132"/>
      <c r="K74" s="132"/>
      <c r="L74" s="912"/>
      <c r="M74" s="912"/>
      <c r="N74" s="51"/>
    </row>
    <row r="75" spans="1:15" ht="15.75" thickBot="1">
      <c r="B75" s="911" t="s">
        <v>1037</v>
      </c>
      <c r="C75" s="865"/>
      <c r="D75" s="865"/>
      <c r="E75" s="865"/>
      <c r="F75" s="865"/>
      <c r="G75" s="865"/>
      <c r="H75" s="865"/>
      <c r="I75" s="865"/>
      <c r="J75" s="865"/>
      <c r="K75" s="865"/>
      <c r="L75" s="865"/>
      <c r="M75" s="866"/>
      <c r="N75" s="309">
        <f>SUM(N69:N74)</f>
        <v>25533.60260305</v>
      </c>
    </row>
    <row r="76" spans="1:15" ht="15.75" thickBot="1">
      <c r="B76" s="39"/>
      <c r="C76" s="40"/>
      <c r="D76" s="40"/>
      <c r="E76" s="40"/>
      <c r="F76" s="40"/>
      <c r="G76" s="40"/>
      <c r="H76" s="40"/>
      <c r="I76" s="40"/>
      <c r="J76" s="40"/>
      <c r="K76" s="40"/>
      <c r="L76" s="40"/>
      <c r="M76" s="40"/>
      <c r="N76" s="41"/>
    </row>
    <row r="77" spans="1:15" ht="15.75" thickBot="1">
      <c r="B77" s="822" t="s">
        <v>1051</v>
      </c>
      <c r="C77" s="823"/>
      <c r="D77" s="823"/>
      <c r="E77" s="823"/>
      <c r="F77" s="823"/>
      <c r="G77" s="823"/>
      <c r="H77" s="823"/>
      <c r="I77" s="823"/>
      <c r="J77" s="823"/>
      <c r="K77" s="823"/>
      <c r="L77" s="823"/>
      <c r="M77" s="824"/>
      <c r="N77" s="105">
        <f>N43+N53+N64+N75</f>
        <v>375231.93009531393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7" t="s">
        <v>1053</v>
      </c>
      <c r="C81" s="868"/>
      <c r="D81" s="868"/>
      <c r="E81" s="868"/>
      <c r="F81" s="868"/>
      <c r="G81" s="868"/>
      <c r="H81" s="868"/>
      <c r="I81" s="322"/>
      <c r="J81" s="342"/>
      <c r="K81" s="310" t="s">
        <v>1054</v>
      </c>
      <c r="L81" s="869" t="s">
        <v>1055</v>
      </c>
      <c r="M81" s="870"/>
      <c r="N81" s="311"/>
    </row>
    <row r="82" spans="1:14">
      <c r="B82" s="855" t="s">
        <v>1056</v>
      </c>
      <c r="C82" s="856"/>
      <c r="D82" s="856"/>
      <c r="E82" s="856"/>
      <c r="F82" s="856"/>
      <c r="G82" s="856"/>
      <c r="H82" s="856"/>
      <c r="I82" s="93"/>
      <c r="J82" s="94"/>
      <c r="K82" s="312">
        <v>0.2</v>
      </c>
      <c r="L82" s="857">
        <f>N77*K82</f>
        <v>75046.386019062789</v>
      </c>
      <c r="M82" s="858"/>
      <c r="N82" s="57"/>
    </row>
    <row r="83" spans="1:14">
      <c r="B83" s="95" t="s">
        <v>1057</v>
      </c>
      <c r="C83" s="96"/>
      <c r="D83" s="96"/>
      <c r="E83" s="96"/>
      <c r="F83" s="96"/>
      <c r="G83" s="96"/>
      <c r="H83" s="96"/>
      <c r="I83" s="93"/>
      <c r="J83" s="94"/>
      <c r="K83" s="312">
        <v>0.05</v>
      </c>
      <c r="L83" s="857">
        <f>N77*K83</f>
        <v>18761.596504765697</v>
      </c>
      <c r="M83" s="858"/>
      <c r="N83" s="57"/>
    </row>
    <row r="84" spans="1:14" ht="15.75" thickBot="1">
      <c r="B84" s="97" t="s">
        <v>1058</v>
      </c>
      <c r="C84" s="98"/>
      <c r="D84" s="98"/>
      <c r="E84" s="98"/>
      <c r="F84" s="98"/>
      <c r="G84" s="98"/>
      <c r="H84" s="98"/>
      <c r="I84" s="99"/>
      <c r="J84" s="100"/>
      <c r="K84" s="313">
        <v>0.05</v>
      </c>
      <c r="L84" s="859">
        <f>N77*K84</f>
        <v>18761.596504765697</v>
      </c>
      <c r="M84" s="860"/>
      <c r="N84" s="57"/>
    </row>
    <row r="85" spans="1:14" ht="15.75" thickBot="1">
      <c r="B85" s="822" t="s">
        <v>1037</v>
      </c>
      <c r="C85" s="823"/>
      <c r="D85" s="823"/>
      <c r="E85" s="823"/>
      <c r="F85" s="823"/>
      <c r="G85" s="823"/>
      <c r="H85" s="823"/>
      <c r="I85" s="823"/>
      <c r="J85" s="823"/>
      <c r="K85" s="823"/>
      <c r="L85" s="823"/>
      <c r="M85" s="824"/>
      <c r="N85" s="58">
        <f>L82+L83+L84</f>
        <v>112569.57902859418</v>
      </c>
    </row>
    <row r="86" spans="1:14" ht="15.75" thickBot="1">
      <c r="B86" s="39"/>
      <c r="C86" s="40"/>
      <c r="D86" s="40"/>
      <c r="E86" s="40"/>
      <c r="F86" s="40"/>
      <c r="G86" s="40"/>
      <c r="H86" s="40"/>
      <c r="I86" s="40"/>
      <c r="J86" s="40"/>
      <c r="K86" s="40"/>
      <c r="L86" s="40"/>
      <c r="M86" s="40"/>
      <c r="N86" s="41"/>
    </row>
    <row r="87" spans="1:14" ht="15.75" thickBot="1">
      <c r="A87" t="s">
        <v>2122</v>
      </c>
      <c r="B87" s="822" t="s">
        <v>1059</v>
      </c>
      <c r="C87" s="823"/>
      <c r="D87" s="823"/>
      <c r="E87" s="823"/>
      <c r="F87" s="823"/>
      <c r="G87" s="823"/>
      <c r="H87" s="823"/>
      <c r="I87" s="823"/>
      <c r="J87" s="823"/>
      <c r="K87" s="823"/>
      <c r="L87" s="823"/>
      <c r="M87" s="824"/>
      <c r="N87" s="196">
        <f>N77+N85</f>
        <v>487801.50912390812</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6" t="s">
        <v>2324</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2325</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72"/>
      <c r="K117" s="972"/>
      <c r="L117" s="972"/>
      <c r="M117" s="972"/>
      <c r="N117" s="973"/>
    </row>
    <row r="118" spans="2:14" ht="15.75" thickBot="1">
      <c r="B118" s="427" t="s">
        <v>2327</v>
      </c>
      <c r="C118" s="428"/>
      <c r="D118" s="428"/>
      <c r="E118" s="267"/>
      <c r="F118" s="267"/>
      <c r="G118" s="267"/>
      <c r="H118" s="267"/>
      <c r="I118" s="267"/>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customHeight="1" thickBot="1">
      <c r="A31" t="s">
        <v>1929</v>
      </c>
      <c r="B31" s="86" t="s">
        <v>1215</v>
      </c>
      <c r="C31" s="87" t="s">
        <v>2241</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160</v>
      </c>
      <c r="B36" s="871" t="str">
        <f>VLOOKUP(A36,EQUIPOS!A6:D154,3,FALSE)</f>
        <v>COMPACTADOR MANUAL VIBRATORIO (RANA) con motor de 6 HP</v>
      </c>
      <c r="C36" s="872"/>
      <c r="D36" s="872"/>
      <c r="E36" s="872"/>
      <c r="F36" s="872"/>
      <c r="G36" s="872"/>
      <c r="H36" s="873"/>
      <c r="I36" s="275"/>
      <c r="J36" s="276"/>
      <c r="K36" s="277">
        <f>VLOOKUP(A36,EQUIPOS!A6:D163,4,FALSE)</f>
        <v>8310</v>
      </c>
      <c r="L36" s="278"/>
      <c r="M36" s="344">
        <v>0.5</v>
      </c>
      <c r="N36" s="280">
        <f>K36/M36</f>
        <v>16620</v>
      </c>
    </row>
    <row r="37" spans="1:14">
      <c r="A37" s="119" t="s">
        <v>303</v>
      </c>
      <c r="B37" s="871" t="str">
        <f>VLOOKUP(A37,EQUIPOS!A7:D154,3,FALSE)</f>
        <v>Retrocargador, pala de 1,1 m3 de capacidad, profundidad de excavación de 4.400 mm y una altura de 5.680 mm</v>
      </c>
      <c r="C37" s="872"/>
      <c r="D37" s="872"/>
      <c r="E37" s="872"/>
      <c r="F37" s="872"/>
      <c r="G37" s="872"/>
      <c r="H37" s="873"/>
      <c r="I37" s="429"/>
      <c r="J37" s="430"/>
      <c r="K37" s="277">
        <f>VLOOKUP(A37,EQUIPOS!A7:D164,4,FALSE)</f>
        <v>146333.33333333334</v>
      </c>
      <c r="L37" s="343"/>
      <c r="M37" s="344">
        <v>1.5</v>
      </c>
      <c r="N37" s="280">
        <f>K37/M37</f>
        <v>97555.555555555562</v>
      </c>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0.1</v>
      </c>
      <c r="N41" s="352">
        <f>N75*M41</f>
        <v>2553.3602603050003</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116728.91581586056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69" t="s">
        <v>562</v>
      </c>
      <c r="B48" s="49" t="str">
        <f>VLOOKUP(A48,MATERIALES!A5:D373,3,FALSE)</f>
        <v>Material para solado y atraque</v>
      </c>
      <c r="C48" s="289"/>
      <c r="D48" s="289"/>
      <c r="E48" s="289"/>
      <c r="F48" s="289"/>
      <c r="G48" s="289"/>
      <c r="H48" s="289"/>
      <c r="I48" s="289"/>
      <c r="J48" s="319" t="str">
        <f>VLOOKUP(A48,MATERIALES!A4:D640,2,FALSE)</f>
        <v>m3</v>
      </c>
      <c r="K48" s="290">
        <v>0.57999999999999996</v>
      </c>
      <c r="L48" s="275"/>
      <c r="M48" s="410">
        <f>VLOOKUP(A48,MATERIALES!A5:D396,4,FALSE)</f>
        <v>30006.666666666668</v>
      </c>
      <c r="N48" s="280">
        <f>K48*M48</f>
        <v>17403.866666666665</v>
      </c>
    </row>
    <row r="49" spans="1:14">
      <c r="A49" s="169" t="s">
        <v>788</v>
      </c>
      <c r="B49" s="49" t="str">
        <f>VLOOKUP(A49,MATERIALES!A6:D373,3,FALSE)</f>
        <v xml:space="preserve">Tubo corrugado de acero galvanizado MP-68
</v>
      </c>
      <c r="C49" s="433"/>
      <c r="D49" s="433"/>
      <c r="E49" s="433"/>
      <c r="F49" s="433"/>
      <c r="G49" s="433"/>
      <c r="H49" s="433"/>
      <c r="I49" s="433"/>
      <c r="J49" s="320" t="str">
        <f>VLOOKUP(A49,MATERIALES!A5:D641,2,FALSE)</f>
        <v>m</v>
      </c>
      <c r="K49" s="405">
        <v>1</v>
      </c>
      <c r="L49" s="429"/>
      <c r="M49" s="410">
        <f>VLOOKUP(A49,MATERIALES!A6:D397,4,FALSE)</f>
        <v>218698.96776650936</v>
      </c>
      <c r="N49" s="280">
        <f>K49*M49</f>
        <v>218698.96776650936</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22" t="s">
        <v>1037</v>
      </c>
      <c r="C53" s="823"/>
      <c r="D53" s="823"/>
      <c r="E53" s="823"/>
      <c r="F53" s="823"/>
      <c r="G53" s="823"/>
      <c r="H53" s="823"/>
      <c r="I53" s="823"/>
      <c r="J53" s="823"/>
      <c r="K53" s="823"/>
      <c r="L53" s="823"/>
      <c r="M53" s="824"/>
      <c r="N53" s="402">
        <f>SUM(N48:N52)</f>
        <v>236102.83443317603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8" t="s">
        <v>1045</v>
      </c>
      <c r="M57" s="887"/>
      <c r="N57" s="82" t="s">
        <v>1035</v>
      </c>
    </row>
    <row r="58" spans="1:14">
      <c r="A58" t="s">
        <v>1402</v>
      </c>
      <c r="B58" s="52" t="str">
        <f>VLOOKUP(A58,TRANSPORTE!A1:D117,3,FALSE)</f>
        <v>Transporte de tubería</v>
      </c>
      <c r="C58" s="325"/>
      <c r="D58" s="325"/>
      <c r="E58" s="325"/>
      <c r="F58" s="325"/>
      <c r="G58" s="325"/>
      <c r="H58" s="319" t="s">
        <v>1390</v>
      </c>
      <c r="I58" s="287">
        <v>1</v>
      </c>
      <c r="J58" s="294">
        <v>1</v>
      </c>
      <c r="K58" s="287">
        <f>I58*J58</f>
        <v>1</v>
      </c>
      <c r="L58" s="909">
        <f>VLOOKUP(A58,TRANSPORTE!A1:D117,4,FALSE)</f>
        <v>1243.9994654495365</v>
      </c>
      <c r="M58" s="910"/>
      <c r="N58" s="295">
        <f>K58*L58</f>
        <v>1243.9994654495365</v>
      </c>
    </row>
    <row r="59" spans="1:14">
      <c r="A59" t="s">
        <v>1407</v>
      </c>
      <c r="B59" s="52" t="str">
        <f>VLOOKUP(A59,TRANSPORTE!A1:D117,3,FALSE)</f>
        <v>Transporte de Material de Solado y Atraque Tubería de Concreto Reforzado</v>
      </c>
      <c r="C59" s="53"/>
      <c r="D59" s="53"/>
      <c r="E59" s="53"/>
      <c r="F59" s="53"/>
      <c r="G59" s="53"/>
      <c r="H59" s="319" t="s">
        <v>339</v>
      </c>
      <c r="I59" s="287">
        <v>0.57999999999999996</v>
      </c>
      <c r="J59" s="294">
        <v>1</v>
      </c>
      <c r="K59" s="287">
        <f>I59*J59</f>
        <v>0.57999999999999996</v>
      </c>
      <c r="L59" s="909">
        <f>VLOOKUP(A59,TRANSPORTE!A1:D117,4,FALSE)</f>
        <v>1226.6666666666667</v>
      </c>
      <c r="M59" s="910"/>
      <c r="N59" s="295">
        <f>K59*L59</f>
        <v>711.4666666666667</v>
      </c>
    </row>
    <row r="60" spans="1:14">
      <c r="B60" s="52"/>
      <c r="C60" s="53"/>
      <c r="D60" s="53"/>
      <c r="E60" s="53"/>
      <c r="F60" s="53"/>
      <c r="G60" s="53"/>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900"/>
      <c r="M63" s="901"/>
      <c r="N63" s="133"/>
    </row>
    <row r="64" spans="1:14" ht="15.75" thickBot="1">
      <c r="B64" s="911" t="s">
        <v>1037</v>
      </c>
      <c r="C64" s="865"/>
      <c r="D64" s="865"/>
      <c r="E64" s="865"/>
      <c r="F64" s="865"/>
      <c r="G64" s="865"/>
      <c r="H64" s="865"/>
      <c r="I64" s="865"/>
      <c r="J64" s="865"/>
      <c r="K64" s="865"/>
      <c r="L64" s="865"/>
      <c r="M64" s="866"/>
      <c r="N64" s="110">
        <f>N58+N59+N60+N61+N62</f>
        <v>1955.4661321162032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1" t="s">
        <v>1047</v>
      </c>
      <c r="C68" s="862"/>
      <c r="D68" s="862"/>
      <c r="E68" s="862"/>
      <c r="F68" s="862"/>
      <c r="G68" s="862"/>
      <c r="H68" s="862"/>
      <c r="I68" s="79" t="s">
        <v>1048</v>
      </c>
      <c r="J68" s="81" t="s">
        <v>1494</v>
      </c>
      <c r="K68" s="80" t="s">
        <v>1050</v>
      </c>
      <c r="L68" s="863" t="s">
        <v>1034</v>
      </c>
      <c r="M68" s="864"/>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12</v>
      </c>
      <c r="N69" s="403">
        <f>K69/M69</f>
        <v>17022.401735366668</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12</v>
      </c>
      <c r="N70" s="403">
        <f>K70/M70</f>
        <v>8511.2008676833339</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8"/>
      <c r="C74" s="899"/>
      <c r="D74" s="899"/>
      <c r="E74" s="899"/>
      <c r="F74" s="899"/>
      <c r="G74" s="899"/>
      <c r="H74" s="899"/>
      <c r="I74" s="132"/>
      <c r="J74" s="132"/>
      <c r="K74" s="132"/>
      <c r="L74" s="912"/>
      <c r="M74" s="912"/>
      <c r="N74" s="51"/>
    </row>
    <row r="75" spans="1:15" ht="15.75" thickBot="1">
      <c r="B75" s="911" t="s">
        <v>1037</v>
      </c>
      <c r="C75" s="865"/>
      <c r="D75" s="865"/>
      <c r="E75" s="865"/>
      <c r="F75" s="865"/>
      <c r="G75" s="865"/>
      <c r="H75" s="865"/>
      <c r="I75" s="865"/>
      <c r="J75" s="865"/>
      <c r="K75" s="865"/>
      <c r="L75" s="865"/>
      <c r="M75" s="866"/>
      <c r="N75" s="309">
        <f>SUM(N69:N74)</f>
        <v>25533.60260305</v>
      </c>
    </row>
    <row r="76" spans="1:15" ht="15.75" thickBot="1">
      <c r="B76" s="39"/>
      <c r="C76" s="40"/>
      <c r="D76" s="40"/>
      <c r="E76" s="40"/>
      <c r="F76" s="40"/>
      <c r="G76" s="40"/>
      <c r="H76" s="40"/>
      <c r="I76" s="40"/>
      <c r="J76" s="40"/>
      <c r="K76" s="40"/>
      <c r="L76" s="40"/>
      <c r="M76" s="40"/>
      <c r="N76" s="41"/>
    </row>
    <row r="77" spans="1:15" ht="15.75" thickBot="1">
      <c r="B77" s="822" t="s">
        <v>1051</v>
      </c>
      <c r="C77" s="823"/>
      <c r="D77" s="823"/>
      <c r="E77" s="823"/>
      <c r="F77" s="823"/>
      <c r="G77" s="823"/>
      <c r="H77" s="823"/>
      <c r="I77" s="823"/>
      <c r="J77" s="823"/>
      <c r="K77" s="823"/>
      <c r="L77" s="823"/>
      <c r="M77" s="824"/>
      <c r="N77" s="105">
        <f>N43+N53+N64+N75</f>
        <v>380320.81898420281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7" t="s">
        <v>1053</v>
      </c>
      <c r="C81" s="868"/>
      <c r="D81" s="868"/>
      <c r="E81" s="868"/>
      <c r="F81" s="868"/>
      <c r="G81" s="868"/>
      <c r="H81" s="868"/>
      <c r="I81" s="322"/>
      <c r="J81" s="342"/>
      <c r="K81" s="310" t="s">
        <v>1054</v>
      </c>
      <c r="L81" s="869" t="s">
        <v>1055</v>
      </c>
      <c r="M81" s="870"/>
      <c r="N81" s="311"/>
    </row>
    <row r="82" spans="1:14">
      <c r="B82" s="855" t="s">
        <v>1056</v>
      </c>
      <c r="C82" s="856"/>
      <c r="D82" s="856"/>
      <c r="E82" s="856"/>
      <c r="F82" s="856"/>
      <c r="G82" s="856"/>
      <c r="H82" s="856"/>
      <c r="I82" s="93"/>
      <c r="J82" s="94"/>
      <c r="K82" s="312">
        <v>0.2</v>
      </c>
      <c r="L82" s="857">
        <f>N77*K82</f>
        <v>76064.16379684057</v>
      </c>
      <c r="M82" s="858"/>
      <c r="N82" s="57"/>
    </row>
    <row r="83" spans="1:14">
      <c r="B83" s="95" t="s">
        <v>1057</v>
      </c>
      <c r="C83" s="96"/>
      <c r="D83" s="96"/>
      <c r="E83" s="96"/>
      <c r="F83" s="96"/>
      <c r="G83" s="96"/>
      <c r="H83" s="96"/>
      <c r="I83" s="93"/>
      <c r="J83" s="94"/>
      <c r="K83" s="312">
        <v>0.05</v>
      </c>
      <c r="L83" s="857">
        <f>N77*K83</f>
        <v>19016.040949210143</v>
      </c>
      <c r="M83" s="858"/>
      <c r="N83" s="57"/>
    </row>
    <row r="84" spans="1:14" ht="15.75" thickBot="1">
      <c r="B84" s="97" t="s">
        <v>1058</v>
      </c>
      <c r="C84" s="98"/>
      <c r="D84" s="98"/>
      <c r="E84" s="98"/>
      <c r="F84" s="98"/>
      <c r="G84" s="98"/>
      <c r="H84" s="98"/>
      <c r="I84" s="99"/>
      <c r="J84" s="100"/>
      <c r="K84" s="313">
        <v>0.05</v>
      </c>
      <c r="L84" s="859">
        <f>N77*K84</f>
        <v>19016.040949210143</v>
      </c>
      <c r="M84" s="860"/>
      <c r="N84" s="57"/>
    </row>
    <row r="85" spans="1:14" ht="15.75" thickBot="1">
      <c r="B85" s="822" t="s">
        <v>1037</v>
      </c>
      <c r="C85" s="823"/>
      <c r="D85" s="823"/>
      <c r="E85" s="823"/>
      <c r="F85" s="823"/>
      <c r="G85" s="823"/>
      <c r="H85" s="823"/>
      <c r="I85" s="823"/>
      <c r="J85" s="823"/>
      <c r="K85" s="823"/>
      <c r="L85" s="823"/>
      <c r="M85" s="824"/>
      <c r="N85" s="58">
        <f>L82+L83+L84</f>
        <v>114096.24569526086</v>
      </c>
    </row>
    <row r="86" spans="1:14" ht="15.75" thickBot="1">
      <c r="B86" s="39"/>
      <c r="C86" s="40"/>
      <c r="D86" s="40"/>
      <c r="E86" s="40"/>
      <c r="F86" s="40"/>
      <c r="G86" s="40"/>
      <c r="H86" s="40"/>
      <c r="I86" s="40"/>
      <c r="J86" s="40"/>
      <c r="K86" s="40"/>
      <c r="L86" s="40"/>
      <c r="M86" s="40"/>
      <c r="N86" s="41"/>
    </row>
    <row r="87" spans="1:14" ht="15.75" thickBot="1">
      <c r="A87" t="s">
        <v>2122</v>
      </c>
      <c r="B87" s="822" t="s">
        <v>1059</v>
      </c>
      <c r="C87" s="823"/>
      <c r="D87" s="823"/>
      <c r="E87" s="823"/>
      <c r="F87" s="823"/>
      <c r="G87" s="823"/>
      <c r="H87" s="823"/>
      <c r="I87" s="823"/>
      <c r="J87" s="823"/>
      <c r="K87" s="823"/>
      <c r="L87" s="823"/>
      <c r="M87" s="824"/>
      <c r="N87" s="196">
        <f>N77+N85</f>
        <v>494417.06467946369</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6" t="s">
        <v>2324</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2325</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72"/>
      <c r="K117" s="972"/>
      <c r="L117" s="972"/>
      <c r="M117" s="972"/>
      <c r="N117" s="973"/>
    </row>
    <row r="118" spans="2:14" ht="15.75" thickBot="1">
      <c r="B118" s="427" t="s">
        <v>2327</v>
      </c>
      <c r="C118" s="428"/>
      <c r="D118" s="428"/>
      <c r="E118" s="267"/>
      <c r="F118" s="267"/>
      <c r="G118" s="267"/>
      <c r="H118" s="267"/>
      <c r="I118" s="267"/>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customHeight="1" thickBot="1">
      <c r="A31" t="s">
        <v>1929</v>
      </c>
      <c r="B31" s="86" t="s">
        <v>1762</v>
      </c>
      <c r="C31" s="87" t="s">
        <v>1763</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344"/>
      <c r="N36" s="280"/>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0.05</v>
      </c>
      <c r="N41" s="352">
        <f>N75*M41</f>
        <v>127.66801301525</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127.66801301525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69" t="s">
        <v>773</v>
      </c>
      <c r="B48" s="49" t="str">
        <f>VLOOKUP(A48,MATERIALES!A5:D373,3,FALSE)</f>
        <v>Tubería de Plástico</v>
      </c>
      <c r="C48" s="289"/>
      <c r="D48" s="289"/>
      <c r="E48" s="289"/>
      <c r="F48" s="289"/>
      <c r="G48" s="289"/>
      <c r="H48" s="289"/>
      <c r="I48" s="276"/>
      <c r="J48" s="232" t="str">
        <f>VLOOKUP(A48,MATERIALES!A4:D640,2,FALSE)</f>
        <v>m</v>
      </c>
      <c r="K48" s="290">
        <v>1</v>
      </c>
      <c r="L48" s="275"/>
      <c r="M48" s="410">
        <f>VLOOKUP(A48,MATERIALES!A5:D396,4,FALSE)</f>
        <v>15365</v>
      </c>
      <c r="N48" s="280">
        <f>K48*M48</f>
        <v>15365</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22" t="s">
        <v>1037</v>
      </c>
      <c r="C53" s="823"/>
      <c r="D53" s="823"/>
      <c r="E53" s="823"/>
      <c r="F53" s="823"/>
      <c r="G53" s="823"/>
      <c r="H53" s="823"/>
      <c r="I53" s="823"/>
      <c r="J53" s="823"/>
      <c r="K53" s="823"/>
      <c r="L53" s="823"/>
      <c r="M53" s="824"/>
      <c r="N53" s="402">
        <f>SUM(N48:N52)</f>
        <v>15365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8" t="s">
        <v>1045</v>
      </c>
      <c r="M57" s="887"/>
      <c r="N57" s="82" t="s">
        <v>1035</v>
      </c>
    </row>
    <row r="58" spans="1:14">
      <c r="B58" s="52"/>
      <c r="C58" s="325"/>
      <c r="D58" s="325"/>
      <c r="E58" s="325"/>
      <c r="F58" s="325"/>
      <c r="G58" s="325"/>
      <c r="H58" s="319"/>
      <c r="I58" s="287"/>
      <c r="J58" s="294"/>
      <c r="K58" s="287"/>
      <c r="L58" s="909"/>
      <c r="M58" s="910"/>
      <c r="N58" s="295"/>
    </row>
    <row r="59" spans="1:14">
      <c r="B59" s="52"/>
      <c r="C59" s="53"/>
      <c r="D59" s="53"/>
      <c r="E59" s="53"/>
      <c r="F59" s="53"/>
      <c r="G59" s="53"/>
      <c r="H59" s="319"/>
      <c r="I59" s="287"/>
      <c r="J59" s="294"/>
      <c r="K59" s="287"/>
      <c r="L59" s="909"/>
      <c r="M59" s="910"/>
      <c r="N59" s="295"/>
    </row>
    <row r="60" spans="1:14">
      <c r="B60" s="52"/>
      <c r="C60" s="53"/>
      <c r="D60" s="53"/>
      <c r="E60" s="53"/>
      <c r="F60" s="53"/>
      <c r="G60" s="53"/>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900"/>
      <c r="M63" s="901"/>
      <c r="N63" s="133"/>
    </row>
    <row r="64" spans="1:14" ht="15.75" thickBot="1">
      <c r="B64" s="911" t="s">
        <v>1037</v>
      </c>
      <c r="C64" s="865"/>
      <c r="D64" s="865"/>
      <c r="E64" s="865"/>
      <c r="F64" s="865"/>
      <c r="G64" s="865"/>
      <c r="H64" s="865"/>
      <c r="I64" s="865"/>
      <c r="J64" s="865"/>
      <c r="K64" s="865"/>
      <c r="L64" s="865"/>
      <c r="M64" s="866"/>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1" t="s">
        <v>1047</v>
      </c>
      <c r="C68" s="862"/>
      <c r="D68" s="862"/>
      <c r="E68" s="862"/>
      <c r="F68" s="862"/>
      <c r="G68" s="862"/>
      <c r="H68" s="862"/>
      <c r="I68" s="79" t="s">
        <v>1048</v>
      </c>
      <c r="J68" s="81" t="s">
        <v>1494</v>
      </c>
      <c r="K68" s="80" t="s">
        <v>1050</v>
      </c>
      <c r="L68" s="863" t="s">
        <v>1034</v>
      </c>
      <c r="M68" s="864"/>
      <c r="N68" s="104" t="s">
        <v>1035</v>
      </c>
    </row>
    <row r="69" spans="1:15">
      <c r="A69" s="170" t="s">
        <v>9</v>
      </c>
      <c r="B69" s="55" t="str">
        <f>VLOOKUP(A69,'MANO DE OBRA'!A8:D68,3,FALSE)</f>
        <v>Obrero (3)</v>
      </c>
      <c r="C69" s="53"/>
      <c r="D69" s="53"/>
      <c r="E69" s="53"/>
      <c r="F69" s="53"/>
      <c r="G69" s="53"/>
      <c r="H69" s="53"/>
      <c r="I69" s="300">
        <f>K69/J69*100</f>
        <v>82811.68411799999</v>
      </c>
      <c r="J69" s="301">
        <v>185</v>
      </c>
      <c r="K69" s="302">
        <f>VLOOKUP(A69,'MANO DE OBRA'!A8:D99,4,FALSE)</f>
        <v>153201.61561829998</v>
      </c>
      <c r="L69" s="56"/>
      <c r="M69" s="442">
        <v>100</v>
      </c>
      <c r="N69" s="403">
        <f>K69/M69</f>
        <v>1532.0161561829998</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100</v>
      </c>
      <c r="N70" s="403">
        <f>K70/M70</f>
        <v>1021.344104122</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8"/>
      <c r="C74" s="899"/>
      <c r="D74" s="899"/>
      <c r="E74" s="899"/>
      <c r="F74" s="899"/>
      <c r="G74" s="899"/>
      <c r="H74" s="899"/>
      <c r="I74" s="132"/>
      <c r="J74" s="132"/>
      <c r="K74" s="132"/>
      <c r="L74" s="912"/>
      <c r="M74" s="912"/>
      <c r="N74" s="51"/>
    </row>
    <row r="75" spans="1:15" ht="15.75" thickBot="1">
      <c r="B75" s="911" t="s">
        <v>1037</v>
      </c>
      <c r="C75" s="865"/>
      <c r="D75" s="865"/>
      <c r="E75" s="865"/>
      <c r="F75" s="865"/>
      <c r="G75" s="865"/>
      <c r="H75" s="865"/>
      <c r="I75" s="865"/>
      <c r="J75" s="865"/>
      <c r="K75" s="865"/>
      <c r="L75" s="865"/>
      <c r="M75" s="866"/>
      <c r="N75" s="309">
        <f>SUM(N69:N74)</f>
        <v>2553.3602603049999</v>
      </c>
    </row>
    <row r="76" spans="1:15" ht="15.75" thickBot="1">
      <c r="B76" s="39"/>
      <c r="C76" s="40"/>
      <c r="D76" s="40"/>
      <c r="E76" s="40"/>
      <c r="F76" s="40"/>
      <c r="G76" s="40"/>
      <c r="H76" s="40"/>
      <c r="I76" s="40"/>
      <c r="J76" s="40"/>
      <c r="K76" s="40"/>
      <c r="L76" s="40"/>
      <c r="M76" s="40"/>
      <c r="N76" s="41"/>
    </row>
    <row r="77" spans="1:15" ht="15.75" thickBot="1">
      <c r="B77" s="822" t="s">
        <v>1051</v>
      </c>
      <c r="C77" s="823"/>
      <c r="D77" s="823"/>
      <c r="E77" s="823"/>
      <c r="F77" s="823"/>
      <c r="G77" s="823"/>
      <c r="H77" s="823"/>
      <c r="I77" s="823"/>
      <c r="J77" s="823"/>
      <c r="K77" s="823"/>
      <c r="L77" s="823"/>
      <c r="M77" s="824"/>
      <c r="N77" s="105">
        <f>N43+N53+N64+N75</f>
        <v>18046.028273320251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7" t="s">
        <v>1053</v>
      </c>
      <c r="C81" s="868"/>
      <c r="D81" s="868"/>
      <c r="E81" s="868"/>
      <c r="F81" s="868"/>
      <c r="G81" s="868"/>
      <c r="H81" s="868"/>
      <c r="I81" s="322"/>
      <c r="J81" s="342"/>
      <c r="K81" s="310" t="s">
        <v>1054</v>
      </c>
      <c r="L81" s="869" t="s">
        <v>1055</v>
      </c>
      <c r="M81" s="870"/>
      <c r="N81" s="311"/>
    </row>
    <row r="82" spans="1:14">
      <c r="B82" s="855" t="s">
        <v>1056</v>
      </c>
      <c r="C82" s="856"/>
      <c r="D82" s="856"/>
      <c r="E82" s="856"/>
      <c r="F82" s="856"/>
      <c r="G82" s="856"/>
      <c r="H82" s="856"/>
      <c r="I82" s="93"/>
      <c r="J82" s="94"/>
      <c r="K82" s="312">
        <v>0.2</v>
      </c>
      <c r="L82" s="857">
        <f>N77*K82</f>
        <v>3609.2056546640506</v>
      </c>
      <c r="M82" s="858"/>
      <c r="N82" s="57"/>
    </row>
    <row r="83" spans="1:14">
      <c r="B83" s="95" t="s">
        <v>1057</v>
      </c>
      <c r="C83" s="96"/>
      <c r="D83" s="96"/>
      <c r="E83" s="96"/>
      <c r="F83" s="96"/>
      <c r="G83" s="96"/>
      <c r="H83" s="96"/>
      <c r="I83" s="93"/>
      <c r="J83" s="94"/>
      <c r="K83" s="312">
        <v>0.05</v>
      </c>
      <c r="L83" s="857">
        <f>N77*K83</f>
        <v>902.30141366601265</v>
      </c>
      <c r="M83" s="858"/>
      <c r="N83" s="57"/>
    </row>
    <row r="84" spans="1:14" ht="15.75" thickBot="1">
      <c r="B84" s="97" t="s">
        <v>1058</v>
      </c>
      <c r="C84" s="98"/>
      <c r="D84" s="98"/>
      <c r="E84" s="98"/>
      <c r="F84" s="98"/>
      <c r="G84" s="98"/>
      <c r="H84" s="98"/>
      <c r="I84" s="99"/>
      <c r="J84" s="100"/>
      <c r="K84" s="313">
        <v>0.05</v>
      </c>
      <c r="L84" s="859">
        <f>N77*K84</f>
        <v>902.30141366601265</v>
      </c>
      <c r="M84" s="860"/>
      <c r="N84" s="57"/>
    </row>
    <row r="85" spans="1:14" ht="15.75" thickBot="1">
      <c r="B85" s="822" t="s">
        <v>1037</v>
      </c>
      <c r="C85" s="823"/>
      <c r="D85" s="823"/>
      <c r="E85" s="823"/>
      <c r="F85" s="823"/>
      <c r="G85" s="823"/>
      <c r="H85" s="823"/>
      <c r="I85" s="823"/>
      <c r="J85" s="823"/>
      <c r="K85" s="823"/>
      <c r="L85" s="823"/>
      <c r="M85" s="824"/>
      <c r="N85" s="58">
        <f>L82+L83+L84</f>
        <v>5413.8084819960768</v>
      </c>
    </row>
    <row r="86" spans="1:14" ht="15.75" thickBot="1">
      <c r="B86" s="39"/>
      <c r="C86" s="40"/>
      <c r="D86" s="40"/>
      <c r="E86" s="40"/>
      <c r="F86" s="40"/>
      <c r="G86" s="40"/>
      <c r="H86" s="40"/>
      <c r="I86" s="40"/>
      <c r="J86" s="40"/>
      <c r="K86" s="40"/>
      <c r="L86" s="40"/>
      <c r="M86" s="40"/>
      <c r="N86" s="41"/>
    </row>
    <row r="87" spans="1:14" ht="15.75" thickBot="1">
      <c r="A87" t="s">
        <v>2122</v>
      </c>
      <c r="B87" s="822" t="s">
        <v>1059</v>
      </c>
      <c r="C87" s="823"/>
      <c r="D87" s="823"/>
      <c r="E87" s="823"/>
      <c r="F87" s="823"/>
      <c r="G87" s="823"/>
      <c r="H87" s="823"/>
      <c r="I87" s="823"/>
      <c r="J87" s="823"/>
      <c r="K87" s="823"/>
      <c r="L87" s="823"/>
      <c r="M87" s="824"/>
      <c r="N87" s="196">
        <f>N77+N85</f>
        <v>23459.836755316326</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6" t="s">
        <v>2324</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2325</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72"/>
      <c r="K117" s="972"/>
      <c r="L117" s="972"/>
      <c r="M117" s="972"/>
      <c r="N117" s="973"/>
    </row>
    <row r="118" spans="2:14" ht="15.75" thickBot="1">
      <c r="B118" s="427" t="s">
        <v>2327</v>
      </c>
      <c r="C118" s="428"/>
      <c r="D118" s="428"/>
      <c r="E118" s="267"/>
      <c r="F118" s="267"/>
      <c r="G118" s="267"/>
      <c r="H118" s="267"/>
      <c r="I118" s="267"/>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990" t="s">
        <v>1028</v>
      </c>
      <c r="D30" s="991"/>
      <c r="E30" s="991"/>
      <c r="F30" s="991"/>
      <c r="G30" s="991"/>
      <c r="H30" s="991"/>
      <c r="I30" s="991"/>
      <c r="J30" s="462"/>
      <c r="K30" s="315"/>
      <c r="L30" s="798" t="s">
        <v>1029</v>
      </c>
      <c r="M30" s="799"/>
      <c r="N30" s="77" t="s">
        <v>1030</v>
      </c>
    </row>
    <row r="31" spans="1:14" ht="30" customHeight="1" thickBot="1">
      <c r="A31" t="s">
        <v>1929</v>
      </c>
      <c r="B31" s="86" t="s">
        <v>1216</v>
      </c>
      <c r="C31" s="992" t="s">
        <v>2243</v>
      </c>
      <c r="D31" s="993"/>
      <c r="E31" s="993"/>
      <c r="F31" s="993"/>
      <c r="G31" s="993"/>
      <c r="H31" s="993"/>
      <c r="I31" s="993"/>
      <c r="J31" s="993"/>
      <c r="K31" s="485"/>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344"/>
      <c r="N36" s="280"/>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0.05</v>
      </c>
      <c r="N41" s="352">
        <f>N75*M41</f>
        <v>1915.0201952287498</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1915.0201952287498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54016.666666666664</v>
      </c>
      <c r="N48" s="280">
        <f>K48*M48</f>
        <v>59418.333333333336</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5659.6579673135848</v>
      </c>
      <c r="N49" s="280">
        <f>K49*M49</f>
        <v>6508.6066624106215</v>
      </c>
    </row>
    <row r="50" spans="1:14">
      <c r="A50" s="169" t="s">
        <v>608</v>
      </c>
      <c r="B50" s="49" t="str">
        <f>VLOOKUP(A50,MATERIALES!A6:D373,3,FALSE)</f>
        <v>Mortero 1:3 De recubrimiento</v>
      </c>
      <c r="C50" s="433"/>
      <c r="D50" s="433"/>
      <c r="E50" s="433"/>
      <c r="F50" s="433"/>
      <c r="G50" s="433"/>
      <c r="H50" s="433"/>
      <c r="I50" s="433"/>
      <c r="J50" s="320" t="str">
        <f>VLOOKUP(A50,MATERIALES!A6:D642,2,FALSE)</f>
        <v>m3</v>
      </c>
      <c r="K50" s="405">
        <v>0.12</v>
      </c>
      <c r="L50" s="429"/>
      <c r="M50" s="410">
        <f>VLOOKUP(A50,MATERIALES!A6:D398,4,FALSE)</f>
        <v>432548.62801315525</v>
      </c>
      <c r="N50" s="280">
        <f>K50*M50</f>
        <v>51905.835361578625</v>
      </c>
    </row>
    <row r="51" spans="1:14">
      <c r="A51" s="169" t="s">
        <v>941</v>
      </c>
      <c r="B51" s="49" t="str">
        <f>VLOOKUP(A51,MATERIALES!A6:D373,3,FALSE)</f>
        <v xml:space="preserve">Formaleta (gaviones, juntas de bordillos, juntas de cunetas, muros, concretos clase D,E, F y G)
</v>
      </c>
      <c r="C51" s="433"/>
      <c r="D51" s="433"/>
      <c r="E51" s="433"/>
      <c r="F51" s="433"/>
      <c r="G51" s="433"/>
      <c r="H51" s="433"/>
      <c r="I51" s="433"/>
      <c r="J51" s="320" t="str">
        <f>VLOOKUP(A51,MATERIALES!A6:D643,2,FALSE)</f>
        <v>m2</v>
      </c>
      <c r="K51" s="405">
        <v>2</v>
      </c>
      <c r="L51" s="429"/>
      <c r="M51" s="410">
        <f>VLOOKUP(A51,MATERIALES!A6:D399,4,FALSE)</f>
        <v>9664.2233333333334</v>
      </c>
      <c r="N51" s="280">
        <f>K51*M51</f>
        <v>19328.446666666667</v>
      </c>
    </row>
    <row r="52" spans="1:14" ht="15.75" thickBot="1">
      <c r="A52" t="s">
        <v>1005</v>
      </c>
      <c r="B52" s="49" t="str">
        <f>VLOOKUP(A52,MATERIALES!A7:D373,3,FALSE)</f>
        <v>Malla para gaviones (2M3)</v>
      </c>
      <c r="C52" s="318"/>
      <c r="D52" s="318"/>
      <c r="E52" s="318"/>
      <c r="F52" s="318"/>
      <c r="G52" s="318"/>
      <c r="H52" s="318"/>
      <c r="I52" s="318"/>
      <c r="J52" s="441" t="str">
        <f>VLOOKUP(A52,MATERIALES!A6:D644,2,FALSE)</f>
        <v>u</v>
      </c>
      <c r="K52" s="132">
        <v>0.5</v>
      </c>
      <c r="L52" s="333"/>
      <c r="M52" s="410">
        <f>VLOOKUP(A52,MATERIALES!A7:D400,4,FALSE)</f>
        <v>126599.16666666667</v>
      </c>
      <c r="N52" s="280">
        <f>K52*M52</f>
        <v>63299.583333333336</v>
      </c>
    </row>
    <row r="53" spans="1:14" ht="15.75" thickBot="1">
      <c r="B53" s="822" t="s">
        <v>1037</v>
      </c>
      <c r="C53" s="823"/>
      <c r="D53" s="823"/>
      <c r="E53" s="823"/>
      <c r="F53" s="823"/>
      <c r="G53" s="823"/>
      <c r="H53" s="823"/>
      <c r="I53" s="823"/>
      <c r="J53" s="823"/>
      <c r="K53" s="823"/>
      <c r="L53" s="823"/>
      <c r="M53" s="824"/>
      <c r="N53" s="402">
        <f>SUM(N48:N52)</f>
        <v>200460.80535732259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8" t="s">
        <v>1045</v>
      </c>
      <c r="M57" s="887"/>
      <c r="N57" s="82" t="s">
        <v>1035</v>
      </c>
    </row>
    <row r="58" spans="1:14">
      <c r="A58" t="s">
        <v>1395</v>
      </c>
      <c r="B58" s="52" t="str">
        <f>VLOOKUP(A58,TRANSPORTE!A1:D117,3,FALSE)</f>
        <v>Transporte de piedra para gaviones</v>
      </c>
      <c r="C58" s="325"/>
      <c r="D58" s="325"/>
      <c r="E58" s="325"/>
      <c r="F58" s="325"/>
      <c r="G58" s="325"/>
      <c r="H58" s="319" t="s">
        <v>339</v>
      </c>
      <c r="I58" s="287">
        <v>1.1000000000000001</v>
      </c>
      <c r="J58" s="294">
        <v>1</v>
      </c>
      <c r="K58" s="287">
        <f>I58*J58</f>
        <v>1.1000000000000001</v>
      </c>
      <c r="L58" s="909">
        <f>VLOOKUP(A58,TRANSPORTE!A1:D117,4,FALSE)</f>
        <v>1226.6666666666667</v>
      </c>
      <c r="M58" s="910"/>
      <c r="N58" s="295">
        <f>K58*L58</f>
        <v>1349.3333333333335</v>
      </c>
    </row>
    <row r="59" spans="1:14">
      <c r="B59" s="52"/>
      <c r="C59" s="53"/>
      <c r="D59" s="53"/>
      <c r="E59" s="53"/>
      <c r="F59" s="53"/>
      <c r="G59" s="53"/>
      <c r="H59" s="319"/>
      <c r="I59" s="287"/>
      <c r="J59" s="294"/>
      <c r="K59" s="287"/>
      <c r="L59" s="909"/>
      <c r="M59" s="910"/>
      <c r="N59" s="295"/>
    </row>
    <row r="60" spans="1:14">
      <c r="B60" s="52"/>
      <c r="C60" s="53"/>
      <c r="D60" s="53"/>
      <c r="E60" s="53"/>
      <c r="F60" s="53"/>
      <c r="G60" s="53"/>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296"/>
      <c r="I62" s="287"/>
      <c r="J62" s="287"/>
      <c r="K62" s="287"/>
      <c r="L62" s="297"/>
      <c r="M62" s="298"/>
      <c r="N62" s="299"/>
    </row>
    <row r="63" spans="1:14" ht="15.75" thickBot="1">
      <c r="B63" s="317"/>
      <c r="C63" s="318"/>
      <c r="D63" s="318"/>
      <c r="E63" s="318"/>
      <c r="F63" s="318"/>
      <c r="G63" s="456"/>
      <c r="H63" s="54"/>
      <c r="I63" s="132"/>
      <c r="J63" s="132"/>
      <c r="K63" s="132"/>
      <c r="L63" s="900"/>
      <c r="M63" s="901"/>
      <c r="N63" s="133"/>
    </row>
    <row r="64" spans="1:14" ht="15.75" thickBot="1">
      <c r="B64" s="911" t="s">
        <v>1037</v>
      </c>
      <c r="C64" s="865"/>
      <c r="D64" s="865"/>
      <c r="E64" s="865"/>
      <c r="F64" s="865"/>
      <c r="G64" s="865"/>
      <c r="H64" s="865"/>
      <c r="I64" s="865"/>
      <c r="J64" s="865"/>
      <c r="K64" s="865"/>
      <c r="L64" s="865"/>
      <c r="M64" s="866"/>
      <c r="N64" s="110">
        <f>N58+N59+N60+N61+N62</f>
        <v>1349.3333333333335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1" t="s">
        <v>1047</v>
      </c>
      <c r="C68" s="862"/>
      <c r="D68" s="862"/>
      <c r="E68" s="862"/>
      <c r="F68" s="862"/>
      <c r="G68" s="862"/>
      <c r="H68" s="862"/>
      <c r="I68" s="79" t="s">
        <v>1048</v>
      </c>
      <c r="J68" s="81" t="s">
        <v>1494</v>
      </c>
      <c r="K68" s="80" t="s">
        <v>1050</v>
      </c>
      <c r="L68" s="863" t="s">
        <v>1034</v>
      </c>
      <c r="M68" s="864"/>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8</v>
      </c>
      <c r="N69" s="403">
        <f>K69/M69</f>
        <v>25533.60260305</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8</v>
      </c>
      <c r="N70" s="403">
        <f>K70/M70</f>
        <v>12766.801301525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8"/>
      <c r="C74" s="899"/>
      <c r="D74" s="899"/>
      <c r="E74" s="899"/>
      <c r="F74" s="899"/>
      <c r="G74" s="899"/>
      <c r="H74" s="899"/>
      <c r="I74" s="132"/>
      <c r="J74" s="132"/>
      <c r="K74" s="132"/>
      <c r="L74" s="912"/>
      <c r="M74" s="912"/>
      <c r="N74" s="133"/>
    </row>
    <row r="75" spans="1:15" ht="15.75" thickBot="1">
      <c r="B75" s="911" t="s">
        <v>1037</v>
      </c>
      <c r="C75" s="865"/>
      <c r="D75" s="865"/>
      <c r="E75" s="865"/>
      <c r="F75" s="865"/>
      <c r="G75" s="865"/>
      <c r="H75" s="865"/>
      <c r="I75" s="865"/>
      <c r="J75" s="865"/>
      <c r="K75" s="865"/>
      <c r="L75" s="865"/>
      <c r="M75" s="866"/>
      <c r="N75" s="468">
        <f>SUM(N69:N74)</f>
        <v>38300.403904574996</v>
      </c>
    </row>
    <row r="76" spans="1:15" ht="15.75" thickBot="1">
      <c r="B76" s="39"/>
      <c r="C76" s="40"/>
      <c r="D76" s="40"/>
      <c r="E76" s="40"/>
      <c r="F76" s="40"/>
      <c r="G76" s="40"/>
      <c r="H76" s="40"/>
      <c r="I76" s="40"/>
      <c r="J76" s="40"/>
      <c r="K76" s="40"/>
      <c r="L76" s="40"/>
      <c r="M76" s="40"/>
      <c r="N76" s="41"/>
    </row>
    <row r="77" spans="1:15" ht="15.75" thickBot="1">
      <c r="B77" s="822" t="s">
        <v>1051</v>
      </c>
      <c r="C77" s="823"/>
      <c r="D77" s="823"/>
      <c r="E77" s="823"/>
      <c r="F77" s="823"/>
      <c r="G77" s="823"/>
      <c r="H77" s="823"/>
      <c r="I77" s="823"/>
      <c r="J77" s="823"/>
      <c r="K77" s="823"/>
      <c r="L77" s="823"/>
      <c r="M77" s="824"/>
      <c r="N77" s="105">
        <f>N43+N53+N64+N75</f>
        <v>242025.56279045966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7" t="s">
        <v>1053</v>
      </c>
      <c r="C81" s="868"/>
      <c r="D81" s="868"/>
      <c r="E81" s="868"/>
      <c r="F81" s="868"/>
      <c r="G81" s="868"/>
      <c r="H81" s="868"/>
      <c r="I81" s="322"/>
      <c r="J81" s="342"/>
      <c r="K81" s="310" t="s">
        <v>1054</v>
      </c>
      <c r="L81" s="869" t="s">
        <v>1055</v>
      </c>
      <c r="M81" s="870"/>
      <c r="N81" s="311"/>
    </row>
    <row r="82" spans="1:14">
      <c r="B82" s="855" t="s">
        <v>1056</v>
      </c>
      <c r="C82" s="856"/>
      <c r="D82" s="856"/>
      <c r="E82" s="856"/>
      <c r="F82" s="856"/>
      <c r="G82" s="856"/>
      <c r="H82" s="856"/>
      <c r="I82" s="93"/>
      <c r="J82" s="94"/>
      <c r="K82" s="312">
        <v>0.2</v>
      </c>
      <c r="L82" s="857">
        <f>N77*K82</f>
        <v>48405.112558091932</v>
      </c>
      <c r="M82" s="858"/>
      <c r="N82" s="57"/>
    </row>
    <row r="83" spans="1:14">
      <c r="B83" s="95" t="s">
        <v>1057</v>
      </c>
      <c r="C83" s="96"/>
      <c r="D83" s="96"/>
      <c r="E83" s="96"/>
      <c r="F83" s="96"/>
      <c r="G83" s="96"/>
      <c r="H83" s="96"/>
      <c r="I83" s="93"/>
      <c r="J83" s="94"/>
      <c r="K83" s="312">
        <v>0.05</v>
      </c>
      <c r="L83" s="857">
        <f>N77*K83</f>
        <v>12101.278139522983</v>
      </c>
      <c r="M83" s="858"/>
      <c r="N83" s="57"/>
    </row>
    <row r="84" spans="1:14" ht="15.75" thickBot="1">
      <c r="B84" s="97" t="s">
        <v>1058</v>
      </c>
      <c r="C84" s="98"/>
      <c r="D84" s="98"/>
      <c r="E84" s="98"/>
      <c r="F84" s="98"/>
      <c r="G84" s="98"/>
      <c r="H84" s="98"/>
      <c r="I84" s="99"/>
      <c r="J84" s="100"/>
      <c r="K84" s="313">
        <v>0.05</v>
      </c>
      <c r="L84" s="859">
        <f>N77*K84</f>
        <v>12101.278139522983</v>
      </c>
      <c r="M84" s="860"/>
      <c r="N84" s="57"/>
    </row>
    <row r="85" spans="1:14" ht="15.75" thickBot="1">
      <c r="B85" s="822" t="s">
        <v>1037</v>
      </c>
      <c r="C85" s="823"/>
      <c r="D85" s="823"/>
      <c r="E85" s="823"/>
      <c r="F85" s="823"/>
      <c r="G85" s="823"/>
      <c r="H85" s="823"/>
      <c r="I85" s="823"/>
      <c r="J85" s="823"/>
      <c r="K85" s="823"/>
      <c r="L85" s="823"/>
      <c r="M85" s="824"/>
      <c r="N85" s="58">
        <f>L82+L83+L84</f>
        <v>72607.668837137899</v>
      </c>
    </row>
    <row r="86" spans="1:14" ht="15.75" thickBot="1">
      <c r="B86" s="39"/>
      <c r="C86" s="40"/>
      <c r="D86" s="40"/>
      <c r="E86" s="40"/>
      <c r="F86" s="40"/>
      <c r="G86" s="40"/>
      <c r="H86" s="40"/>
      <c r="I86" s="40"/>
      <c r="J86" s="40"/>
      <c r="K86" s="40"/>
      <c r="L86" s="40"/>
      <c r="M86" s="40"/>
      <c r="N86" s="41"/>
    </row>
    <row r="87" spans="1:14" ht="15.75" thickBot="1">
      <c r="A87" t="s">
        <v>2122</v>
      </c>
      <c r="B87" s="822" t="s">
        <v>1059</v>
      </c>
      <c r="C87" s="823"/>
      <c r="D87" s="823"/>
      <c r="E87" s="823"/>
      <c r="F87" s="823"/>
      <c r="G87" s="823"/>
      <c r="H87" s="823"/>
      <c r="I87" s="823"/>
      <c r="J87" s="823"/>
      <c r="K87" s="823"/>
      <c r="L87" s="823"/>
      <c r="M87" s="824"/>
      <c r="N87" s="196">
        <f>N77+N85</f>
        <v>314633.23162759759</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6" t="s">
        <v>2324</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2325</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72"/>
      <c r="K117" s="972"/>
      <c r="L117" s="972"/>
      <c r="M117" s="972"/>
      <c r="N117" s="973"/>
    </row>
    <row r="118" spans="2:14" ht="15.75" thickBot="1">
      <c r="B118" s="427" t="s">
        <v>2327</v>
      </c>
      <c r="C118" s="428"/>
      <c r="D118" s="428"/>
      <c r="E118" s="267"/>
      <c r="F118" s="267"/>
      <c r="G118" s="267"/>
      <c r="H118" s="267"/>
      <c r="I118" s="267"/>
      <c r="J118" s="974"/>
      <c r="K118" s="974"/>
      <c r="L118" s="974"/>
      <c r="M118" s="974"/>
      <c r="N118" s="975"/>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990" t="s">
        <v>1028</v>
      </c>
      <c r="D30" s="991"/>
      <c r="E30" s="991"/>
      <c r="F30" s="991"/>
      <c r="G30" s="991"/>
      <c r="H30" s="991"/>
      <c r="I30" s="991"/>
      <c r="J30" s="462"/>
      <c r="K30" s="315"/>
      <c r="L30" s="798" t="s">
        <v>1029</v>
      </c>
      <c r="M30" s="799"/>
      <c r="N30" s="77" t="s">
        <v>1030</v>
      </c>
    </row>
    <row r="31" spans="1:14" ht="27" customHeight="1" thickBot="1">
      <c r="A31" t="s">
        <v>1929</v>
      </c>
      <c r="B31" s="86" t="s">
        <v>1217</v>
      </c>
      <c r="C31" s="992" t="s">
        <v>2244</v>
      </c>
      <c r="D31" s="993"/>
      <c r="E31" s="993"/>
      <c r="F31" s="993"/>
      <c r="G31" s="993"/>
      <c r="H31" s="993"/>
      <c r="I31" s="993"/>
      <c r="J31" s="993"/>
      <c r="K31" s="485"/>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344"/>
      <c r="N36" s="280"/>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0.05</v>
      </c>
      <c r="N41" s="352">
        <f>N75*M41</f>
        <v>1915.0201952287498</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1915.0201952287498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54016.666666666664</v>
      </c>
      <c r="N48" s="280">
        <f>K48*M48</f>
        <v>59418.333333333336</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5659.6579673135848</v>
      </c>
      <c r="N49" s="280">
        <f>K49*M49</f>
        <v>6508.6066624106215</v>
      </c>
    </row>
    <row r="50" spans="1:14">
      <c r="A50" s="169" t="s">
        <v>608</v>
      </c>
      <c r="B50" s="49" t="str">
        <f>VLOOKUP(A50,MATERIALES!A6:D373,3,FALSE)</f>
        <v>Mortero 1:3 De recubrimiento</v>
      </c>
      <c r="C50" s="433"/>
      <c r="D50" s="433"/>
      <c r="E50" s="433"/>
      <c r="F50" s="433"/>
      <c r="G50" s="433"/>
      <c r="H50" s="433"/>
      <c r="I50" s="433"/>
      <c r="J50" s="320" t="str">
        <f>VLOOKUP(A50,MATERIALES!A6:D642,2,FALSE)</f>
        <v>m3</v>
      </c>
      <c r="K50" s="405">
        <v>0.12</v>
      </c>
      <c r="L50" s="429"/>
      <c r="M50" s="410">
        <f>VLOOKUP(A50,MATERIALES!A6:D398,4,FALSE)</f>
        <v>432548.62801315525</v>
      </c>
      <c r="N50" s="280">
        <f>K50*M50</f>
        <v>51905.835361578625</v>
      </c>
    </row>
    <row r="51" spans="1:14">
      <c r="A51" s="169" t="s">
        <v>941</v>
      </c>
      <c r="B51" s="49" t="str">
        <f>VLOOKUP(A51,MATERIALES!A6:D373,3,FALSE)</f>
        <v xml:space="preserve">Formaleta (gaviones, juntas de bordillos, juntas de cunetas, muros, concretos clase D,E, F y G)
</v>
      </c>
      <c r="C51" s="433"/>
      <c r="D51" s="433"/>
      <c r="E51" s="433"/>
      <c r="F51" s="433"/>
      <c r="G51" s="433"/>
      <c r="H51" s="433"/>
      <c r="I51" s="433"/>
      <c r="J51" s="320" t="str">
        <f>VLOOKUP(A51,MATERIALES!A6:D643,2,FALSE)</f>
        <v>m2</v>
      </c>
      <c r="K51" s="405">
        <v>2</v>
      </c>
      <c r="L51" s="429"/>
      <c r="M51" s="410">
        <f>VLOOKUP(A51,MATERIALES!A6:D399,4,FALSE)</f>
        <v>9664.2233333333334</v>
      </c>
      <c r="N51" s="280">
        <f>K51*M51</f>
        <v>19328.446666666667</v>
      </c>
    </row>
    <row r="52" spans="1:14" ht="15.75" thickBot="1">
      <c r="A52" t="s">
        <v>1009</v>
      </c>
      <c r="B52" s="49" t="str">
        <f>VLOOKUP(A52,MATERIALES!A7:D373,3,FALSE)</f>
        <v>Malla Ciclónica Para Gaviones Galvanizada Aleación Zn-5A1-Mm Cal 12 (2M3)</v>
      </c>
      <c r="C52" s="318"/>
      <c r="D52" s="318"/>
      <c r="E52" s="318"/>
      <c r="F52" s="318"/>
      <c r="G52" s="318"/>
      <c r="H52" s="318"/>
      <c r="I52" s="318"/>
      <c r="J52" s="441" t="str">
        <f>VLOOKUP(A52,MATERIALES!A6:D644,2,FALSE)</f>
        <v>u</v>
      </c>
      <c r="K52" s="132">
        <v>0.5</v>
      </c>
      <c r="L52" s="333"/>
      <c r="M52" s="410">
        <f>VLOOKUP(A52,MATERIALES!A7:D400,4,FALSE)</f>
        <v>107668.33333333333</v>
      </c>
      <c r="N52" s="280">
        <f>K52*M52</f>
        <v>53834.166666666664</v>
      </c>
    </row>
    <row r="53" spans="1:14" ht="15.75" thickBot="1">
      <c r="B53" s="822" t="s">
        <v>1037</v>
      </c>
      <c r="C53" s="823"/>
      <c r="D53" s="823"/>
      <c r="E53" s="823"/>
      <c r="F53" s="823"/>
      <c r="G53" s="823"/>
      <c r="H53" s="823"/>
      <c r="I53" s="823"/>
      <c r="J53" s="823"/>
      <c r="K53" s="823"/>
      <c r="L53" s="823"/>
      <c r="M53" s="824"/>
      <c r="N53" s="402">
        <f>SUM(N48:N52)</f>
        <v>190995.38869065591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8" t="s">
        <v>1045</v>
      </c>
      <c r="M57" s="887"/>
      <c r="N57" s="82" t="s">
        <v>1035</v>
      </c>
    </row>
    <row r="58" spans="1:14">
      <c r="A58" t="s">
        <v>1395</v>
      </c>
      <c r="B58" s="52" t="str">
        <f>VLOOKUP(A58,TRANSPORTE!A1:D117,3,FALSE)</f>
        <v>Transporte de piedra para gaviones</v>
      </c>
      <c r="C58" s="325"/>
      <c r="D58" s="325"/>
      <c r="E58" s="325"/>
      <c r="F58" s="325"/>
      <c r="G58" s="325"/>
      <c r="H58" s="319" t="s">
        <v>339</v>
      </c>
      <c r="I58" s="287">
        <v>1.1000000000000001</v>
      </c>
      <c r="J58" s="294">
        <v>1</v>
      </c>
      <c r="K58" s="287">
        <f>I58*J58</f>
        <v>1.1000000000000001</v>
      </c>
      <c r="L58" s="909">
        <f>VLOOKUP(A58,TRANSPORTE!A1:D117,4,FALSE)</f>
        <v>1226.6666666666667</v>
      </c>
      <c r="M58" s="910"/>
      <c r="N58" s="295">
        <f>K58*L58</f>
        <v>1349.3333333333335</v>
      </c>
    </row>
    <row r="59" spans="1:14">
      <c r="B59" s="52"/>
      <c r="C59" s="53"/>
      <c r="D59" s="53"/>
      <c r="E59" s="53"/>
      <c r="F59" s="53"/>
      <c r="G59" s="53"/>
      <c r="H59" s="319"/>
      <c r="I59" s="287"/>
      <c r="J59" s="294"/>
      <c r="K59" s="287"/>
      <c r="L59" s="909"/>
      <c r="M59" s="910"/>
      <c r="N59" s="295"/>
    </row>
    <row r="60" spans="1:14">
      <c r="B60" s="52"/>
      <c r="C60" s="53"/>
      <c r="D60" s="53"/>
      <c r="E60" s="53"/>
      <c r="F60" s="53"/>
      <c r="G60" s="53"/>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900"/>
      <c r="M63" s="901"/>
      <c r="N63" s="133"/>
    </row>
    <row r="64" spans="1:14" ht="15.75" thickBot="1">
      <c r="B64" s="911" t="s">
        <v>1037</v>
      </c>
      <c r="C64" s="865"/>
      <c r="D64" s="865"/>
      <c r="E64" s="865"/>
      <c r="F64" s="865"/>
      <c r="G64" s="865"/>
      <c r="H64" s="865"/>
      <c r="I64" s="865"/>
      <c r="J64" s="865"/>
      <c r="K64" s="865"/>
      <c r="L64" s="865"/>
      <c r="M64" s="866"/>
      <c r="N64" s="110">
        <f>N58+N59+N60+N61+N62</f>
        <v>1349.3333333333335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1" t="s">
        <v>1047</v>
      </c>
      <c r="C68" s="862"/>
      <c r="D68" s="862"/>
      <c r="E68" s="862"/>
      <c r="F68" s="862"/>
      <c r="G68" s="862"/>
      <c r="H68" s="862"/>
      <c r="I68" s="79" t="s">
        <v>1048</v>
      </c>
      <c r="J68" s="81" t="s">
        <v>1494</v>
      </c>
      <c r="K68" s="80" t="s">
        <v>1050</v>
      </c>
      <c r="L68" s="863" t="s">
        <v>1034</v>
      </c>
      <c r="M68" s="864"/>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8</v>
      </c>
      <c r="N69" s="403">
        <f>K69/M69</f>
        <v>25533.60260305</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8</v>
      </c>
      <c r="N70" s="403">
        <f>K70/M70</f>
        <v>12766.801301525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8"/>
      <c r="C74" s="899"/>
      <c r="D74" s="899"/>
      <c r="E74" s="899"/>
      <c r="F74" s="899"/>
      <c r="G74" s="899"/>
      <c r="H74" s="899"/>
      <c r="I74" s="132"/>
      <c r="J74" s="132"/>
      <c r="K74" s="132"/>
      <c r="L74" s="912"/>
      <c r="M74" s="912"/>
      <c r="N74" s="51"/>
    </row>
    <row r="75" spans="1:15" ht="15.75" thickBot="1">
      <c r="B75" s="911" t="s">
        <v>1037</v>
      </c>
      <c r="C75" s="865"/>
      <c r="D75" s="865"/>
      <c r="E75" s="865"/>
      <c r="F75" s="865"/>
      <c r="G75" s="865"/>
      <c r="H75" s="865"/>
      <c r="I75" s="865"/>
      <c r="J75" s="865"/>
      <c r="K75" s="865"/>
      <c r="L75" s="865"/>
      <c r="M75" s="866"/>
      <c r="N75" s="309">
        <f>SUM(N69:N74)</f>
        <v>38300.403904574996</v>
      </c>
    </row>
    <row r="76" spans="1:15" ht="15.75" thickBot="1">
      <c r="B76" s="39"/>
      <c r="C76" s="40"/>
      <c r="D76" s="40"/>
      <c r="E76" s="40"/>
      <c r="F76" s="40"/>
      <c r="G76" s="40"/>
      <c r="H76" s="40"/>
      <c r="I76" s="40"/>
      <c r="J76" s="40"/>
      <c r="K76" s="40"/>
      <c r="L76" s="40"/>
      <c r="M76" s="40"/>
      <c r="N76" s="41"/>
    </row>
    <row r="77" spans="1:15" ht="15.75" thickBot="1">
      <c r="B77" s="822" t="s">
        <v>1051</v>
      </c>
      <c r="C77" s="823"/>
      <c r="D77" s="823"/>
      <c r="E77" s="823"/>
      <c r="F77" s="823"/>
      <c r="G77" s="823"/>
      <c r="H77" s="823"/>
      <c r="I77" s="823"/>
      <c r="J77" s="823"/>
      <c r="K77" s="823"/>
      <c r="L77" s="823"/>
      <c r="M77" s="824"/>
      <c r="N77" s="105">
        <f>N43+N53+N64+N75</f>
        <v>232560.14612379298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7" t="s">
        <v>1053</v>
      </c>
      <c r="C81" s="868"/>
      <c r="D81" s="868"/>
      <c r="E81" s="868"/>
      <c r="F81" s="868"/>
      <c r="G81" s="868"/>
      <c r="H81" s="868"/>
      <c r="I81" s="322"/>
      <c r="J81" s="342"/>
      <c r="K81" s="310" t="s">
        <v>1054</v>
      </c>
      <c r="L81" s="869" t="s">
        <v>1055</v>
      </c>
      <c r="M81" s="870"/>
      <c r="N81" s="311"/>
    </row>
    <row r="82" spans="1:14">
      <c r="B82" s="855" t="s">
        <v>1056</v>
      </c>
      <c r="C82" s="856"/>
      <c r="D82" s="856"/>
      <c r="E82" s="856"/>
      <c r="F82" s="856"/>
      <c r="G82" s="856"/>
      <c r="H82" s="856"/>
      <c r="I82" s="93"/>
      <c r="J82" s="94"/>
      <c r="K82" s="312">
        <v>0.2</v>
      </c>
      <c r="L82" s="857">
        <f>N77*K82</f>
        <v>46512.029224758597</v>
      </c>
      <c r="M82" s="858"/>
      <c r="N82" s="57"/>
    </row>
    <row r="83" spans="1:14">
      <c r="B83" s="95" t="s">
        <v>1057</v>
      </c>
      <c r="C83" s="96"/>
      <c r="D83" s="96"/>
      <c r="E83" s="96"/>
      <c r="F83" s="96"/>
      <c r="G83" s="96"/>
      <c r="H83" s="96"/>
      <c r="I83" s="93"/>
      <c r="J83" s="94"/>
      <c r="K83" s="312">
        <v>0.05</v>
      </c>
      <c r="L83" s="857">
        <f>N77*K83</f>
        <v>11628.007306189649</v>
      </c>
      <c r="M83" s="858"/>
      <c r="N83" s="57"/>
    </row>
    <row r="84" spans="1:14" ht="15.75" thickBot="1">
      <c r="B84" s="97" t="s">
        <v>1058</v>
      </c>
      <c r="C84" s="98"/>
      <c r="D84" s="98"/>
      <c r="E84" s="98"/>
      <c r="F84" s="98"/>
      <c r="G84" s="98"/>
      <c r="H84" s="98"/>
      <c r="I84" s="99"/>
      <c r="J84" s="100"/>
      <c r="K84" s="313">
        <v>0.05</v>
      </c>
      <c r="L84" s="859">
        <f>N77*K84</f>
        <v>11628.007306189649</v>
      </c>
      <c r="M84" s="860"/>
      <c r="N84" s="57"/>
    </row>
    <row r="85" spans="1:14" ht="15.75" thickBot="1">
      <c r="B85" s="822" t="s">
        <v>1037</v>
      </c>
      <c r="C85" s="823"/>
      <c r="D85" s="823"/>
      <c r="E85" s="823"/>
      <c r="F85" s="823"/>
      <c r="G85" s="823"/>
      <c r="H85" s="823"/>
      <c r="I85" s="823"/>
      <c r="J85" s="823"/>
      <c r="K85" s="823"/>
      <c r="L85" s="823"/>
      <c r="M85" s="824"/>
      <c r="N85" s="58">
        <f>L82+L83+L84</f>
        <v>69768.043837137899</v>
      </c>
    </row>
    <row r="86" spans="1:14" ht="15.75" thickBot="1">
      <c r="B86" s="39"/>
      <c r="C86" s="40"/>
      <c r="D86" s="40"/>
      <c r="E86" s="40"/>
      <c r="F86" s="40"/>
      <c r="G86" s="40"/>
      <c r="H86" s="40"/>
      <c r="I86" s="40"/>
      <c r="J86" s="40"/>
      <c r="K86" s="40"/>
      <c r="L86" s="40"/>
      <c r="M86" s="40"/>
      <c r="N86" s="41"/>
    </row>
    <row r="87" spans="1:14" ht="15.75" thickBot="1">
      <c r="A87" t="s">
        <v>2122</v>
      </c>
      <c r="B87" s="822" t="s">
        <v>1059</v>
      </c>
      <c r="C87" s="823"/>
      <c r="D87" s="823"/>
      <c r="E87" s="823"/>
      <c r="F87" s="823"/>
      <c r="G87" s="823"/>
      <c r="H87" s="823"/>
      <c r="I87" s="823"/>
      <c r="J87" s="823"/>
      <c r="K87" s="823"/>
      <c r="L87" s="823"/>
      <c r="M87" s="824"/>
      <c r="N87" s="196">
        <f>N77+N85</f>
        <v>302328.18996093085</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6" t="s">
        <v>2324</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2325</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72"/>
      <c r="K117" s="972"/>
      <c r="L117" s="972"/>
      <c r="M117" s="972"/>
      <c r="N117" s="973"/>
    </row>
    <row r="118" spans="2:14" ht="15.75" thickBot="1">
      <c r="B118" s="427" t="s">
        <v>2327</v>
      </c>
      <c r="C118" s="428"/>
      <c r="D118" s="428"/>
      <c r="E118" s="267"/>
      <c r="F118" s="267"/>
      <c r="G118" s="267"/>
      <c r="H118" s="267"/>
      <c r="I118" s="267"/>
      <c r="J118" s="974"/>
      <c r="K118" s="974"/>
      <c r="L118" s="974"/>
      <c r="M118" s="974"/>
      <c r="N118" s="975"/>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990" t="s">
        <v>1028</v>
      </c>
      <c r="D30" s="991"/>
      <c r="E30" s="991"/>
      <c r="F30" s="991"/>
      <c r="G30" s="991"/>
      <c r="H30" s="991"/>
      <c r="I30" s="991"/>
      <c r="J30" s="462"/>
      <c r="K30" s="315"/>
      <c r="L30" s="798" t="s">
        <v>1029</v>
      </c>
      <c r="M30" s="799"/>
      <c r="N30" s="77" t="s">
        <v>1030</v>
      </c>
    </row>
    <row r="31" spans="1:14" ht="27" customHeight="1" thickBot="1">
      <c r="A31" t="s">
        <v>1929</v>
      </c>
      <c r="B31" s="86" t="s">
        <v>1764</v>
      </c>
      <c r="C31" s="992" t="s">
        <v>2245</v>
      </c>
      <c r="D31" s="993"/>
      <c r="E31" s="993"/>
      <c r="F31" s="993"/>
      <c r="G31" s="993"/>
      <c r="H31" s="993"/>
      <c r="I31" s="993"/>
      <c r="J31" s="993"/>
      <c r="K31" s="485"/>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344"/>
      <c r="N36" s="280"/>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0.05</v>
      </c>
      <c r="N41" s="352">
        <f>N75*M41</f>
        <v>1915.0201952287498</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1915.0201952287498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54016.666666666664</v>
      </c>
      <c r="N48" s="280">
        <f>K48*M48</f>
        <v>59418.333333333336</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5659.6579673135848</v>
      </c>
      <c r="N49" s="280">
        <f>K49*M49</f>
        <v>6508.6066624106215</v>
      </c>
    </row>
    <row r="50" spans="1:14">
      <c r="A50" s="169" t="s">
        <v>608</v>
      </c>
      <c r="B50" s="49" t="str">
        <f>VLOOKUP(A50,MATERIALES!A6:D373,3,FALSE)</f>
        <v>Mortero 1:3 De recubrimiento</v>
      </c>
      <c r="C50" s="433"/>
      <c r="D50" s="433"/>
      <c r="E50" s="433"/>
      <c r="F50" s="433"/>
      <c r="G50" s="433"/>
      <c r="H50" s="433"/>
      <c r="I50" s="433"/>
      <c r="J50" s="320" t="str">
        <f>VLOOKUP(A50,MATERIALES!A6:D642,2,FALSE)</f>
        <v>m3</v>
      </c>
      <c r="K50" s="405">
        <v>0.12</v>
      </c>
      <c r="L50" s="429"/>
      <c r="M50" s="410">
        <f>VLOOKUP(A50,MATERIALES!A6:D398,4,FALSE)</f>
        <v>432548.62801315525</v>
      </c>
      <c r="N50" s="280">
        <f>K50*M50</f>
        <v>51905.835361578625</v>
      </c>
    </row>
    <row r="51" spans="1:14">
      <c r="A51" s="169" t="s">
        <v>941</v>
      </c>
      <c r="B51" s="49" t="str">
        <f>VLOOKUP(A51,MATERIALES!A6:D373,3,FALSE)</f>
        <v xml:space="preserve">Formaleta (gaviones, juntas de bordillos, juntas de cunetas, muros, concretos clase D,E, F y G)
</v>
      </c>
      <c r="C51" s="433"/>
      <c r="D51" s="433"/>
      <c r="E51" s="433"/>
      <c r="F51" s="433"/>
      <c r="G51" s="433"/>
      <c r="H51" s="433"/>
      <c r="I51" s="433"/>
      <c r="J51" s="320" t="str">
        <f>VLOOKUP(A51,MATERIALES!A6:D643,2,FALSE)</f>
        <v>m2</v>
      </c>
      <c r="K51" s="405">
        <v>2</v>
      </c>
      <c r="L51" s="429"/>
      <c r="M51" s="410">
        <f>VLOOKUP(A51,MATERIALES!A6:D399,4,FALSE)</f>
        <v>9664.2233333333334</v>
      </c>
      <c r="N51" s="280">
        <f>K51*M51</f>
        <v>19328.446666666667</v>
      </c>
    </row>
    <row r="52" spans="1:14" ht="15.75" thickBot="1">
      <c r="A52" t="s">
        <v>1011</v>
      </c>
      <c r="B52" s="49" t="str">
        <f>VLOOKUP(A52,MATERIALES!A7:D373,3,FALSE)</f>
        <v>Malla Ciclónica Para Gaviones Galvanizada Y Plastificada Con Pvc Cal 12 (2M3)</v>
      </c>
      <c r="C52" s="318"/>
      <c r="D52" s="318"/>
      <c r="E52" s="318"/>
      <c r="F52" s="318"/>
      <c r="G52" s="318"/>
      <c r="H52" s="318"/>
      <c r="I52" s="318"/>
      <c r="J52" s="441" t="str">
        <f>VLOOKUP(A52,MATERIALES!A6:D644,2,FALSE)</f>
        <v>u</v>
      </c>
      <c r="K52" s="132">
        <v>0.5</v>
      </c>
      <c r="L52" s="333"/>
      <c r="M52" s="410">
        <f>VLOOKUP(A52,MATERIALES!A7:D400,4,FALSE)</f>
        <v>108082.3</v>
      </c>
      <c r="N52" s="280">
        <f>K52*M52</f>
        <v>54041.15</v>
      </c>
    </row>
    <row r="53" spans="1:14" ht="15.75" thickBot="1">
      <c r="B53" s="822" t="s">
        <v>1037</v>
      </c>
      <c r="C53" s="823"/>
      <c r="D53" s="823"/>
      <c r="E53" s="823"/>
      <c r="F53" s="823"/>
      <c r="G53" s="823"/>
      <c r="H53" s="823"/>
      <c r="I53" s="823"/>
      <c r="J53" s="823"/>
      <c r="K53" s="823"/>
      <c r="L53" s="823"/>
      <c r="M53" s="824"/>
      <c r="N53" s="402">
        <f>SUM(N48:N52)</f>
        <v>191202.37202398924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8" t="s">
        <v>1045</v>
      </c>
      <c r="M57" s="887"/>
      <c r="N57" s="82" t="s">
        <v>1035</v>
      </c>
    </row>
    <row r="58" spans="1:14">
      <c r="A58" t="s">
        <v>1395</v>
      </c>
      <c r="B58" s="52" t="str">
        <f>VLOOKUP(A58,TRANSPORTE!A1:D117,3,FALSE)</f>
        <v>Transporte de piedra para gaviones</v>
      </c>
      <c r="C58" s="325"/>
      <c r="D58" s="325"/>
      <c r="E58" s="325"/>
      <c r="F58" s="325"/>
      <c r="G58" s="325"/>
      <c r="H58" s="319" t="s">
        <v>339</v>
      </c>
      <c r="I58" s="287">
        <v>1.1000000000000001</v>
      </c>
      <c r="J58" s="294">
        <v>1</v>
      </c>
      <c r="K58" s="287">
        <f>I58*J58</f>
        <v>1.1000000000000001</v>
      </c>
      <c r="L58" s="909">
        <f>VLOOKUP(A58,TRANSPORTE!A1:D117,4,FALSE)</f>
        <v>1226.6666666666667</v>
      </c>
      <c r="M58" s="910"/>
      <c r="N58" s="295">
        <f>K58*L58</f>
        <v>1349.3333333333335</v>
      </c>
    </row>
    <row r="59" spans="1:14">
      <c r="B59" s="52"/>
      <c r="C59" s="53"/>
      <c r="D59" s="53"/>
      <c r="E59" s="53"/>
      <c r="F59" s="53"/>
      <c r="G59" s="53"/>
      <c r="H59" s="319"/>
      <c r="I59" s="287"/>
      <c r="J59" s="294"/>
      <c r="K59" s="287"/>
      <c r="L59" s="909"/>
      <c r="M59" s="910"/>
      <c r="N59" s="295"/>
    </row>
    <row r="60" spans="1:14">
      <c r="B60" s="52"/>
      <c r="C60" s="53"/>
      <c r="D60" s="53"/>
      <c r="E60" s="53"/>
      <c r="F60" s="53"/>
      <c r="G60" s="53"/>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900"/>
      <c r="M63" s="901"/>
      <c r="N63" s="133"/>
    </row>
    <row r="64" spans="1:14" ht="15.75" thickBot="1">
      <c r="B64" s="911" t="s">
        <v>1037</v>
      </c>
      <c r="C64" s="865"/>
      <c r="D64" s="865"/>
      <c r="E64" s="865"/>
      <c r="F64" s="865"/>
      <c r="G64" s="865"/>
      <c r="H64" s="865"/>
      <c r="I64" s="865"/>
      <c r="J64" s="865"/>
      <c r="K64" s="865"/>
      <c r="L64" s="865"/>
      <c r="M64" s="866"/>
      <c r="N64" s="110">
        <f>N58+N59+N60+N61+N62</f>
        <v>1349.3333333333335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1" t="s">
        <v>1047</v>
      </c>
      <c r="C68" s="862"/>
      <c r="D68" s="862"/>
      <c r="E68" s="862"/>
      <c r="F68" s="862"/>
      <c r="G68" s="862"/>
      <c r="H68" s="862"/>
      <c r="I68" s="79" t="s">
        <v>1048</v>
      </c>
      <c r="J68" s="81" t="s">
        <v>1494</v>
      </c>
      <c r="K68" s="80" t="s">
        <v>1050</v>
      </c>
      <c r="L68" s="863" t="s">
        <v>1034</v>
      </c>
      <c r="M68" s="976"/>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8</v>
      </c>
      <c r="N69" s="403">
        <f>K69/M69</f>
        <v>25533.60260305</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8</v>
      </c>
      <c r="N70" s="403">
        <f>K70/M70</f>
        <v>12766.801301525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8"/>
      <c r="C74" s="899"/>
      <c r="D74" s="899"/>
      <c r="E74" s="899"/>
      <c r="F74" s="899"/>
      <c r="G74" s="899"/>
      <c r="H74" s="899"/>
      <c r="I74" s="132"/>
      <c r="J74" s="132"/>
      <c r="K74" s="132"/>
      <c r="L74" s="912"/>
      <c r="M74" s="912"/>
      <c r="N74" s="133"/>
    </row>
    <row r="75" spans="1:15" ht="15.75" thickBot="1">
      <c r="B75" s="911" t="s">
        <v>1037</v>
      </c>
      <c r="C75" s="865"/>
      <c r="D75" s="865"/>
      <c r="E75" s="865"/>
      <c r="F75" s="865"/>
      <c r="G75" s="865"/>
      <c r="H75" s="865"/>
      <c r="I75" s="865"/>
      <c r="J75" s="865"/>
      <c r="K75" s="865"/>
      <c r="L75" s="865"/>
      <c r="M75" s="866"/>
      <c r="N75" s="468">
        <f>SUM(N69:N74)</f>
        <v>38300.403904574996</v>
      </c>
    </row>
    <row r="76" spans="1:15" ht="15.75" thickBot="1">
      <c r="B76" s="39"/>
      <c r="C76" s="40"/>
      <c r="D76" s="40"/>
      <c r="E76" s="40"/>
      <c r="F76" s="40"/>
      <c r="G76" s="40"/>
      <c r="H76" s="40"/>
      <c r="I76" s="40"/>
      <c r="J76" s="40"/>
      <c r="K76" s="40"/>
      <c r="L76" s="40"/>
      <c r="M76" s="40"/>
      <c r="N76" s="41"/>
    </row>
    <row r="77" spans="1:15" ht="15.75" thickBot="1">
      <c r="B77" s="822" t="s">
        <v>1051</v>
      </c>
      <c r="C77" s="823"/>
      <c r="D77" s="823"/>
      <c r="E77" s="823"/>
      <c r="F77" s="823"/>
      <c r="G77" s="823"/>
      <c r="H77" s="823"/>
      <c r="I77" s="823"/>
      <c r="J77" s="823"/>
      <c r="K77" s="823"/>
      <c r="L77" s="823"/>
      <c r="M77" s="824"/>
      <c r="N77" s="105">
        <f>N43+N53+N64+N75</f>
        <v>232767.12945712631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7" t="s">
        <v>1053</v>
      </c>
      <c r="C81" s="868"/>
      <c r="D81" s="868"/>
      <c r="E81" s="868"/>
      <c r="F81" s="868"/>
      <c r="G81" s="868"/>
      <c r="H81" s="868"/>
      <c r="I81" s="322"/>
      <c r="J81" s="342"/>
      <c r="K81" s="310" t="s">
        <v>1054</v>
      </c>
      <c r="L81" s="869" t="s">
        <v>1055</v>
      </c>
      <c r="M81" s="870"/>
      <c r="N81" s="311"/>
    </row>
    <row r="82" spans="1:14">
      <c r="B82" s="855" t="s">
        <v>1056</v>
      </c>
      <c r="C82" s="856"/>
      <c r="D82" s="856"/>
      <c r="E82" s="856"/>
      <c r="F82" s="856"/>
      <c r="G82" s="856"/>
      <c r="H82" s="856"/>
      <c r="I82" s="93"/>
      <c r="J82" s="94"/>
      <c r="K82" s="312">
        <v>0.2</v>
      </c>
      <c r="L82" s="857">
        <f>N77*K82</f>
        <v>46553.425891425264</v>
      </c>
      <c r="M82" s="858"/>
      <c r="N82" s="57"/>
    </row>
    <row r="83" spans="1:14">
      <c r="B83" s="95" t="s">
        <v>1057</v>
      </c>
      <c r="C83" s="96"/>
      <c r="D83" s="96"/>
      <c r="E83" s="96"/>
      <c r="F83" s="96"/>
      <c r="G83" s="96"/>
      <c r="H83" s="96"/>
      <c r="I83" s="93"/>
      <c r="J83" s="94"/>
      <c r="K83" s="312">
        <v>0.05</v>
      </c>
      <c r="L83" s="857">
        <f>N77*K83</f>
        <v>11638.356472856316</v>
      </c>
      <c r="M83" s="858"/>
      <c r="N83" s="57"/>
    </row>
    <row r="84" spans="1:14" ht="15.75" thickBot="1">
      <c r="B84" s="97" t="s">
        <v>1058</v>
      </c>
      <c r="C84" s="98"/>
      <c r="D84" s="98"/>
      <c r="E84" s="98"/>
      <c r="F84" s="98"/>
      <c r="G84" s="98"/>
      <c r="H84" s="98"/>
      <c r="I84" s="99"/>
      <c r="J84" s="100"/>
      <c r="K84" s="313">
        <v>0.05</v>
      </c>
      <c r="L84" s="859">
        <f>N77*K84</f>
        <v>11638.356472856316</v>
      </c>
      <c r="M84" s="860"/>
      <c r="N84" s="57"/>
    </row>
    <row r="85" spans="1:14" ht="15.75" thickBot="1">
      <c r="B85" s="822" t="s">
        <v>1037</v>
      </c>
      <c r="C85" s="823"/>
      <c r="D85" s="823"/>
      <c r="E85" s="823"/>
      <c r="F85" s="823"/>
      <c r="G85" s="823"/>
      <c r="H85" s="823"/>
      <c r="I85" s="823"/>
      <c r="J85" s="823"/>
      <c r="K85" s="823"/>
      <c r="L85" s="823"/>
      <c r="M85" s="824"/>
      <c r="N85" s="58">
        <f>L82+L83+L84</f>
        <v>69830.1388371379</v>
      </c>
    </row>
    <row r="86" spans="1:14" ht="15.75" thickBot="1">
      <c r="B86" s="39"/>
      <c r="C86" s="40"/>
      <c r="D86" s="40"/>
      <c r="E86" s="40"/>
      <c r="F86" s="40"/>
      <c r="G86" s="40"/>
      <c r="H86" s="40"/>
      <c r="I86" s="40"/>
      <c r="J86" s="40"/>
      <c r="K86" s="40"/>
      <c r="L86" s="40"/>
      <c r="M86" s="40"/>
      <c r="N86" s="41"/>
    </row>
    <row r="87" spans="1:14" ht="15.75" thickBot="1">
      <c r="A87" t="s">
        <v>2122</v>
      </c>
      <c r="B87" s="822" t="s">
        <v>1059</v>
      </c>
      <c r="C87" s="823"/>
      <c r="D87" s="823"/>
      <c r="E87" s="823"/>
      <c r="F87" s="823"/>
      <c r="G87" s="823"/>
      <c r="H87" s="823"/>
      <c r="I87" s="823"/>
      <c r="J87" s="823"/>
      <c r="K87" s="823"/>
      <c r="L87" s="823"/>
      <c r="M87" s="824"/>
      <c r="N87" s="196">
        <f>N77+N85</f>
        <v>302597.26829426421</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6" t="s">
        <v>2324</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2325</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72"/>
      <c r="K117" s="972"/>
      <c r="L117" s="972"/>
      <c r="M117" s="972"/>
      <c r="N117" s="973"/>
    </row>
    <row r="118" spans="2:14" ht="15.75" thickBot="1">
      <c r="B118" s="427" t="s">
        <v>2327</v>
      </c>
      <c r="C118" s="428"/>
      <c r="D118" s="428"/>
      <c r="E118" s="267"/>
      <c r="F118" s="267"/>
      <c r="G118" s="267"/>
      <c r="H118" s="267"/>
      <c r="I118" s="267"/>
      <c r="J118" s="974"/>
      <c r="K118" s="974"/>
      <c r="L118" s="974"/>
      <c r="M118" s="974"/>
      <c r="N118" s="975"/>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990" t="s">
        <v>1028</v>
      </c>
      <c r="D30" s="991"/>
      <c r="E30" s="991"/>
      <c r="F30" s="991"/>
      <c r="G30" s="991"/>
      <c r="H30" s="991"/>
      <c r="I30" s="991"/>
      <c r="J30" s="462"/>
      <c r="K30" s="315"/>
      <c r="L30" s="798" t="s">
        <v>1029</v>
      </c>
      <c r="M30" s="799"/>
      <c r="N30" s="77" t="s">
        <v>1030</v>
      </c>
    </row>
    <row r="31" spans="1:14" ht="28.5" customHeight="1" thickBot="1">
      <c r="A31" t="s">
        <v>1929</v>
      </c>
      <c r="B31" s="86" t="s">
        <v>1765</v>
      </c>
      <c r="C31" s="992" t="s">
        <v>2246</v>
      </c>
      <c r="D31" s="993"/>
      <c r="E31" s="993"/>
      <c r="F31" s="993"/>
      <c r="G31" s="993"/>
      <c r="H31" s="993"/>
      <c r="I31" s="993"/>
      <c r="J31" s="993"/>
      <c r="K31" s="485"/>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344"/>
      <c r="N36" s="280"/>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0.05</v>
      </c>
      <c r="N41" s="352">
        <f>N75*M41</f>
        <v>1915.0201952287498</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1915.0201952287498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54016.666666666664</v>
      </c>
      <c r="N48" s="280">
        <f>K48*M48</f>
        <v>59418.333333333336</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5659.6579673135848</v>
      </c>
      <c r="N49" s="280">
        <f>K49*M49</f>
        <v>6508.6066624106215</v>
      </c>
    </row>
    <row r="50" spans="1:14">
      <c r="A50" s="169" t="s">
        <v>608</v>
      </c>
      <c r="B50" s="49" t="str">
        <f>VLOOKUP(A50,MATERIALES!A6:D373,3,FALSE)</f>
        <v>Mortero 1:3 De recubrimiento</v>
      </c>
      <c r="C50" s="433"/>
      <c r="D50" s="433"/>
      <c r="E50" s="433"/>
      <c r="F50" s="433"/>
      <c r="G50" s="433"/>
      <c r="H50" s="433"/>
      <c r="I50" s="433"/>
      <c r="J50" s="320" t="str">
        <f>VLOOKUP(A50,MATERIALES!A6:D642,2,FALSE)</f>
        <v>m3</v>
      </c>
      <c r="K50" s="405">
        <v>0.12</v>
      </c>
      <c r="L50" s="429"/>
      <c r="M50" s="410">
        <f>VLOOKUP(A50,MATERIALES!A6:D398,4,FALSE)</f>
        <v>432548.62801315525</v>
      </c>
      <c r="N50" s="280">
        <f>K50*M50</f>
        <v>51905.835361578625</v>
      </c>
    </row>
    <row r="51" spans="1:14">
      <c r="A51" s="169" t="s">
        <v>941</v>
      </c>
      <c r="B51" s="49" t="str">
        <f>VLOOKUP(A51,MATERIALES!A6:D373,3,FALSE)</f>
        <v xml:space="preserve">Formaleta (gaviones, juntas de bordillos, juntas de cunetas, muros, concretos clase D,E, F y G)
</v>
      </c>
      <c r="C51" s="433"/>
      <c r="D51" s="433"/>
      <c r="E51" s="433"/>
      <c r="F51" s="433"/>
      <c r="G51" s="433"/>
      <c r="H51" s="433"/>
      <c r="I51" s="433"/>
      <c r="J51" s="320" t="str">
        <f>VLOOKUP(A51,MATERIALES!A6:D643,2,FALSE)</f>
        <v>m2</v>
      </c>
      <c r="K51" s="405">
        <v>2</v>
      </c>
      <c r="L51" s="429"/>
      <c r="M51" s="410">
        <f>VLOOKUP(A51,MATERIALES!A6:D399,4,FALSE)</f>
        <v>9664.2233333333334</v>
      </c>
      <c r="N51" s="280">
        <f>K51*M51</f>
        <v>19328.446666666667</v>
      </c>
    </row>
    <row r="52" spans="1:14" ht="15.75" thickBot="1">
      <c r="A52" t="s">
        <v>1013</v>
      </c>
      <c r="B52" s="49" t="str">
        <f>VLOOKUP(A52,MATERIALES!A7:D373,3,FALSE)</f>
        <v>Malla Ciclónica Para Gaviones Galvanizada Aleación Zn-5A1-Mm Y Plastificada Pvc Cal 12 (2M3)</v>
      </c>
      <c r="C52" s="318"/>
      <c r="D52" s="318"/>
      <c r="E52" s="318"/>
      <c r="F52" s="318"/>
      <c r="G52" s="318"/>
      <c r="H52" s="318"/>
      <c r="I52" s="318"/>
      <c r="J52" s="441" t="str">
        <f>VLOOKUP(A52,MATERIALES!A6:D644,2,FALSE)</f>
        <v>u</v>
      </c>
      <c r="K52" s="132">
        <v>0.5</v>
      </c>
      <c r="L52" s="333"/>
      <c r="M52" s="410">
        <f>VLOOKUP(A52,MATERIALES!A7:D400,4,FALSE)</f>
        <v>95019.742424242431</v>
      </c>
      <c r="N52" s="280">
        <f>K52*M52</f>
        <v>47509.871212121216</v>
      </c>
    </row>
    <row r="53" spans="1:14" ht="15.75" thickBot="1">
      <c r="B53" s="822" t="s">
        <v>1037</v>
      </c>
      <c r="C53" s="823"/>
      <c r="D53" s="823"/>
      <c r="E53" s="823"/>
      <c r="F53" s="823"/>
      <c r="G53" s="823"/>
      <c r="H53" s="823"/>
      <c r="I53" s="823"/>
      <c r="J53" s="823"/>
      <c r="K53" s="823"/>
      <c r="L53" s="823"/>
      <c r="M53" s="824"/>
      <c r="N53" s="402">
        <f>SUM(N48:N52)</f>
        <v>184671.09323611046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8" t="s">
        <v>1045</v>
      </c>
      <c r="M57" s="887"/>
      <c r="N57" s="82" t="s">
        <v>1035</v>
      </c>
    </row>
    <row r="58" spans="1:14">
      <c r="A58" t="s">
        <v>1395</v>
      </c>
      <c r="B58" s="52" t="str">
        <f>VLOOKUP(A58,TRANSPORTE!A1:D117,3,FALSE)</f>
        <v>Transporte de piedra para gaviones</v>
      </c>
      <c r="C58" s="325"/>
      <c r="D58" s="325"/>
      <c r="E58" s="325"/>
      <c r="F58" s="325"/>
      <c r="G58" s="325"/>
      <c r="H58" s="319" t="s">
        <v>339</v>
      </c>
      <c r="I58" s="287">
        <v>1.1000000000000001</v>
      </c>
      <c r="J58" s="294">
        <v>1</v>
      </c>
      <c r="K58" s="287">
        <f>I58*J58</f>
        <v>1.1000000000000001</v>
      </c>
      <c r="L58" s="909">
        <f>VLOOKUP(A58,TRANSPORTE!A1:D117,4,FALSE)</f>
        <v>1226.6666666666667</v>
      </c>
      <c r="M58" s="910"/>
      <c r="N58" s="295">
        <f>K58*L58</f>
        <v>1349.3333333333335</v>
      </c>
    </row>
    <row r="59" spans="1:14">
      <c r="B59" s="52"/>
      <c r="C59" s="53"/>
      <c r="D59" s="53"/>
      <c r="E59" s="53"/>
      <c r="F59" s="53"/>
      <c r="G59" s="53"/>
      <c r="H59" s="319"/>
      <c r="I59" s="287"/>
      <c r="J59" s="294"/>
      <c r="K59" s="287"/>
      <c r="L59" s="909"/>
      <c r="M59" s="910"/>
      <c r="N59" s="295"/>
    </row>
    <row r="60" spans="1:14">
      <c r="B60" s="52"/>
      <c r="C60" s="53"/>
      <c r="D60" s="53"/>
      <c r="E60" s="53"/>
      <c r="F60" s="53"/>
      <c r="G60" s="53"/>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900"/>
      <c r="M63" s="901"/>
      <c r="N63" s="133"/>
    </row>
    <row r="64" spans="1:14" ht="15.75" thickBot="1">
      <c r="B64" s="911" t="s">
        <v>1037</v>
      </c>
      <c r="C64" s="865"/>
      <c r="D64" s="865"/>
      <c r="E64" s="865"/>
      <c r="F64" s="865"/>
      <c r="G64" s="865"/>
      <c r="H64" s="865"/>
      <c r="I64" s="865"/>
      <c r="J64" s="865"/>
      <c r="K64" s="865"/>
      <c r="L64" s="865"/>
      <c r="M64" s="866"/>
      <c r="N64" s="110">
        <f>N58+N59+N60+N61+N62</f>
        <v>1349.3333333333335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1" t="s">
        <v>1047</v>
      </c>
      <c r="C68" s="862"/>
      <c r="D68" s="862"/>
      <c r="E68" s="862"/>
      <c r="F68" s="862"/>
      <c r="G68" s="862"/>
      <c r="H68" s="862"/>
      <c r="I68" s="79" t="s">
        <v>1048</v>
      </c>
      <c r="J68" s="81" t="s">
        <v>1494</v>
      </c>
      <c r="K68" s="80" t="s">
        <v>1050</v>
      </c>
      <c r="L68" s="863" t="s">
        <v>1034</v>
      </c>
      <c r="M68" s="976"/>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8</v>
      </c>
      <c r="N69" s="403">
        <f>K69/M69</f>
        <v>25533.60260305</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8</v>
      </c>
      <c r="N70" s="403">
        <f>K70/M70</f>
        <v>12766.801301525</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8"/>
      <c r="C74" s="899"/>
      <c r="D74" s="899"/>
      <c r="E74" s="899"/>
      <c r="F74" s="899"/>
      <c r="G74" s="899"/>
      <c r="H74" s="899"/>
      <c r="I74" s="132"/>
      <c r="J74" s="132"/>
      <c r="K74" s="132"/>
      <c r="L74" s="912"/>
      <c r="M74" s="912"/>
      <c r="N74" s="133"/>
    </row>
    <row r="75" spans="1:15" ht="15.75" thickBot="1">
      <c r="B75" s="911" t="s">
        <v>1037</v>
      </c>
      <c r="C75" s="865"/>
      <c r="D75" s="865"/>
      <c r="E75" s="865"/>
      <c r="F75" s="865"/>
      <c r="G75" s="865"/>
      <c r="H75" s="865"/>
      <c r="I75" s="865"/>
      <c r="J75" s="865"/>
      <c r="K75" s="865"/>
      <c r="L75" s="865"/>
      <c r="M75" s="866"/>
      <c r="N75" s="468">
        <f>SUM(N69:N74)</f>
        <v>38300.403904574996</v>
      </c>
    </row>
    <row r="76" spans="1:15" ht="15.75" thickBot="1">
      <c r="B76" s="39"/>
      <c r="C76" s="40"/>
      <c r="D76" s="40"/>
      <c r="E76" s="40"/>
      <c r="F76" s="40"/>
      <c r="G76" s="40"/>
      <c r="H76" s="40"/>
      <c r="I76" s="40"/>
      <c r="J76" s="40"/>
      <c r="K76" s="40"/>
      <c r="L76" s="40"/>
      <c r="M76" s="40"/>
      <c r="N76" s="41"/>
    </row>
    <row r="77" spans="1:15" ht="15.75" thickBot="1">
      <c r="B77" s="822" t="s">
        <v>1051</v>
      </c>
      <c r="C77" s="823"/>
      <c r="D77" s="823"/>
      <c r="E77" s="823"/>
      <c r="F77" s="823"/>
      <c r="G77" s="823"/>
      <c r="H77" s="823"/>
      <c r="I77" s="823"/>
      <c r="J77" s="823"/>
      <c r="K77" s="823"/>
      <c r="L77" s="823"/>
      <c r="M77" s="824"/>
      <c r="N77" s="105">
        <f>N43+N53+N64+N75</f>
        <v>226235.85066924756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7" t="s">
        <v>1053</v>
      </c>
      <c r="C81" s="868"/>
      <c r="D81" s="868"/>
      <c r="E81" s="868"/>
      <c r="F81" s="868"/>
      <c r="G81" s="868"/>
      <c r="H81" s="868"/>
      <c r="I81" s="322"/>
      <c r="J81" s="342"/>
      <c r="K81" s="310" t="s">
        <v>1054</v>
      </c>
      <c r="L81" s="869" t="s">
        <v>1055</v>
      </c>
      <c r="M81" s="870"/>
      <c r="N81" s="311"/>
    </row>
    <row r="82" spans="1:14">
      <c r="B82" s="855" t="s">
        <v>1056</v>
      </c>
      <c r="C82" s="856"/>
      <c r="D82" s="856"/>
      <c r="E82" s="856"/>
      <c r="F82" s="856"/>
      <c r="G82" s="856"/>
      <c r="H82" s="856"/>
      <c r="I82" s="93"/>
      <c r="J82" s="94"/>
      <c r="K82" s="312">
        <v>0.2</v>
      </c>
      <c r="L82" s="857">
        <f>N77*K82</f>
        <v>45247.170133849519</v>
      </c>
      <c r="M82" s="858"/>
      <c r="N82" s="57"/>
    </row>
    <row r="83" spans="1:14">
      <c r="B83" s="95" t="s">
        <v>1057</v>
      </c>
      <c r="C83" s="96"/>
      <c r="D83" s="96"/>
      <c r="E83" s="96"/>
      <c r="F83" s="96"/>
      <c r="G83" s="96"/>
      <c r="H83" s="96"/>
      <c r="I83" s="93"/>
      <c r="J83" s="94"/>
      <c r="K83" s="312">
        <v>0.05</v>
      </c>
      <c r="L83" s="857">
        <f>N77*K83</f>
        <v>11311.79253346238</v>
      </c>
      <c r="M83" s="858"/>
      <c r="N83" s="57"/>
    </row>
    <row r="84" spans="1:14" ht="15.75" thickBot="1">
      <c r="B84" s="97" t="s">
        <v>1058</v>
      </c>
      <c r="C84" s="98"/>
      <c r="D84" s="98"/>
      <c r="E84" s="98"/>
      <c r="F84" s="98"/>
      <c r="G84" s="98"/>
      <c r="H84" s="98"/>
      <c r="I84" s="99"/>
      <c r="J84" s="100"/>
      <c r="K84" s="313">
        <v>0.05</v>
      </c>
      <c r="L84" s="859">
        <f>N77*K84</f>
        <v>11311.79253346238</v>
      </c>
      <c r="M84" s="860"/>
      <c r="N84" s="57"/>
    </row>
    <row r="85" spans="1:14" ht="15.75" thickBot="1">
      <c r="B85" s="822" t="s">
        <v>1037</v>
      </c>
      <c r="C85" s="823"/>
      <c r="D85" s="823"/>
      <c r="E85" s="823"/>
      <c r="F85" s="823"/>
      <c r="G85" s="823"/>
      <c r="H85" s="823"/>
      <c r="I85" s="823"/>
      <c r="J85" s="823"/>
      <c r="K85" s="823"/>
      <c r="L85" s="823"/>
      <c r="M85" s="824"/>
      <c r="N85" s="58">
        <f>L82+L83+L84</f>
        <v>67870.755200774278</v>
      </c>
    </row>
    <row r="86" spans="1:14" ht="15.75" thickBot="1">
      <c r="B86" s="39"/>
      <c r="C86" s="40"/>
      <c r="D86" s="40"/>
      <c r="E86" s="40"/>
      <c r="F86" s="40"/>
      <c r="G86" s="40"/>
      <c r="H86" s="40"/>
      <c r="I86" s="40"/>
      <c r="J86" s="40"/>
      <c r="K86" s="40"/>
      <c r="L86" s="40"/>
      <c r="M86" s="40"/>
      <c r="N86" s="41"/>
    </row>
    <row r="87" spans="1:14" ht="15.75" thickBot="1">
      <c r="A87" t="s">
        <v>2122</v>
      </c>
      <c r="B87" s="822" t="s">
        <v>1059</v>
      </c>
      <c r="C87" s="823"/>
      <c r="D87" s="823"/>
      <c r="E87" s="823"/>
      <c r="F87" s="823"/>
      <c r="G87" s="823"/>
      <c r="H87" s="823"/>
      <c r="I87" s="823"/>
      <c r="J87" s="823"/>
      <c r="K87" s="823"/>
      <c r="L87" s="823"/>
      <c r="M87" s="824"/>
      <c r="N87" s="196">
        <f>N77+N85</f>
        <v>294106.60587002186</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6" t="s">
        <v>2324</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2325</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72"/>
      <c r="K117" s="972"/>
      <c r="L117" s="972"/>
      <c r="M117" s="972"/>
      <c r="N117" s="973"/>
    </row>
    <row r="118" spans="2:14" ht="15.75" thickBot="1">
      <c r="B118" s="427" t="s">
        <v>2327</v>
      </c>
      <c r="C118" s="428"/>
      <c r="D118" s="428"/>
      <c r="E118" s="267"/>
      <c r="F118" s="267"/>
      <c r="G118" s="267"/>
      <c r="H118" s="267"/>
      <c r="I118" s="267"/>
      <c r="J118" s="974"/>
      <c r="K118" s="974"/>
      <c r="L118" s="974"/>
      <c r="M118" s="974"/>
      <c r="N118" s="975"/>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thickBot="1">
      <c r="A31" t="s">
        <v>1929</v>
      </c>
      <c r="B31" s="86" t="s">
        <v>1766</v>
      </c>
      <c r="C31" s="87" t="s">
        <v>2247</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257</v>
      </c>
      <c r="B36" s="871" t="str">
        <f>VLOOKUP(A36,EQUIPOS!A6:D154,3,FALSE)</f>
        <v>Mezcladora de concreto 1 bulto</v>
      </c>
      <c r="C36" s="872"/>
      <c r="D36" s="872"/>
      <c r="E36" s="872"/>
      <c r="F36" s="872"/>
      <c r="G36" s="872"/>
      <c r="H36" s="873"/>
      <c r="I36" s="275"/>
      <c r="J36" s="276"/>
      <c r="K36" s="277">
        <f>VLOOKUP(A36,EQUIPOS!A6:D163,4,FALSE)</f>
        <v>7900</v>
      </c>
      <c r="L36" s="278"/>
      <c r="M36" s="344">
        <v>1</v>
      </c>
      <c r="N36" s="280">
        <f>K36*M36</f>
        <v>7900</v>
      </c>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0.05</v>
      </c>
      <c r="N41" s="352">
        <f>N77*M41</f>
        <v>3191.7003253812504</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11091.700325381251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69" t="s">
        <v>824</v>
      </c>
      <c r="B48" s="49" t="str">
        <f>VLOOKUP(A48,MATERIALES!A5:D373,3,FALSE)</f>
        <v>Agregado para concreto hidráulico</v>
      </c>
      <c r="C48" s="289"/>
      <c r="D48" s="289"/>
      <c r="E48" s="289"/>
      <c r="F48" s="289"/>
      <c r="G48" s="289"/>
      <c r="H48" s="289"/>
      <c r="I48" s="289"/>
      <c r="J48" s="319" t="str">
        <f>VLOOKUP(A48,MATERIALES!A4:D640,2,FALSE)</f>
        <v>m3</v>
      </c>
      <c r="K48" s="290">
        <v>0.504</v>
      </c>
      <c r="L48" s="275"/>
      <c r="M48" s="410">
        <f>VLOOKUP(A48,MATERIALES!A5:D396,4,FALSE)</f>
        <v>70016.666666666672</v>
      </c>
      <c r="N48" s="280">
        <f t="shared" ref="N48:N53" si="0">K48*M48</f>
        <v>35288.400000000001</v>
      </c>
    </row>
    <row r="49" spans="1:14">
      <c r="A49" s="169" t="s">
        <v>941</v>
      </c>
      <c r="B49" s="49" t="str">
        <f>VLOOKUP(A49,MATERIALES!A6:D373,3,FALSE)</f>
        <v xml:space="preserve">Formaleta (gaviones, juntas de bordillos, juntas de cunetas, muros, concretos clase D,E, F y G)
</v>
      </c>
      <c r="C49" s="433"/>
      <c r="D49" s="433"/>
      <c r="E49" s="433"/>
      <c r="F49" s="433"/>
      <c r="G49" s="433"/>
      <c r="H49" s="433"/>
      <c r="I49" s="433"/>
      <c r="J49" s="320" t="str">
        <f>VLOOKUP(A49,MATERIALES!A5:D641,2,FALSE)</f>
        <v>m2</v>
      </c>
      <c r="K49" s="405">
        <v>2</v>
      </c>
      <c r="L49" s="429"/>
      <c r="M49" s="410">
        <f>VLOOKUP(A49,MATERIALES!A6:D397,4,FALSE)</f>
        <v>9664.2233333333334</v>
      </c>
      <c r="N49" s="280">
        <f t="shared" si="0"/>
        <v>19328.446666666667</v>
      </c>
    </row>
    <row r="50" spans="1:14">
      <c r="A50" s="169" t="s">
        <v>845</v>
      </c>
      <c r="B50" s="49" t="str">
        <f>VLOOKUP(A50,MATERIALES!A6:D373,3,FALSE)</f>
        <v>Agua</v>
      </c>
      <c r="C50" s="433"/>
      <c r="D50" s="433"/>
      <c r="E50" s="433"/>
      <c r="F50" s="433"/>
      <c r="G50" s="433"/>
      <c r="H50" s="433"/>
      <c r="I50" s="433"/>
      <c r="J50" s="320" t="str">
        <f>VLOOKUP(A50,MATERIALES!A6:D642,2,FALSE)</f>
        <v>lt</v>
      </c>
      <c r="K50" s="405">
        <v>111</v>
      </c>
      <c r="L50" s="429"/>
      <c r="M50" s="410">
        <f>VLOOKUP(A50,MATERIALES!A6:D398,4,FALSE)</f>
        <v>52.333333333333336</v>
      </c>
      <c r="N50" s="280">
        <f t="shared" si="0"/>
        <v>5809</v>
      </c>
    </row>
    <row r="51" spans="1:14">
      <c r="A51" s="169" t="s">
        <v>625</v>
      </c>
      <c r="B51" s="49" t="str">
        <f>VLOOKUP(A51,MATERIALES!A6:D373,3,FALSE)</f>
        <v xml:space="preserve">Piedra para concreto ciclópeo (rajón o canto rodado)
</v>
      </c>
      <c r="C51" s="433"/>
      <c r="D51" s="433"/>
      <c r="E51" s="433"/>
      <c r="F51" s="433"/>
      <c r="G51" s="433"/>
      <c r="H51" s="433"/>
      <c r="I51" s="433"/>
      <c r="J51" s="320" t="str">
        <f>VLOOKUP(A51,MATERIALES!A6:D643,2,FALSE)</f>
        <v>m3</v>
      </c>
      <c r="K51" s="405">
        <v>0.4</v>
      </c>
      <c r="L51" s="429"/>
      <c r="M51" s="410">
        <f>VLOOKUP(A51,MATERIALES!A6:D399,4,FALSE)</f>
        <v>54050</v>
      </c>
      <c r="N51" s="280">
        <f t="shared" si="0"/>
        <v>21620</v>
      </c>
    </row>
    <row r="52" spans="1:14">
      <c r="A52" t="s">
        <v>873</v>
      </c>
      <c r="B52" s="328" t="str">
        <f>VLOOKUP(A52,MATERIALES!A7:D373,3,FALSE)</f>
        <v>Arena lavada</v>
      </c>
      <c r="C52" s="53"/>
      <c r="D52" s="53"/>
      <c r="E52" s="53"/>
      <c r="F52" s="53"/>
      <c r="G52" s="53"/>
      <c r="H52" s="53"/>
      <c r="I52" s="53"/>
      <c r="J52" s="320" t="str">
        <f>VLOOKUP(A52,MATERIALES!A6:D644,2,FALSE)</f>
        <v>m3</v>
      </c>
      <c r="K52" s="175">
        <v>0.378</v>
      </c>
      <c r="L52" s="326"/>
      <c r="M52" s="434">
        <f>VLOOKUP(A52,MATERIALES!A7:D400,4,FALSE)</f>
        <v>32938.8534120814</v>
      </c>
      <c r="N52" s="281">
        <f t="shared" si="0"/>
        <v>12450.886589766769</v>
      </c>
    </row>
    <row r="53" spans="1:14">
      <c r="A53" t="s">
        <v>875</v>
      </c>
      <c r="B53" s="174" t="str">
        <f>VLOOKUP(A53,MATERIALES!A8:D373,3,FALSE)</f>
        <v xml:space="preserve">Cemento gris
</v>
      </c>
      <c r="C53" s="325"/>
      <c r="D53" s="325"/>
      <c r="E53" s="325"/>
      <c r="F53" s="325"/>
      <c r="G53" s="325"/>
      <c r="H53" s="325"/>
      <c r="I53" s="325"/>
      <c r="J53" s="320" t="str">
        <f>VLOOKUP(A53,MATERIALES!A7:D645,2,FALSE)</f>
        <v>kg</v>
      </c>
      <c r="K53" s="50">
        <v>156</v>
      </c>
      <c r="L53" s="326"/>
      <c r="M53" s="434">
        <f>VLOOKUP(A53,MATERIALES!A8:D401,4,FALSE)</f>
        <v>412.66666666666669</v>
      </c>
      <c r="N53" s="281">
        <f t="shared" si="0"/>
        <v>64376</v>
      </c>
    </row>
    <row r="54" spans="1:14">
      <c r="B54" s="328"/>
      <c r="C54" s="325"/>
      <c r="D54" s="325"/>
      <c r="E54" s="325"/>
      <c r="F54" s="325"/>
      <c r="G54" s="325"/>
      <c r="H54" s="325"/>
      <c r="I54" s="325"/>
      <c r="J54" s="319"/>
      <c r="K54" s="50"/>
      <c r="L54" s="326"/>
      <c r="M54" s="434"/>
      <c r="N54" s="281"/>
    </row>
    <row r="55" spans="1:14" ht="15.75" thickBot="1">
      <c r="B55" s="911" t="s">
        <v>1037</v>
      </c>
      <c r="C55" s="865"/>
      <c r="D55" s="865"/>
      <c r="E55" s="865"/>
      <c r="F55" s="865"/>
      <c r="G55" s="865"/>
      <c r="H55" s="865"/>
      <c r="I55" s="865"/>
      <c r="J55" s="865"/>
      <c r="K55" s="865"/>
      <c r="L55" s="865"/>
      <c r="M55" s="866"/>
      <c r="N55" s="110">
        <f>SUM(N48:N54)</f>
        <v>158872.73325643345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A60" t="s">
        <v>1395</v>
      </c>
      <c r="B60" s="52" t="str">
        <f>VLOOKUP(A60,TRANSPORTE!A1:D117,3,FALSE)</f>
        <v>Transporte de piedra para gaviones</v>
      </c>
      <c r="C60" s="325"/>
      <c r="D60" s="325"/>
      <c r="E60" s="325"/>
      <c r="F60" s="325"/>
      <c r="G60" s="325"/>
      <c r="H60" s="319" t="s">
        <v>339</v>
      </c>
      <c r="I60" s="287">
        <v>0.4</v>
      </c>
      <c r="J60" s="294">
        <v>1</v>
      </c>
      <c r="K60" s="287">
        <f>I60*J60</f>
        <v>0.4</v>
      </c>
      <c r="L60" s="909">
        <f>VLOOKUP(A60,TRANSPORTE!A1:D117,4,FALSE)</f>
        <v>1226.6666666666667</v>
      </c>
      <c r="M60" s="910"/>
      <c r="N60" s="295">
        <f>K60*L60</f>
        <v>490.66666666666674</v>
      </c>
    </row>
    <row r="61" spans="1:14">
      <c r="A61" t="s">
        <v>1313</v>
      </c>
      <c r="B61" s="52" t="str">
        <f>VLOOKUP(A61,TRANSPORTE!A1:D117,3,FALSE)</f>
        <v>Transporte de arena</v>
      </c>
      <c r="C61" s="53"/>
      <c r="D61" s="53"/>
      <c r="E61" s="53"/>
      <c r="F61" s="53"/>
      <c r="G61" s="53"/>
      <c r="H61" s="319" t="s">
        <v>339</v>
      </c>
      <c r="I61" s="287">
        <v>0.378</v>
      </c>
      <c r="J61" s="294">
        <v>1</v>
      </c>
      <c r="K61" s="287">
        <f>I61*J61</f>
        <v>0.378</v>
      </c>
      <c r="L61" s="909">
        <f>VLOOKUP(A61,TRANSPORTE!A1:D117,4,FALSE)</f>
        <v>1226.6666666666667</v>
      </c>
      <c r="M61" s="910"/>
      <c r="N61" s="295">
        <f t="shared" ref="N61:N62" si="1">K61*L61</f>
        <v>463.68</v>
      </c>
    </row>
    <row r="62" spans="1:14">
      <c r="A62" t="s">
        <v>1365</v>
      </c>
      <c r="B62" s="52" t="str">
        <f>VLOOKUP(A62,TRANSPORTE!A1:D117,3,FALSE)</f>
        <v>Transporte de material triturado</v>
      </c>
      <c r="C62" s="53"/>
      <c r="D62" s="53"/>
      <c r="E62" s="53"/>
      <c r="F62" s="53"/>
      <c r="G62" s="53"/>
      <c r="H62" s="319" t="s">
        <v>339</v>
      </c>
      <c r="I62" s="287">
        <v>0.504</v>
      </c>
      <c r="J62" s="294">
        <v>1</v>
      </c>
      <c r="K62" s="287">
        <f>I62*J62</f>
        <v>0.504</v>
      </c>
      <c r="L62" s="909">
        <f>VLOOKUP(A62,TRANSPORTE!A1:D117,4,FALSE)</f>
        <v>1226.6666666666667</v>
      </c>
      <c r="M62" s="910"/>
      <c r="N62" s="295">
        <f t="shared" si="1"/>
        <v>618.24</v>
      </c>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900"/>
      <c r="M65" s="901"/>
      <c r="N65" s="133"/>
    </row>
    <row r="66" spans="1:15" ht="15.75" thickBot="1">
      <c r="B66" s="911" t="s">
        <v>1037</v>
      </c>
      <c r="C66" s="865"/>
      <c r="D66" s="865"/>
      <c r="E66" s="865"/>
      <c r="F66" s="865"/>
      <c r="G66" s="865"/>
      <c r="H66" s="865"/>
      <c r="I66" s="865"/>
      <c r="J66" s="865"/>
      <c r="K66" s="865"/>
      <c r="L66" s="865"/>
      <c r="M66" s="866"/>
      <c r="N66" s="110">
        <f>N60+N61+N62+N63+N64</f>
        <v>1572.5866666666668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864"/>
      <c r="N70" s="104" t="s">
        <v>1035</v>
      </c>
    </row>
    <row r="71" spans="1:15">
      <c r="A71" s="170" t="s">
        <v>19</v>
      </c>
      <c r="B71" s="55" t="str">
        <f>VLOOKUP(A71,'MANO DE OBRA'!A8:D68,3,FALSE)</f>
        <v>Obrero (8)</v>
      </c>
      <c r="C71" s="53"/>
      <c r="D71" s="53"/>
      <c r="E71" s="53"/>
      <c r="F71" s="53"/>
      <c r="G71" s="53"/>
      <c r="H71" s="53"/>
      <c r="I71" s="300">
        <f>K71/J71*100</f>
        <v>220831.15764799999</v>
      </c>
      <c r="J71" s="301">
        <v>185</v>
      </c>
      <c r="K71" s="302">
        <f>VLOOKUP(A71,'MANO DE OBRA'!A8:D99,4,FALSE)</f>
        <v>408537.6416488</v>
      </c>
      <c r="L71" s="56"/>
      <c r="M71" s="442">
        <v>8</v>
      </c>
      <c r="N71" s="403">
        <f>K71/M71</f>
        <v>51067.205206099999</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8</v>
      </c>
      <c r="N72" s="403">
        <f>K72/M72</f>
        <v>12766.801301525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8"/>
      <c r="C76" s="899"/>
      <c r="D76" s="899"/>
      <c r="E76" s="899"/>
      <c r="F76" s="899"/>
      <c r="G76" s="899"/>
      <c r="H76" s="899"/>
      <c r="I76" s="132"/>
      <c r="J76" s="132"/>
      <c r="K76" s="132"/>
      <c r="L76" s="912"/>
      <c r="M76" s="912"/>
      <c r="N76" s="51"/>
    </row>
    <row r="77" spans="1:15" ht="15.75" thickBot="1">
      <c r="B77" s="911" t="s">
        <v>1037</v>
      </c>
      <c r="C77" s="865"/>
      <c r="D77" s="865"/>
      <c r="E77" s="865"/>
      <c r="F77" s="865"/>
      <c r="G77" s="865"/>
      <c r="H77" s="865"/>
      <c r="I77" s="865"/>
      <c r="J77" s="865"/>
      <c r="K77" s="865"/>
      <c r="L77" s="865"/>
      <c r="M77" s="866"/>
      <c r="N77" s="309">
        <f>SUM(N71:N76)</f>
        <v>63834.006507625003</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235371.02675610635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47074.205351221273</v>
      </c>
      <c r="M84" s="858"/>
      <c r="N84" s="57"/>
    </row>
    <row r="85" spans="1:14">
      <c r="B85" s="95" t="s">
        <v>1057</v>
      </c>
      <c r="C85" s="96"/>
      <c r="D85" s="96"/>
      <c r="E85" s="96"/>
      <c r="F85" s="96"/>
      <c r="G85" s="96"/>
      <c r="H85" s="96"/>
      <c r="I85" s="93"/>
      <c r="J85" s="94"/>
      <c r="K85" s="312">
        <v>0.05</v>
      </c>
      <c r="L85" s="857">
        <f>N79*K85</f>
        <v>11768.551337805318</v>
      </c>
      <c r="M85" s="858"/>
      <c r="N85" s="57"/>
    </row>
    <row r="86" spans="1:14" ht="15.75" thickBot="1">
      <c r="B86" s="97" t="s">
        <v>1058</v>
      </c>
      <c r="C86" s="98"/>
      <c r="D86" s="98"/>
      <c r="E86" s="98"/>
      <c r="F86" s="98"/>
      <c r="G86" s="98"/>
      <c r="H86" s="98"/>
      <c r="I86" s="99"/>
      <c r="J86" s="100"/>
      <c r="K86" s="313">
        <v>0.05</v>
      </c>
      <c r="L86" s="859">
        <f>N79*K86</f>
        <v>11768.551337805318</v>
      </c>
      <c r="M86" s="860"/>
      <c r="N86" s="57"/>
    </row>
    <row r="87" spans="1:14" ht="15.75" thickBot="1">
      <c r="B87" s="822" t="s">
        <v>1037</v>
      </c>
      <c r="C87" s="823"/>
      <c r="D87" s="823"/>
      <c r="E87" s="823"/>
      <c r="F87" s="823"/>
      <c r="G87" s="823"/>
      <c r="H87" s="823"/>
      <c r="I87" s="823"/>
      <c r="J87" s="823"/>
      <c r="K87" s="823"/>
      <c r="L87" s="823"/>
      <c r="M87" s="824"/>
      <c r="N87" s="58">
        <f>L84+L85+L86</f>
        <v>70611.308026831903</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305982.33478293824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customHeight="1" thickBot="1">
      <c r="A31" t="s">
        <v>1929</v>
      </c>
      <c r="B31" s="86" t="s">
        <v>1218</v>
      </c>
      <c r="C31" s="87" t="s">
        <v>2248</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344"/>
      <c r="N36" s="280"/>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0.05</v>
      </c>
      <c r="N41" s="352">
        <f>N77*M41</f>
        <v>1276.6801301525002</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1276.6801301525002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69" t="s">
        <v>877</v>
      </c>
      <c r="B48" s="49" t="str">
        <f>VLOOKUP(A48,MATERIALES!A5:D373,3,FALSE)</f>
        <v>Cemento Asfaltico 60-70</v>
      </c>
      <c r="C48" s="289"/>
      <c r="D48" s="289"/>
      <c r="E48" s="289"/>
      <c r="F48" s="289"/>
      <c r="G48" s="289"/>
      <c r="H48" s="289"/>
      <c r="I48" s="289"/>
      <c r="J48" s="319" t="str">
        <f>VLOOKUP(A48,MATERIALES!A4:D640,2,FALSE)</f>
        <v>kg</v>
      </c>
      <c r="K48" s="290">
        <v>0.5</v>
      </c>
      <c r="L48" s="275"/>
      <c r="M48" s="410">
        <f>VLOOKUP(A48,MATERIALES!A5:D396,4,FALSE)</f>
        <v>1668.3333333333333</v>
      </c>
      <c r="N48" s="280">
        <f>K48*M48</f>
        <v>834.16666666666663</v>
      </c>
    </row>
    <row r="49" spans="1:14">
      <c r="A49" s="169" t="s">
        <v>905</v>
      </c>
      <c r="B49" s="49" t="str">
        <f>VLOOKUP(A49,MATERIALES!A6:D373,3,FALSE)</f>
        <v>Concreto Resistencia  14 (Mpa)</v>
      </c>
      <c r="C49" s="433"/>
      <c r="D49" s="433"/>
      <c r="E49" s="433"/>
      <c r="F49" s="433"/>
      <c r="G49" s="433"/>
      <c r="H49" s="433"/>
      <c r="I49" s="433"/>
      <c r="J49" s="320" t="str">
        <f>VLOOKUP(A49,MATERIALES!A5:D641,2,FALSE)</f>
        <v>m3</v>
      </c>
      <c r="K49" s="405">
        <v>1.01</v>
      </c>
      <c r="L49" s="429"/>
      <c r="M49" s="410">
        <f>VLOOKUP(A49,MATERIALES!A6:D397,4,FALSE)</f>
        <v>335271</v>
      </c>
      <c r="N49" s="280">
        <f>K49*M49</f>
        <v>338623.71</v>
      </c>
    </row>
    <row r="50" spans="1:14">
      <c r="A50" s="169"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0.3</v>
      </c>
      <c r="L50" s="429"/>
      <c r="M50" s="410">
        <f>VLOOKUP(A50,MATERIALES!A6:D398,4,FALSE)</f>
        <v>9664.2233333333334</v>
      </c>
      <c r="N50" s="280">
        <f>K50*M50</f>
        <v>2899.2669999999998</v>
      </c>
    </row>
    <row r="51" spans="1:14">
      <c r="A51" s="169"/>
      <c r="B51" s="328"/>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328"/>
      <c r="C53" s="325"/>
      <c r="D53" s="325"/>
      <c r="E53" s="325"/>
      <c r="F53" s="325"/>
      <c r="G53" s="325"/>
      <c r="H53" s="325"/>
      <c r="I53" s="325"/>
      <c r="J53" s="319"/>
      <c r="K53" s="50"/>
      <c r="L53" s="326"/>
      <c r="M53" s="434"/>
      <c r="N53" s="281"/>
    </row>
    <row r="54" spans="1:14">
      <c r="B54" s="328"/>
      <c r="C54" s="325"/>
      <c r="D54" s="325"/>
      <c r="E54" s="325"/>
      <c r="F54" s="325"/>
      <c r="G54" s="325"/>
      <c r="H54" s="325"/>
      <c r="I54" s="325"/>
      <c r="J54" s="319"/>
      <c r="K54" s="50"/>
      <c r="L54" s="326"/>
      <c r="M54" s="434"/>
      <c r="N54" s="281"/>
    </row>
    <row r="55" spans="1:14" ht="15.75" thickBot="1">
      <c r="B55" s="911" t="s">
        <v>1037</v>
      </c>
      <c r="C55" s="865"/>
      <c r="D55" s="865"/>
      <c r="E55" s="865"/>
      <c r="F55" s="865"/>
      <c r="G55" s="865"/>
      <c r="H55" s="865"/>
      <c r="I55" s="865"/>
      <c r="J55" s="865"/>
      <c r="K55" s="865"/>
      <c r="L55" s="865"/>
      <c r="M55" s="866"/>
      <c r="N55" s="110">
        <f>SUM(N48:N54)</f>
        <v>342357.1436666667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A60" t="s">
        <v>1323</v>
      </c>
      <c r="B60" s="52" t="str">
        <f>VLOOKUP(A60,TRANSPORTE!A1:D117,3,FALSE)</f>
        <v>Transporte de concreto</v>
      </c>
      <c r="C60" s="325"/>
      <c r="D60" s="325"/>
      <c r="E60" s="325"/>
      <c r="F60" s="325"/>
      <c r="G60" s="325"/>
      <c r="H60" s="319" t="s">
        <v>339</v>
      </c>
      <c r="I60" s="287">
        <v>1.01</v>
      </c>
      <c r="J60" s="294">
        <v>1</v>
      </c>
      <c r="K60" s="287">
        <f>I60*J60</f>
        <v>1.01</v>
      </c>
      <c r="L60" s="909">
        <f>VLOOKUP(A60,TRANSPORTE!A1:D117,4,FALSE)</f>
        <v>1260.693887621045</v>
      </c>
      <c r="M60" s="910"/>
      <c r="N60" s="295">
        <f>K60*L60</f>
        <v>1273.3008264972555</v>
      </c>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317"/>
      <c r="C65" s="318"/>
      <c r="D65" s="318"/>
      <c r="E65" s="456"/>
      <c r="F65" s="456"/>
      <c r="G65" s="456"/>
      <c r="H65" s="54"/>
      <c r="I65" s="132"/>
      <c r="J65" s="132"/>
      <c r="K65" s="132"/>
      <c r="L65" s="900"/>
      <c r="M65" s="901"/>
      <c r="N65" s="133"/>
    </row>
    <row r="66" spans="1:15" ht="15.75" thickBot="1">
      <c r="B66" s="911" t="s">
        <v>1037</v>
      </c>
      <c r="C66" s="865"/>
      <c r="D66" s="865"/>
      <c r="E66" s="865"/>
      <c r="F66" s="865"/>
      <c r="G66" s="865"/>
      <c r="H66" s="865"/>
      <c r="I66" s="865"/>
      <c r="J66" s="865"/>
      <c r="K66" s="865"/>
      <c r="L66" s="865"/>
      <c r="M66" s="866"/>
      <c r="N66" s="110">
        <f>N60+N61+N62+N63+N64</f>
        <v>1273.3008264972555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864"/>
      <c r="N70" s="104" t="s">
        <v>1035</v>
      </c>
    </row>
    <row r="71" spans="1:15">
      <c r="A71" s="170"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10</v>
      </c>
      <c r="N71" s="403">
        <f>K71/M71</f>
        <v>15320.161561829998</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10</v>
      </c>
      <c r="N72" s="403">
        <f>K72/M72</f>
        <v>10213.44104122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8"/>
      <c r="C76" s="899"/>
      <c r="D76" s="899"/>
      <c r="E76" s="899"/>
      <c r="F76" s="899"/>
      <c r="G76" s="899"/>
      <c r="H76" s="899"/>
      <c r="I76" s="132"/>
      <c r="J76" s="132"/>
      <c r="K76" s="132"/>
      <c r="L76" s="912"/>
      <c r="M76" s="912"/>
      <c r="N76" s="51"/>
    </row>
    <row r="77" spans="1:15" ht="15.75" thickBot="1">
      <c r="B77" s="911" t="s">
        <v>1037</v>
      </c>
      <c r="C77" s="865"/>
      <c r="D77" s="865"/>
      <c r="E77" s="865"/>
      <c r="F77" s="865"/>
      <c r="G77" s="865"/>
      <c r="H77" s="865"/>
      <c r="I77" s="865"/>
      <c r="J77" s="865"/>
      <c r="K77" s="865"/>
      <c r="L77" s="865"/>
      <c r="M77" s="866"/>
      <c r="N77" s="309">
        <f>SUM(N71:N76)</f>
        <v>25533.60260305</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370440.72722636646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74088.145445273301</v>
      </c>
      <c r="M84" s="858"/>
      <c r="N84" s="57"/>
    </row>
    <row r="85" spans="1:14">
      <c r="B85" s="95" t="s">
        <v>1057</v>
      </c>
      <c r="C85" s="96"/>
      <c r="D85" s="96"/>
      <c r="E85" s="96"/>
      <c r="F85" s="96"/>
      <c r="G85" s="96"/>
      <c r="H85" s="96"/>
      <c r="I85" s="93"/>
      <c r="J85" s="94"/>
      <c r="K85" s="312">
        <v>0.05</v>
      </c>
      <c r="L85" s="857">
        <f>N79*K85</f>
        <v>18522.036361318325</v>
      </c>
      <c r="M85" s="858"/>
      <c r="N85" s="57"/>
    </row>
    <row r="86" spans="1:14" ht="15.75" thickBot="1">
      <c r="B86" s="97" t="s">
        <v>1058</v>
      </c>
      <c r="C86" s="98"/>
      <c r="D86" s="98"/>
      <c r="E86" s="98"/>
      <c r="F86" s="98"/>
      <c r="G86" s="98"/>
      <c r="H86" s="98"/>
      <c r="I86" s="99"/>
      <c r="J86" s="100"/>
      <c r="K86" s="313">
        <v>0.05</v>
      </c>
      <c r="L86" s="859">
        <f>N79*K86</f>
        <v>18522.036361318325</v>
      </c>
      <c r="M86" s="860"/>
      <c r="N86" s="57"/>
    </row>
    <row r="87" spans="1:14" ht="15.75" thickBot="1">
      <c r="B87" s="822" t="s">
        <v>1037</v>
      </c>
      <c r="C87" s="823"/>
      <c r="D87" s="823"/>
      <c r="E87" s="823"/>
      <c r="F87" s="823"/>
      <c r="G87" s="823"/>
      <c r="H87" s="823"/>
      <c r="I87" s="823"/>
      <c r="J87" s="823"/>
      <c r="K87" s="823"/>
      <c r="L87" s="823"/>
      <c r="M87" s="824"/>
      <c r="N87" s="58">
        <f>L84+L85+L86</f>
        <v>111132.21816790996</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481572.94539427641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29.25" customHeight="1" thickBot="1">
      <c r="A31" t="s">
        <v>1929</v>
      </c>
      <c r="B31" s="86" t="s">
        <v>1219</v>
      </c>
      <c r="C31" s="964" t="s">
        <v>2249</v>
      </c>
      <c r="D31" s="965"/>
      <c r="E31" s="965"/>
      <c r="F31" s="965"/>
      <c r="G31" s="965"/>
      <c r="H31" s="965"/>
      <c r="I31" s="965"/>
      <c r="J31" s="994"/>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344"/>
      <c r="N36" s="280"/>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0.05</v>
      </c>
      <c r="N41" s="352">
        <f>N77*M41</f>
        <v>68.08960694146667</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68.08960694146667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69" t="s">
        <v>877</v>
      </c>
      <c r="B48" s="49" t="str">
        <f>VLOOKUP(A48,MATERIALES!A5:D373,3,FALSE)</f>
        <v>Cemento Asfaltico 60-70</v>
      </c>
      <c r="C48" s="289"/>
      <c r="D48" s="289"/>
      <c r="E48" s="289"/>
      <c r="F48" s="289"/>
      <c r="G48" s="289"/>
      <c r="H48" s="289"/>
      <c r="I48" s="289"/>
      <c r="J48" s="319" t="str">
        <f>VLOOKUP(A48,MATERIALES!A4:D640,2,FALSE)</f>
        <v>kg</v>
      </c>
      <c r="K48" s="290">
        <v>0.05</v>
      </c>
      <c r="L48" s="275"/>
      <c r="M48" s="410">
        <f>VLOOKUP(A48,MATERIALES!A5:D396,4,FALSE)</f>
        <v>1668.3333333333333</v>
      </c>
      <c r="N48" s="280">
        <f>K48*M48</f>
        <v>83.416666666666671</v>
      </c>
    </row>
    <row r="49" spans="1:14">
      <c r="A49" s="169" t="s">
        <v>433</v>
      </c>
      <c r="B49" s="49" t="str">
        <f>VLOOKUP(A49,MATERIALES!A6:D373,3,FALSE)</f>
        <v xml:space="preserve">Cuneta prefabricada de concreto tipo V de (0,8*0,3*0,22)
</v>
      </c>
      <c r="C49" s="433"/>
      <c r="D49" s="433"/>
      <c r="E49" s="433"/>
      <c r="F49" s="433"/>
      <c r="G49" s="433"/>
      <c r="H49" s="433"/>
      <c r="I49" s="433"/>
      <c r="J49" s="320" t="str">
        <f>VLOOKUP(A49,MATERIALES!A5:D641,2,FALSE)</f>
        <v>m</v>
      </c>
      <c r="K49" s="405">
        <v>1</v>
      </c>
      <c r="L49" s="429"/>
      <c r="M49" s="410">
        <f>VLOOKUP(A49,MATERIALES!A6:D397,4,FALSE)</f>
        <v>55094.007158057648</v>
      </c>
      <c r="N49" s="280">
        <f>K49*M49</f>
        <v>55094.007158057648</v>
      </c>
    </row>
    <row r="50" spans="1:14">
      <c r="A50" s="169"/>
      <c r="B50" s="49"/>
      <c r="C50" s="433"/>
      <c r="D50" s="433"/>
      <c r="E50" s="433"/>
      <c r="F50" s="433"/>
      <c r="G50" s="433"/>
      <c r="H50" s="433"/>
      <c r="I50" s="433"/>
      <c r="J50" s="319"/>
      <c r="K50" s="405"/>
      <c r="L50" s="429"/>
      <c r="M50" s="410"/>
      <c r="N50" s="280"/>
    </row>
    <row r="51" spans="1:14">
      <c r="A51" s="169"/>
      <c r="B51" s="328"/>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328"/>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2" t="s">
        <v>1037</v>
      </c>
      <c r="C55" s="823"/>
      <c r="D55" s="823"/>
      <c r="E55" s="823"/>
      <c r="F55" s="823"/>
      <c r="G55" s="823"/>
      <c r="H55" s="823"/>
      <c r="I55" s="823"/>
      <c r="J55" s="823"/>
      <c r="K55" s="823"/>
      <c r="L55" s="823"/>
      <c r="M55" s="824"/>
      <c r="N55" s="402">
        <f>SUM(N48:N54)</f>
        <v>55177.423824724312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B60" s="52"/>
      <c r="C60" s="325"/>
      <c r="D60" s="325"/>
      <c r="E60" s="325"/>
      <c r="F60" s="325"/>
      <c r="G60" s="325"/>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900"/>
      <c r="M65" s="901"/>
      <c r="N65" s="133"/>
    </row>
    <row r="66" spans="1:15" ht="15.75" thickBot="1">
      <c r="B66" s="911" t="s">
        <v>1037</v>
      </c>
      <c r="C66" s="865"/>
      <c r="D66" s="865"/>
      <c r="E66" s="865"/>
      <c r="F66" s="865"/>
      <c r="G66" s="865"/>
      <c r="H66" s="865"/>
      <c r="I66" s="865"/>
      <c r="J66" s="865"/>
      <c r="K66" s="865"/>
      <c r="L66" s="865"/>
      <c r="M66" s="866"/>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864"/>
      <c r="N70" s="104" t="s">
        <v>1035</v>
      </c>
    </row>
    <row r="71" spans="1:15">
      <c r="A71" s="170"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150</v>
      </c>
      <c r="N71" s="403">
        <f>K71/M71</f>
        <v>680.89606941466661</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150</v>
      </c>
      <c r="N72" s="403">
        <f>K72/M72</f>
        <v>680.89606941466661</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8"/>
      <c r="C76" s="899"/>
      <c r="D76" s="899"/>
      <c r="E76" s="899"/>
      <c r="F76" s="899"/>
      <c r="G76" s="899"/>
      <c r="H76" s="899"/>
      <c r="I76" s="132"/>
      <c r="J76" s="132"/>
      <c r="K76" s="132"/>
      <c r="L76" s="912"/>
      <c r="M76" s="912"/>
      <c r="N76" s="51"/>
    </row>
    <row r="77" spans="1:15" ht="15.75" thickBot="1">
      <c r="B77" s="911" t="s">
        <v>1037</v>
      </c>
      <c r="C77" s="865"/>
      <c r="D77" s="865"/>
      <c r="E77" s="865"/>
      <c r="F77" s="865"/>
      <c r="G77" s="865"/>
      <c r="H77" s="865"/>
      <c r="I77" s="865"/>
      <c r="J77" s="865"/>
      <c r="K77" s="865"/>
      <c r="L77" s="865"/>
      <c r="M77" s="866"/>
      <c r="N77" s="309">
        <f>SUM(N71:N76)</f>
        <v>1361.7921388293332</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56607.305570495111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11321.461114099024</v>
      </c>
      <c r="M84" s="858"/>
      <c r="N84" s="57"/>
    </row>
    <row r="85" spans="1:14">
      <c r="B85" s="95" t="s">
        <v>1057</v>
      </c>
      <c r="C85" s="96"/>
      <c r="D85" s="96"/>
      <c r="E85" s="96"/>
      <c r="F85" s="96"/>
      <c r="G85" s="96"/>
      <c r="H85" s="96"/>
      <c r="I85" s="93"/>
      <c r="J85" s="94"/>
      <c r="K85" s="312">
        <v>0.05</v>
      </c>
      <c r="L85" s="857">
        <f>N79*K85</f>
        <v>2830.3652785247559</v>
      </c>
      <c r="M85" s="858"/>
      <c r="N85" s="57"/>
    </row>
    <row r="86" spans="1:14" ht="15.75" thickBot="1">
      <c r="B86" s="97" t="s">
        <v>1058</v>
      </c>
      <c r="C86" s="98"/>
      <c r="D86" s="98"/>
      <c r="E86" s="98"/>
      <c r="F86" s="98"/>
      <c r="G86" s="98"/>
      <c r="H86" s="98"/>
      <c r="I86" s="99"/>
      <c r="J86" s="100"/>
      <c r="K86" s="313">
        <v>0.05</v>
      </c>
      <c r="L86" s="859">
        <f>N79*K86</f>
        <v>2830.3652785247559</v>
      </c>
      <c r="M86" s="860"/>
      <c r="N86" s="57"/>
    </row>
    <row r="87" spans="1:14" ht="15.75" thickBot="1">
      <c r="B87" s="822" t="s">
        <v>1037</v>
      </c>
      <c r="C87" s="823"/>
      <c r="D87" s="823"/>
      <c r="E87" s="823"/>
      <c r="F87" s="823"/>
      <c r="G87" s="823"/>
      <c r="H87" s="823"/>
      <c r="I87" s="823"/>
      <c r="J87" s="823"/>
      <c r="K87" s="823"/>
      <c r="L87" s="823"/>
      <c r="M87" s="824"/>
      <c r="N87" s="58">
        <f>L84+L85+L86</f>
        <v>16982.191671148536</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73589.49724164365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7.25" hidden="1" customHeight="1" thickBot="1">
      <c r="B30" s="77" t="s">
        <v>1027</v>
      </c>
      <c r="C30" s="801" t="s">
        <v>1028</v>
      </c>
      <c r="D30" s="802"/>
      <c r="E30" s="802"/>
      <c r="F30" s="802"/>
      <c r="G30" s="802"/>
      <c r="H30" s="802"/>
      <c r="I30" s="802"/>
      <c r="J30" s="78"/>
      <c r="K30" s="315"/>
      <c r="L30" s="798" t="s">
        <v>1029</v>
      </c>
      <c r="M30" s="799"/>
      <c r="N30" s="77" t="s">
        <v>1030</v>
      </c>
    </row>
    <row r="31" spans="1:14" ht="15.75" customHeight="1" thickBot="1">
      <c r="A31" t="s">
        <v>1929</v>
      </c>
      <c r="B31" s="86" t="s">
        <v>1767</v>
      </c>
      <c r="C31" s="964" t="s">
        <v>2250</v>
      </c>
      <c r="D31" s="965"/>
      <c r="E31" s="965"/>
      <c r="F31" s="965"/>
      <c r="G31" s="965"/>
      <c r="H31" s="965"/>
      <c r="I31" s="965"/>
      <c r="J31" s="994"/>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160</v>
      </c>
      <c r="B36" s="871" t="str">
        <f>VLOOKUP(A36,EQUIPOS!A6:D154,3,FALSE)</f>
        <v>COMPACTADOR MANUAL VIBRATORIO (RANA) con motor de 6 HP</v>
      </c>
      <c r="C36" s="872"/>
      <c r="D36" s="872"/>
      <c r="E36" s="872"/>
      <c r="F36" s="872"/>
      <c r="G36" s="872"/>
      <c r="H36" s="873"/>
      <c r="I36" s="275"/>
      <c r="J36" s="276"/>
      <c r="K36" s="277">
        <f>VLOOKUP(A36,EQUIPOS!A6:D163,4,FALSE)</f>
        <v>8310</v>
      </c>
      <c r="L36" s="278"/>
      <c r="M36" s="344">
        <v>1.25</v>
      </c>
      <c r="N36" s="280">
        <f>K36/M36</f>
        <v>6648</v>
      </c>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0.05</v>
      </c>
      <c r="N41" s="352">
        <f>N75*M41</f>
        <v>1787.3521822135001</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8435.3521822135008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69" t="s">
        <v>564</v>
      </c>
      <c r="B48" s="49" t="str">
        <f>VLOOKUP(A48,MATERIALES!A5:D373,3,FALSE)</f>
        <v xml:space="preserve">Material seleccionado para Relleno
</v>
      </c>
      <c r="C48" s="289"/>
      <c r="D48" s="289"/>
      <c r="E48" s="289"/>
      <c r="F48" s="289"/>
      <c r="G48" s="289"/>
      <c r="H48" s="289"/>
      <c r="I48" s="289"/>
      <c r="J48" s="319" t="str">
        <f>VLOOKUP(A48,MATERIALES!A4:D640,2,FALSE)</f>
        <v>m3</v>
      </c>
      <c r="K48" s="290">
        <v>0.5</v>
      </c>
      <c r="L48" s="275"/>
      <c r="M48" s="410">
        <f>VLOOKUP(A48,MATERIALES!A5:D396,4,FALSE)</f>
        <v>29750</v>
      </c>
      <c r="N48" s="280">
        <f>K48*M48</f>
        <v>14875</v>
      </c>
    </row>
    <row r="49" spans="1:14">
      <c r="A49" s="169" t="s">
        <v>877</v>
      </c>
      <c r="B49" s="49" t="str">
        <f>VLOOKUP(A49,MATERIALES!A6:D373,3,FALSE)</f>
        <v>Cemento Asfaltico 60-70</v>
      </c>
      <c r="C49" s="433"/>
      <c r="D49" s="433"/>
      <c r="E49" s="433"/>
      <c r="F49" s="433"/>
      <c r="G49" s="433"/>
      <c r="H49" s="433"/>
      <c r="I49" s="433"/>
      <c r="J49" s="320" t="str">
        <f>VLOOKUP(A49,MATERIALES!A5:D641,2,FALSE)</f>
        <v>kg</v>
      </c>
      <c r="K49" s="405">
        <v>0.5</v>
      </c>
      <c r="L49" s="429"/>
      <c r="M49" s="410">
        <f>VLOOKUP(A49,MATERIALES!A6:D397,4,FALSE)</f>
        <v>1668.3333333333333</v>
      </c>
      <c r="N49" s="280">
        <f>K49*M49</f>
        <v>834.16666666666663</v>
      </c>
    </row>
    <row r="50" spans="1:14">
      <c r="A50" s="169" t="s">
        <v>905</v>
      </c>
      <c r="B50" s="49" t="str">
        <f>VLOOKUP(A50,MATERIALES!A6:D373,3,FALSE)</f>
        <v>Concreto Resistencia  14 (Mpa)</v>
      </c>
      <c r="C50" s="433"/>
      <c r="D50" s="433"/>
      <c r="E50" s="433"/>
      <c r="F50" s="433"/>
      <c r="G50" s="433"/>
      <c r="H50" s="433"/>
      <c r="I50" s="433"/>
      <c r="J50" s="320" t="str">
        <f>VLOOKUP(A50,MATERIALES!A6:D642,2,FALSE)</f>
        <v>m3</v>
      </c>
      <c r="K50" s="405">
        <v>1.01</v>
      </c>
      <c r="L50" s="429"/>
      <c r="M50" s="410">
        <f>VLOOKUP(A50,MATERIALES!A6:D398,4,FALSE)</f>
        <v>335271</v>
      </c>
      <c r="N50" s="280">
        <f>K50*M50</f>
        <v>338623.71</v>
      </c>
    </row>
    <row r="51" spans="1:14">
      <c r="A51" s="169" t="s">
        <v>941</v>
      </c>
      <c r="B51" s="49" t="str">
        <f>VLOOKUP(A51,MATERIALES!A6:D373,3,FALSE)</f>
        <v xml:space="preserve">Formaleta (gaviones, juntas de bordillos, juntas de cunetas, muros, concretos clase D,E, F y G)
</v>
      </c>
      <c r="C51" s="433"/>
      <c r="D51" s="433"/>
      <c r="E51" s="433"/>
      <c r="F51" s="433"/>
      <c r="G51" s="433"/>
      <c r="H51" s="433"/>
      <c r="I51" s="433"/>
      <c r="J51" s="320" t="str">
        <f>VLOOKUP(A51,MATERIALES!A6:D643,2,FALSE)</f>
        <v>m2</v>
      </c>
      <c r="K51" s="405">
        <v>0.3</v>
      </c>
      <c r="L51" s="429"/>
      <c r="M51" s="410">
        <f>VLOOKUP(A51,MATERIALES!A6:D399,4,FALSE)</f>
        <v>9664.2233333333334</v>
      </c>
      <c r="N51" s="280">
        <f>K51*M51</f>
        <v>2899.2669999999998</v>
      </c>
    </row>
    <row r="52" spans="1:14" ht="15.75" thickBot="1">
      <c r="B52" s="49"/>
      <c r="C52" s="318"/>
      <c r="D52" s="318"/>
      <c r="E52" s="318"/>
      <c r="F52" s="318"/>
      <c r="G52" s="318"/>
      <c r="H52" s="318"/>
      <c r="I52" s="318"/>
      <c r="J52" s="443"/>
      <c r="K52" s="132"/>
      <c r="L52" s="333"/>
      <c r="M52" s="410"/>
      <c r="N52" s="280"/>
    </row>
    <row r="53" spans="1:14" ht="15.75" thickBot="1">
      <c r="B53" s="822" t="s">
        <v>1037</v>
      </c>
      <c r="C53" s="823"/>
      <c r="D53" s="823"/>
      <c r="E53" s="823"/>
      <c r="F53" s="823"/>
      <c r="G53" s="823"/>
      <c r="H53" s="823"/>
      <c r="I53" s="823"/>
      <c r="J53" s="823"/>
      <c r="K53" s="823"/>
      <c r="L53" s="823"/>
      <c r="M53" s="824"/>
      <c r="N53" s="402">
        <f>SUM(N48:N52)</f>
        <v>357232.1436666667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8" t="s">
        <v>1045</v>
      </c>
      <c r="M57" s="887"/>
      <c r="N57" s="82" t="s">
        <v>1035</v>
      </c>
    </row>
    <row r="58" spans="1:14">
      <c r="A58" t="s">
        <v>1323</v>
      </c>
      <c r="B58" s="52" t="str">
        <f>VLOOKUP(A58,TRANSPORTE!A1:D117,3,FALSE)</f>
        <v>Transporte de concreto</v>
      </c>
      <c r="C58" s="325"/>
      <c r="D58" s="325"/>
      <c r="E58" s="325"/>
      <c r="F58" s="325"/>
      <c r="G58" s="325"/>
      <c r="H58" s="319" t="s">
        <v>2105</v>
      </c>
      <c r="I58" s="287">
        <v>1.01</v>
      </c>
      <c r="J58" s="294">
        <v>1</v>
      </c>
      <c r="K58" s="287">
        <f>I58*J58</f>
        <v>1.01</v>
      </c>
      <c r="L58" s="909">
        <f>VLOOKUP(A58,TRANSPORTE!A1:D117,4,FALSE)</f>
        <v>1260.693887621045</v>
      </c>
      <c r="M58" s="910"/>
      <c r="N58" s="295">
        <f>K58*L58</f>
        <v>1273.3008264972555</v>
      </c>
    </row>
    <row r="59" spans="1:14">
      <c r="A59" t="s">
        <v>1375</v>
      </c>
      <c r="B59" s="52" t="str">
        <f>VLOOKUP(A59,TRANSPORTE!A1:D117,3,FALSE)</f>
        <v>Transporte de material seleccionado para relleno</v>
      </c>
      <c r="C59" s="53"/>
      <c r="D59" s="53"/>
      <c r="E59" s="53"/>
      <c r="F59" s="53"/>
      <c r="G59" s="53"/>
      <c r="H59" s="319" t="s">
        <v>2105</v>
      </c>
      <c r="I59" s="287">
        <v>0.5</v>
      </c>
      <c r="J59" s="294">
        <v>1</v>
      </c>
      <c r="K59" s="287">
        <f>I59*J59</f>
        <v>0.5</v>
      </c>
      <c r="L59" s="909">
        <f>VLOOKUP(A59,TRANSPORTE!A1:D117,4,FALSE)</f>
        <v>1226.6666666666667</v>
      </c>
      <c r="M59" s="910"/>
      <c r="N59" s="295">
        <f>K59*L59</f>
        <v>613.33333333333337</v>
      </c>
    </row>
    <row r="60" spans="1:14">
      <c r="B60" s="52"/>
      <c r="C60" s="53"/>
      <c r="D60" s="53"/>
      <c r="E60" s="53"/>
      <c r="F60" s="53"/>
      <c r="G60" s="53"/>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296"/>
      <c r="I62" s="287"/>
      <c r="J62" s="287"/>
      <c r="K62" s="287"/>
      <c r="L62" s="297"/>
      <c r="M62" s="298"/>
      <c r="N62" s="299"/>
    </row>
    <row r="63" spans="1:14" ht="15.75" thickBot="1">
      <c r="B63" s="317"/>
      <c r="C63" s="318"/>
      <c r="D63" s="456"/>
      <c r="E63" s="456"/>
      <c r="F63" s="456"/>
      <c r="G63" s="456"/>
      <c r="H63" s="54"/>
      <c r="I63" s="132"/>
      <c r="J63" s="132"/>
      <c r="K63" s="132"/>
      <c r="L63" s="900"/>
      <c r="M63" s="901"/>
      <c r="N63" s="133"/>
    </row>
    <row r="64" spans="1:14" ht="15.75" thickBot="1">
      <c r="B64" s="911" t="s">
        <v>1037</v>
      </c>
      <c r="C64" s="865"/>
      <c r="D64" s="865"/>
      <c r="E64" s="865"/>
      <c r="F64" s="865"/>
      <c r="G64" s="865"/>
      <c r="H64" s="865"/>
      <c r="I64" s="865"/>
      <c r="J64" s="865"/>
      <c r="K64" s="865"/>
      <c r="L64" s="865"/>
      <c r="M64" s="866"/>
      <c r="N64" s="110">
        <f>N58+N59+N60+N61+N62</f>
        <v>1886.6341598305889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1" t="s">
        <v>1047</v>
      </c>
      <c r="C68" s="862"/>
      <c r="D68" s="862"/>
      <c r="E68" s="862"/>
      <c r="F68" s="862"/>
      <c r="G68" s="862"/>
      <c r="H68" s="862"/>
      <c r="I68" s="79" t="s">
        <v>1048</v>
      </c>
      <c r="J68" s="81" t="s">
        <v>1494</v>
      </c>
      <c r="K68" s="80" t="s">
        <v>1050</v>
      </c>
      <c r="L68" s="863" t="s">
        <v>1034</v>
      </c>
      <c r="M68" s="864"/>
      <c r="N68" s="104" t="s">
        <v>1035</v>
      </c>
    </row>
    <row r="69" spans="1:15">
      <c r="A69" s="170" t="s">
        <v>13</v>
      </c>
      <c r="B69" s="55" t="str">
        <f>VLOOKUP(A69,'MANO DE OBRA'!A8:D68,3,FALSE)</f>
        <v>Obrero (5)</v>
      </c>
      <c r="C69" s="53"/>
      <c r="D69" s="53"/>
      <c r="E69" s="53"/>
      <c r="F69" s="53"/>
      <c r="G69" s="53"/>
      <c r="H69" s="53"/>
      <c r="I69" s="300">
        <f>K69/J69*100</f>
        <v>138019.47352999999</v>
      </c>
      <c r="J69" s="301">
        <v>185</v>
      </c>
      <c r="K69" s="302">
        <f>VLOOKUP(A69,'MANO DE OBRA'!A8:D99,4,FALSE)</f>
        <v>255336.02603049998</v>
      </c>
      <c r="L69" s="56"/>
      <c r="M69" s="442">
        <v>10</v>
      </c>
      <c r="N69" s="403">
        <f>K69/M69</f>
        <v>25533.60260305</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10</v>
      </c>
      <c r="N70" s="403">
        <f>K70/M70</f>
        <v>10213.44104122</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8"/>
      <c r="C74" s="899"/>
      <c r="D74" s="899"/>
      <c r="E74" s="899"/>
      <c r="F74" s="899"/>
      <c r="G74" s="899"/>
      <c r="H74" s="899"/>
      <c r="I74" s="132"/>
      <c r="J74" s="132"/>
      <c r="K74" s="132"/>
      <c r="L74" s="912"/>
      <c r="M74" s="912"/>
      <c r="N74" s="133"/>
    </row>
    <row r="75" spans="1:15" ht="15.75" thickBot="1">
      <c r="B75" s="911" t="s">
        <v>1037</v>
      </c>
      <c r="C75" s="865"/>
      <c r="D75" s="865"/>
      <c r="E75" s="865"/>
      <c r="F75" s="865"/>
      <c r="G75" s="865"/>
      <c r="H75" s="865"/>
      <c r="I75" s="865"/>
      <c r="J75" s="865"/>
      <c r="K75" s="865"/>
      <c r="L75" s="865"/>
      <c r="M75" s="866"/>
      <c r="N75" s="468">
        <f>SUM(N69:N74)</f>
        <v>35747.043644270001</v>
      </c>
    </row>
    <row r="76" spans="1:15" ht="15.75" thickBot="1">
      <c r="B76" s="39"/>
      <c r="C76" s="40"/>
      <c r="D76" s="40"/>
      <c r="E76" s="40"/>
      <c r="F76" s="40"/>
      <c r="G76" s="40"/>
      <c r="H76" s="40"/>
      <c r="I76" s="40"/>
      <c r="J76" s="40"/>
      <c r="K76" s="40"/>
      <c r="L76" s="40"/>
      <c r="M76" s="40"/>
      <c r="N76" s="41"/>
    </row>
    <row r="77" spans="1:15" ht="15.75" thickBot="1">
      <c r="B77" s="822" t="s">
        <v>1051</v>
      </c>
      <c r="C77" s="823"/>
      <c r="D77" s="823"/>
      <c r="E77" s="823"/>
      <c r="F77" s="823"/>
      <c r="G77" s="823"/>
      <c r="H77" s="823"/>
      <c r="I77" s="823"/>
      <c r="J77" s="823"/>
      <c r="K77" s="823"/>
      <c r="L77" s="823"/>
      <c r="M77" s="824"/>
      <c r="N77" s="105">
        <f>N43+N53+N64+N75</f>
        <v>403301.17365298077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7" t="s">
        <v>1053</v>
      </c>
      <c r="C81" s="868"/>
      <c r="D81" s="868"/>
      <c r="E81" s="868"/>
      <c r="F81" s="868"/>
      <c r="G81" s="868"/>
      <c r="H81" s="868"/>
      <c r="I81" s="322"/>
      <c r="J81" s="342"/>
      <c r="K81" s="310" t="s">
        <v>1054</v>
      </c>
      <c r="L81" s="869" t="s">
        <v>1055</v>
      </c>
      <c r="M81" s="870"/>
      <c r="N81" s="311"/>
    </row>
    <row r="82" spans="1:14">
      <c r="B82" s="855" t="s">
        <v>1056</v>
      </c>
      <c r="C82" s="856"/>
      <c r="D82" s="856"/>
      <c r="E82" s="856"/>
      <c r="F82" s="856"/>
      <c r="G82" s="856"/>
      <c r="H82" s="856"/>
      <c r="I82" s="93"/>
      <c r="J82" s="94"/>
      <c r="K82" s="312">
        <v>0.2</v>
      </c>
      <c r="L82" s="857">
        <f>N77*K82</f>
        <v>80660.234730596159</v>
      </c>
      <c r="M82" s="858"/>
      <c r="N82" s="57"/>
    </row>
    <row r="83" spans="1:14">
      <c r="B83" s="95" t="s">
        <v>1057</v>
      </c>
      <c r="C83" s="96"/>
      <c r="D83" s="96"/>
      <c r="E83" s="96"/>
      <c r="F83" s="96"/>
      <c r="G83" s="96"/>
      <c r="H83" s="96"/>
      <c r="I83" s="93"/>
      <c r="J83" s="94"/>
      <c r="K83" s="312">
        <v>0.05</v>
      </c>
      <c r="L83" s="857">
        <f>N77*K83</f>
        <v>20165.05868264904</v>
      </c>
      <c r="M83" s="858"/>
      <c r="N83" s="57"/>
    </row>
    <row r="84" spans="1:14" ht="15.75" thickBot="1">
      <c r="B84" s="97" t="s">
        <v>1058</v>
      </c>
      <c r="C84" s="98"/>
      <c r="D84" s="98"/>
      <c r="E84" s="98"/>
      <c r="F84" s="98"/>
      <c r="G84" s="98"/>
      <c r="H84" s="98"/>
      <c r="I84" s="99"/>
      <c r="J84" s="100"/>
      <c r="K84" s="313">
        <v>0.05</v>
      </c>
      <c r="L84" s="859">
        <f>N77*K84</f>
        <v>20165.05868264904</v>
      </c>
      <c r="M84" s="860"/>
      <c r="N84" s="57"/>
    </row>
    <row r="85" spans="1:14" ht="15.75" thickBot="1">
      <c r="B85" s="822" t="s">
        <v>1037</v>
      </c>
      <c r="C85" s="823"/>
      <c r="D85" s="823"/>
      <c r="E85" s="823"/>
      <c r="F85" s="823"/>
      <c r="G85" s="823"/>
      <c r="H85" s="823"/>
      <c r="I85" s="823"/>
      <c r="J85" s="823"/>
      <c r="K85" s="823"/>
      <c r="L85" s="823"/>
      <c r="M85" s="824"/>
      <c r="N85" s="58">
        <f>L82+L83+L84</f>
        <v>120990.35209589425</v>
      </c>
    </row>
    <row r="86" spans="1:14" ht="15.75" thickBot="1">
      <c r="B86" s="39"/>
      <c r="C86" s="40"/>
      <c r="D86" s="40"/>
      <c r="E86" s="40"/>
      <c r="F86" s="40"/>
      <c r="G86" s="40"/>
      <c r="H86" s="40"/>
      <c r="I86" s="40"/>
      <c r="J86" s="40"/>
      <c r="K86" s="40"/>
      <c r="L86" s="40"/>
      <c r="M86" s="40"/>
      <c r="N86" s="41"/>
    </row>
    <row r="87" spans="1:14" ht="15.75" thickBot="1">
      <c r="A87" t="s">
        <v>2122</v>
      </c>
      <c r="B87" s="822" t="s">
        <v>1059</v>
      </c>
      <c r="C87" s="823"/>
      <c r="D87" s="823"/>
      <c r="E87" s="823"/>
      <c r="F87" s="823"/>
      <c r="G87" s="823"/>
      <c r="H87" s="823"/>
      <c r="I87" s="823"/>
      <c r="J87" s="823"/>
      <c r="K87" s="823"/>
      <c r="L87" s="823"/>
      <c r="M87" s="824"/>
      <c r="N87" s="196">
        <f>N77+N85</f>
        <v>524291.52574887499</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6" t="s">
        <v>2324</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2325</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72"/>
      <c r="K117" s="972"/>
      <c r="L117" s="972"/>
      <c r="M117" s="972"/>
      <c r="N117" s="973"/>
    </row>
    <row r="118" spans="2:14" ht="15.75" thickBot="1">
      <c r="B118" s="427" t="s">
        <v>2327</v>
      </c>
      <c r="C118" s="428"/>
      <c r="D118" s="428"/>
      <c r="E118" s="267"/>
      <c r="F118" s="267"/>
      <c r="G118" s="267"/>
      <c r="H118" s="267"/>
      <c r="I118" s="267"/>
      <c r="J118" s="974"/>
      <c r="K118" s="974"/>
      <c r="L118" s="974"/>
      <c r="M118" s="974"/>
      <c r="N118" s="975"/>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31.5" customHeight="1" thickBot="1">
      <c r="A31" t="s">
        <v>1929</v>
      </c>
      <c r="B31" s="86" t="s">
        <v>1768</v>
      </c>
      <c r="C31" s="964" t="s">
        <v>2251</v>
      </c>
      <c r="D31" s="965"/>
      <c r="E31" s="965"/>
      <c r="F31" s="965"/>
      <c r="G31" s="965"/>
      <c r="H31" s="965"/>
      <c r="I31" s="965"/>
      <c r="J31" s="994"/>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160</v>
      </c>
      <c r="B36" s="871" t="str">
        <f>VLOOKUP(A36,EQUIPOS!A6:D154,3,FALSE)</f>
        <v>COMPACTADOR MANUAL VIBRATORIO (RANA) con motor de 6 HP</v>
      </c>
      <c r="C36" s="872"/>
      <c r="D36" s="872"/>
      <c r="E36" s="872"/>
      <c r="F36" s="872"/>
      <c r="G36" s="872"/>
      <c r="H36" s="873"/>
      <c r="I36" s="275"/>
      <c r="J36" s="276"/>
      <c r="K36" s="277">
        <f>VLOOKUP(A36,EQUIPOS!A6:D163,4,FALSE)</f>
        <v>8310</v>
      </c>
      <c r="L36" s="278"/>
      <c r="M36" s="344">
        <v>18.75</v>
      </c>
      <c r="N36" s="280">
        <f>K36/M36</f>
        <v>443.2</v>
      </c>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0.05</v>
      </c>
      <c r="N41" s="352">
        <f>N75*M41</f>
        <v>102.1344104122</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545.33441041219999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69" t="s">
        <v>564</v>
      </c>
      <c r="B48" s="49" t="str">
        <f>VLOOKUP(A48,MATERIALES!A5:D373,3,FALSE)</f>
        <v xml:space="preserve">Material seleccionado para Relleno
</v>
      </c>
      <c r="C48" s="289"/>
      <c r="D48" s="289"/>
      <c r="E48" s="289"/>
      <c r="F48" s="289"/>
      <c r="G48" s="289"/>
      <c r="H48" s="289"/>
      <c r="I48" s="289"/>
      <c r="J48" s="319" t="str">
        <f>VLOOKUP(A48,MATERIALES!A4:D640,2,FALSE)</f>
        <v>m3</v>
      </c>
      <c r="K48" s="290">
        <v>0.05</v>
      </c>
      <c r="L48" s="275"/>
      <c r="M48" s="410">
        <f>VLOOKUP(A48,MATERIALES!A5:D396,4,FALSE)</f>
        <v>29750</v>
      </c>
      <c r="N48" s="280">
        <f>K48*M48</f>
        <v>1487.5</v>
      </c>
    </row>
    <row r="49" spans="1:14">
      <c r="A49" s="169" t="s">
        <v>877</v>
      </c>
      <c r="B49" s="49" t="str">
        <f>VLOOKUP(A49,MATERIALES!A6:D373,3,FALSE)</f>
        <v>Cemento Asfaltico 60-70</v>
      </c>
      <c r="C49" s="433"/>
      <c r="D49" s="433"/>
      <c r="E49" s="433"/>
      <c r="F49" s="433"/>
      <c r="G49" s="433"/>
      <c r="H49" s="433"/>
      <c r="I49" s="433"/>
      <c r="J49" s="320" t="str">
        <f>VLOOKUP(A49,MATERIALES!A5:D641,2,FALSE)</f>
        <v>kg</v>
      </c>
      <c r="K49" s="405">
        <v>0.05</v>
      </c>
      <c r="L49" s="429"/>
      <c r="M49" s="410">
        <f>VLOOKUP(A49,MATERIALES!A6:D397,4,FALSE)</f>
        <v>1668.3333333333333</v>
      </c>
      <c r="N49" s="280">
        <f>K49*M49</f>
        <v>83.416666666666671</v>
      </c>
    </row>
    <row r="50" spans="1:14">
      <c r="A50" s="169" t="s">
        <v>433</v>
      </c>
      <c r="B50" s="49" t="str">
        <f>VLOOKUP(A50,MATERIALES!A6:D373,3,FALSE)</f>
        <v xml:space="preserve">Cuneta prefabricada de concreto tipo V de (0,8*0,3*0,22)
</v>
      </c>
      <c r="C50" s="433"/>
      <c r="D50" s="433"/>
      <c r="E50" s="433"/>
      <c r="F50" s="433"/>
      <c r="G50" s="433"/>
      <c r="H50" s="433"/>
      <c r="I50" s="433"/>
      <c r="J50" s="320" t="str">
        <f>VLOOKUP(A50,MATERIALES!A6:D642,2,FALSE)</f>
        <v>m</v>
      </c>
      <c r="K50" s="405">
        <v>1</v>
      </c>
      <c r="L50" s="429"/>
      <c r="M50" s="410">
        <f>VLOOKUP(A50,MATERIALES!A6:D398,4,FALSE)</f>
        <v>55094.007158057648</v>
      </c>
      <c r="N50" s="280">
        <f>K50*M50</f>
        <v>55094.007158057648</v>
      </c>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22" t="s">
        <v>1037</v>
      </c>
      <c r="C53" s="823"/>
      <c r="D53" s="823"/>
      <c r="E53" s="823"/>
      <c r="F53" s="823"/>
      <c r="G53" s="823"/>
      <c r="H53" s="823"/>
      <c r="I53" s="823"/>
      <c r="J53" s="823"/>
      <c r="K53" s="823"/>
      <c r="L53" s="823"/>
      <c r="M53" s="824"/>
      <c r="N53" s="402">
        <f>SUM(N48:N52)</f>
        <v>56664.923824724312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8" t="s">
        <v>1045</v>
      </c>
      <c r="M57" s="887"/>
      <c r="N57" s="82" t="s">
        <v>1035</v>
      </c>
    </row>
    <row r="58" spans="1:14">
      <c r="A58" t="s">
        <v>1375</v>
      </c>
      <c r="B58" s="52" t="str">
        <f>VLOOKUP(A58,TRANSPORTE!A1:D117,3,FALSE)</f>
        <v>Transporte de material seleccionado para relleno</v>
      </c>
      <c r="C58" s="325"/>
      <c r="D58" s="325"/>
      <c r="E58" s="325"/>
      <c r="F58" s="325"/>
      <c r="G58" s="325"/>
      <c r="H58" s="319" t="s">
        <v>2105</v>
      </c>
      <c r="I58" s="287">
        <v>0.05</v>
      </c>
      <c r="J58" s="294">
        <v>1</v>
      </c>
      <c r="K58" s="287">
        <f>I58*J58</f>
        <v>0.05</v>
      </c>
      <c r="L58" s="909">
        <f>VLOOKUP(A58,TRANSPORTE!A1:D117,4,FALSE)</f>
        <v>1226.6666666666667</v>
      </c>
      <c r="M58" s="910"/>
      <c r="N58" s="295">
        <f>K58*L58</f>
        <v>61.333333333333343</v>
      </c>
    </row>
    <row r="59" spans="1:14">
      <c r="B59" s="52"/>
      <c r="C59" s="53"/>
      <c r="D59" s="53"/>
      <c r="E59" s="53"/>
      <c r="F59" s="53"/>
      <c r="G59" s="53"/>
      <c r="H59" s="319"/>
      <c r="I59" s="287"/>
      <c r="J59" s="294"/>
      <c r="K59" s="287"/>
      <c r="L59" s="909"/>
      <c r="M59" s="910"/>
      <c r="N59" s="295"/>
    </row>
    <row r="60" spans="1:14">
      <c r="B60" s="52"/>
      <c r="C60" s="53"/>
      <c r="D60" s="53"/>
      <c r="E60" s="53"/>
      <c r="F60" s="53"/>
      <c r="G60" s="53"/>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900"/>
      <c r="M63" s="901"/>
      <c r="N63" s="133"/>
    </row>
    <row r="64" spans="1:14" ht="15.75" thickBot="1">
      <c r="B64" s="911" t="s">
        <v>1037</v>
      </c>
      <c r="C64" s="865"/>
      <c r="D64" s="865"/>
      <c r="E64" s="865"/>
      <c r="F64" s="865"/>
      <c r="G64" s="865"/>
      <c r="H64" s="865"/>
      <c r="I64" s="865"/>
      <c r="J64" s="865"/>
      <c r="K64" s="865"/>
      <c r="L64" s="865"/>
      <c r="M64" s="866"/>
      <c r="N64" s="110">
        <f>N58+N59+N60+N61+N62</f>
        <v>61.333333333333343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1" t="s">
        <v>1047</v>
      </c>
      <c r="C68" s="862"/>
      <c r="D68" s="862"/>
      <c r="E68" s="862"/>
      <c r="F68" s="862"/>
      <c r="G68" s="862"/>
      <c r="H68" s="862"/>
      <c r="I68" s="79" t="s">
        <v>1048</v>
      </c>
      <c r="J68" s="81" t="s">
        <v>1494</v>
      </c>
      <c r="K68" s="80" t="s">
        <v>1050</v>
      </c>
      <c r="L68" s="863" t="s">
        <v>1034</v>
      </c>
      <c r="M68" s="864"/>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150</v>
      </c>
      <c r="N69" s="403">
        <f>K69/M69</f>
        <v>1361.7921388293332</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150</v>
      </c>
      <c r="N70" s="403">
        <f>K70/M70</f>
        <v>680.89606941466661</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8"/>
      <c r="C74" s="899"/>
      <c r="D74" s="899"/>
      <c r="E74" s="899"/>
      <c r="F74" s="899"/>
      <c r="G74" s="899"/>
      <c r="H74" s="899"/>
      <c r="I74" s="132"/>
      <c r="J74" s="132"/>
      <c r="K74" s="132"/>
      <c r="L74" s="912"/>
      <c r="M74" s="912"/>
      <c r="N74" s="133"/>
    </row>
    <row r="75" spans="1:15" ht="15.75" thickBot="1">
      <c r="B75" s="911" t="s">
        <v>1037</v>
      </c>
      <c r="C75" s="865"/>
      <c r="D75" s="865"/>
      <c r="E75" s="865"/>
      <c r="F75" s="865"/>
      <c r="G75" s="865"/>
      <c r="H75" s="865"/>
      <c r="I75" s="865"/>
      <c r="J75" s="865"/>
      <c r="K75" s="865"/>
      <c r="L75" s="865"/>
      <c r="M75" s="866"/>
      <c r="N75" s="468">
        <f>SUM(N69:N74)</f>
        <v>2042.6882082439997</v>
      </c>
    </row>
    <row r="76" spans="1:15" ht="15.75" thickBot="1">
      <c r="B76" s="39"/>
      <c r="C76" s="40"/>
      <c r="D76" s="40"/>
      <c r="E76" s="40"/>
      <c r="F76" s="40"/>
      <c r="G76" s="40"/>
      <c r="H76" s="40"/>
      <c r="I76" s="40"/>
      <c r="J76" s="40"/>
      <c r="K76" s="40"/>
      <c r="L76" s="40"/>
      <c r="M76" s="40"/>
      <c r="N76" s="41"/>
    </row>
    <row r="77" spans="1:15" ht="15.75" thickBot="1">
      <c r="B77" s="822" t="s">
        <v>1051</v>
      </c>
      <c r="C77" s="823"/>
      <c r="D77" s="823"/>
      <c r="E77" s="823"/>
      <c r="F77" s="823"/>
      <c r="G77" s="823"/>
      <c r="H77" s="823"/>
      <c r="I77" s="823"/>
      <c r="J77" s="823"/>
      <c r="K77" s="823"/>
      <c r="L77" s="823"/>
      <c r="M77" s="824"/>
      <c r="N77" s="105">
        <f>N43+N53+N64+N75</f>
        <v>59314.279776713847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7" t="s">
        <v>1053</v>
      </c>
      <c r="C81" s="868"/>
      <c r="D81" s="868"/>
      <c r="E81" s="868"/>
      <c r="F81" s="868"/>
      <c r="G81" s="868"/>
      <c r="H81" s="868"/>
      <c r="I81" s="322"/>
      <c r="J81" s="342"/>
      <c r="K81" s="310" t="s">
        <v>1054</v>
      </c>
      <c r="L81" s="869" t="s">
        <v>1055</v>
      </c>
      <c r="M81" s="870"/>
      <c r="N81" s="311"/>
    </row>
    <row r="82" spans="1:14">
      <c r="B82" s="855" t="s">
        <v>1056</v>
      </c>
      <c r="C82" s="856"/>
      <c r="D82" s="856"/>
      <c r="E82" s="856"/>
      <c r="F82" s="856"/>
      <c r="G82" s="856"/>
      <c r="H82" s="856"/>
      <c r="I82" s="93"/>
      <c r="J82" s="94"/>
      <c r="K82" s="312">
        <v>0.2</v>
      </c>
      <c r="L82" s="857">
        <f>N77*K82</f>
        <v>11862.855955342769</v>
      </c>
      <c r="M82" s="858"/>
      <c r="N82" s="57"/>
    </row>
    <row r="83" spans="1:14">
      <c r="B83" s="95" t="s">
        <v>1057</v>
      </c>
      <c r="C83" s="96"/>
      <c r="D83" s="96"/>
      <c r="E83" s="96"/>
      <c r="F83" s="96"/>
      <c r="G83" s="96"/>
      <c r="H83" s="96"/>
      <c r="I83" s="93"/>
      <c r="J83" s="94"/>
      <c r="K83" s="312">
        <v>0.05</v>
      </c>
      <c r="L83" s="857">
        <f>N77*K83</f>
        <v>2965.7139888356924</v>
      </c>
      <c r="M83" s="858"/>
      <c r="N83" s="57"/>
    </row>
    <row r="84" spans="1:14" ht="15.75" thickBot="1">
      <c r="B84" s="97" t="s">
        <v>1058</v>
      </c>
      <c r="C84" s="98"/>
      <c r="D84" s="98"/>
      <c r="E84" s="98"/>
      <c r="F84" s="98"/>
      <c r="G84" s="98"/>
      <c r="H84" s="98"/>
      <c r="I84" s="99"/>
      <c r="J84" s="100"/>
      <c r="K84" s="313">
        <v>0.05</v>
      </c>
      <c r="L84" s="859">
        <f>N77*K84</f>
        <v>2965.7139888356924</v>
      </c>
      <c r="M84" s="860"/>
      <c r="N84" s="57"/>
    </row>
    <row r="85" spans="1:14" ht="15.75" thickBot="1">
      <c r="B85" s="822" t="s">
        <v>1037</v>
      </c>
      <c r="C85" s="823"/>
      <c r="D85" s="823"/>
      <c r="E85" s="823"/>
      <c r="F85" s="823"/>
      <c r="G85" s="823"/>
      <c r="H85" s="823"/>
      <c r="I85" s="823"/>
      <c r="J85" s="823"/>
      <c r="K85" s="823"/>
      <c r="L85" s="823"/>
      <c r="M85" s="824"/>
      <c r="N85" s="58">
        <f>L82+L83+L84</f>
        <v>17794.283933014154</v>
      </c>
    </row>
    <row r="86" spans="1:14" ht="15.75" thickBot="1">
      <c r="B86" s="39"/>
      <c r="C86" s="40"/>
      <c r="D86" s="40"/>
      <c r="E86" s="40"/>
      <c r="F86" s="40"/>
      <c r="G86" s="40"/>
      <c r="H86" s="40"/>
      <c r="I86" s="40"/>
      <c r="J86" s="40"/>
      <c r="K86" s="40"/>
      <c r="L86" s="40"/>
      <c r="M86" s="40"/>
      <c r="N86" s="41"/>
    </row>
    <row r="87" spans="1:14" ht="15.75" thickBot="1">
      <c r="A87" t="s">
        <v>2122</v>
      </c>
      <c r="B87" s="822" t="s">
        <v>1059</v>
      </c>
      <c r="C87" s="823"/>
      <c r="D87" s="823"/>
      <c r="E87" s="823"/>
      <c r="F87" s="823"/>
      <c r="G87" s="823"/>
      <c r="H87" s="823"/>
      <c r="I87" s="823"/>
      <c r="J87" s="823"/>
      <c r="K87" s="823"/>
      <c r="L87" s="823"/>
      <c r="M87" s="824"/>
      <c r="N87" s="196">
        <f>N77+N85</f>
        <v>77108.563709727998</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6" t="s">
        <v>2324</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2325</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72"/>
      <c r="K117" s="972"/>
      <c r="L117" s="972"/>
      <c r="M117" s="972"/>
      <c r="N117" s="973"/>
    </row>
    <row r="118" spans="2:14" ht="15.75" thickBot="1">
      <c r="B118" s="427" t="s">
        <v>2327</v>
      </c>
      <c r="C118" s="428"/>
      <c r="D118" s="428"/>
      <c r="E118" s="267"/>
      <c r="F118" s="267"/>
      <c r="G118" s="267"/>
      <c r="H118" s="267"/>
      <c r="I118" s="267"/>
      <c r="J118" s="974"/>
      <c r="K118" s="974"/>
      <c r="L118" s="974"/>
      <c r="M118" s="974"/>
      <c r="N118" s="975"/>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customHeight="1" thickBot="1">
      <c r="A31" t="s">
        <v>1929</v>
      </c>
      <c r="B31" s="86" t="s">
        <v>1220</v>
      </c>
      <c r="C31" s="87" t="s">
        <v>2252</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344"/>
      <c r="N36" s="280"/>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0.05</v>
      </c>
      <c r="N41" s="352">
        <f>N75*M41</f>
        <v>127.66801301525</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127.66801301525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69" t="s">
        <v>905</v>
      </c>
      <c r="B48" s="49" t="str">
        <f>VLOOKUP(A48,MATERIALES!A5:D373,3,FALSE)</f>
        <v>Concreto Resistencia  14 (Mpa)</v>
      </c>
      <c r="C48" s="289"/>
      <c r="D48" s="289"/>
      <c r="E48" s="289"/>
      <c r="F48" s="289"/>
      <c r="G48" s="289"/>
      <c r="H48" s="289"/>
      <c r="I48" s="276"/>
      <c r="J48" s="232" t="str">
        <f>VLOOKUP(A48,MATERIALES!A4:D640,2,FALSE)</f>
        <v>m3</v>
      </c>
      <c r="K48" s="290">
        <v>7.0000000000000007E-2</v>
      </c>
      <c r="L48" s="275"/>
      <c r="M48" s="410">
        <f>VLOOKUP(A48,MATERIALES!A5:D396,4,FALSE)</f>
        <v>335271</v>
      </c>
      <c r="N48" s="280">
        <f>K48*M48</f>
        <v>23468.97</v>
      </c>
    </row>
    <row r="49" spans="1:14">
      <c r="A49" s="169" t="s">
        <v>941</v>
      </c>
      <c r="B49" s="49" t="str">
        <f>VLOOKUP(A49,MATERIALES!A6:D373,3,FALSE)</f>
        <v xml:space="preserve">Formaleta (gaviones, juntas de bordillos, juntas de cunetas, muros, concretos clase D,E, F y G)
</v>
      </c>
      <c r="C49" s="433"/>
      <c r="D49" s="433"/>
      <c r="E49" s="433"/>
      <c r="F49" s="433"/>
      <c r="G49" s="433"/>
      <c r="H49" s="433"/>
      <c r="I49" s="433"/>
      <c r="J49" s="319" t="str">
        <f>VLOOKUP(A49,MATERIALES!A5:D641,2,FALSE)</f>
        <v>m2</v>
      </c>
      <c r="K49" s="405">
        <v>0.3</v>
      </c>
      <c r="L49" s="429"/>
      <c r="M49" s="410">
        <f>VLOOKUP(A49,MATERIALES!A6:D397,4,FALSE)</f>
        <v>9664.2233333333334</v>
      </c>
      <c r="N49" s="280">
        <f>K49*M49</f>
        <v>2899.2669999999998</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22" t="s">
        <v>1037</v>
      </c>
      <c r="C53" s="823"/>
      <c r="D53" s="823"/>
      <c r="E53" s="823"/>
      <c r="F53" s="823"/>
      <c r="G53" s="823"/>
      <c r="H53" s="823"/>
      <c r="I53" s="823"/>
      <c r="J53" s="823"/>
      <c r="K53" s="823"/>
      <c r="L53" s="823"/>
      <c r="M53" s="824"/>
      <c r="N53" s="402">
        <f>SUM(N48:N52)</f>
        <v>26368.237000000001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8" t="s">
        <v>1045</v>
      </c>
      <c r="M57" s="887"/>
      <c r="N57" s="82" t="s">
        <v>1035</v>
      </c>
    </row>
    <row r="58" spans="1:14">
      <c r="A58" t="s">
        <v>1323</v>
      </c>
      <c r="B58" s="52" t="str">
        <f>VLOOKUP(A58,TRANSPORTE!A1:D117,3,FALSE)</f>
        <v>Transporte de concreto</v>
      </c>
      <c r="C58" s="325"/>
      <c r="D58" s="325"/>
      <c r="E58" s="325"/>
      <c r="F58" s="325"/>
      <c r="G58" s="325"/>
      <c r="H58" s="319" t="s">
        <v>2105</v>
      </c>
      <c r="I58" s="287">
        <v>7.0000000000000007E-2</v>
      </c>
      <c r="J58" s="294">
        <v>1</v>
      </c>
      <c r="K58" s="287">
        <f>I58*J58</f>
        <v>7.0000000000000007E-2</v>
      </c>
      <c r="L58" s="909">
        <f>VLOOKUP(A58,TRANSPORTE!A1:D117,4,FALSE)</f>
        <v>1260.693887621045</v>
      </c>
      <c r="M58" s="910"/>
      <c r="N58" s="295">
        <f>K58*L58</f>
        <v>88.248572133473161</v>
      </c>
    </row>
    <row r="59" spans="1:14">
      <c r="B59" s="52"/>
      <c r="C59" s="53"/>
      <c r="D59" s="53"/>
      <c r="E59" s="53"/>
      <c r="F59" s="53"/>
      <c r="G59" s="53"/>
      <c r="H59" s="319"/>
      <c r="I59" s="287"/>
      <c r="J59" s="294"/>
      <c r="K59" s="287"/>
      <c r="L59" s="909"/>
      <c r="M59" s="910"/>
      <c r="N59" s="295"/>
    </row>
    <row r="60" spans="1:14">
      <c r="B60" s="52"/>
      <c r="C60" s="53"/>
      <c r="D60" s="53"/>
      <c r="E60" s="53"/>
      <c r="F60" s="53"/>
      <c r="G60" s="53"/>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900"/>
      <c r="M63" s="901"/>
      <c r="N63" s="133"/>
    </row>
    <row r="64" spans="1:14" ht="15.75" thickBot="1">
      <c r="B64" s="911" t="s">
        <v>1037</v>
      </c>
      <c r="C64" s="865"/>
      <c r="D64" s="865"/>
      <c r="E64" s="865"/>
      <c r="F64" s="865"/>
      <c r="G64" s="865"/>
      <c r="H64" s="865"/>
      <c r="I64" s="865"/>
      <c r="J64" s="865"/>
      <c r="K64" s="865"/>
      <c r="L64" s="865"/>
      <c r="M64" s="866"/>
      <c r="N64" s="110">
        <f>N58+N59+N60+N61+N62</f>
        <v>88.248572133473161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1" t="s">
        <v>1047</v>
      </c>
      <c r="C68" s="862"/>
      <c r="D68" s="862"/>
      <c r="E68" s="862"/>
      <c r="F68" s="862"/>
      <c r="G68" s="862"/>
      <c r="H68" s="862"/>
      <c r="I68" s="79" t="s">
        <v>1048</v>
      </c>
      <c r="J68" s="81" t="s">
        <v>1494</v>
      </c>
      <c r="K68" s="80" t="s">
        <v>1050</v>
      </c>
      <c r="L68" s="863" t="s">
        <v>1034</v>
      </c>
      <c r="M68" s="976"/>
      <c r="N68" s="104" t="s">
        <v>1035</v>
      </c>
    </row>
    <row r="69" spans="1:15">
      <c r="A69" s="170" t="s">
        <v>9</v>
      </c>
      <c r="B69" s="55" t="str">
        <f>VLOOKUP(A69,'MANO DE OBRA'!A8:D68,3,FALSE)</f>
        <v>Obrero (3)</v>
      </c>
      <c r="C69" s="53"/>
      <c r="D69" s="53"/>
      <c r="E69" s="53"/>
      <c r="F69" s="53"/>
      <c r="G69" s="53"/>
      <c r="H69" s="53"/>
      <c r="I69" s="300">
        <f>K69/J69*100</f>
        <v>82811.68411799999</v>
      </c>
      <c r="J69" s="301">
        <v>185</v>
      </c>
      <c r="K69" s="302">
        <f>VLOOKUP(A69,'MANO DE OBRA'!A8:D99,4,FALSE)</f>
        <v>153201.61561829998</v>
      </c>
      <c r="L69" s="56"/>
      <c r="M69" s="439">
        <v>100</v>
      </c>
      <c r="N69" s="403">
        <f>K69/M69</f>
        <v>1532.0161561829998</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100</v>
      </c>
      <c r="N70" s="403">
        <f>K70/M70</f>
        <v>1021.344104122</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8"/>
      <c r="C74" s="899"/>
      <c r="D74" s="899"/>
      <c r="E74" s="899"/>
      <c r="F74" s="899"/>
      <c r="G74" s="899"/>
      <c r="H74" s="899"/>
      <c r="I74" s="132"/>
      <c r="J74" s="132"/>
      <c r="K74" s="132"/>
      <c r="L74" s="912"/>
      <c r="M74" s="912"/>
      <c r="N74" s="133"/>
    </row>
    <row r="75" spans="1:15" ht="15.75" thickBot="1">
      <c r="B75" s="911" t="s">
        <v>1037</v>
      </c>
      <c r="C75" s="865"/>
      <c r="D75" s="865"/>
      <c r="E75" s="865"/>
      <c r="F75" s="865"/>
      <c r="G75" s="865"/>
      <c r="H75" s="865"/>
      <c r="I75" s="865"/>
      <c r="J75" s="865"/>
      <c r="K75" s="865"/>
      <c r="L75" s="865"/>
      <c r="M75" s="866"/>
      <c r="N75" s="468">
        <f>SUM(N69:N74)</f>
        <v>2553.3602603049999</v>
      </c>
    </row>
    <row r="76" spans="1:15" ht="15.75" thickBot="1">
      <c r="B76" s="39"/>
      <c r="C76" s="40"/>
      <c r="D76" s="40"/>
      <c r="E76" s="40"/>
      <c r="F76" s="40"/>
      <c r="G76" s="40"/>
      <c r="H76" s="40"/>
      <c r="I76" s="40"/>
      <c r="J76" s="40"/>
      <c r="K76" s="40"/>
      <c r="L76" s="40"/>
      <c r="M76" s="40"/>
      <c r="N76" s="41"/>
    </row>
    <row r="77" spans="1:15" ht="15.75" thickBot="1">
      <c r="B77" s="822" t="s">
        <v>1051</v>
      </c>
      <c r="C77" s="823"/>
      <c r="D77" s="823"/>
      <c r="E77" s="823"/>
      <c r="F77" s="823"/>
      <c r="G77" s="823"/>
      <c r="H77" s="823"/>
      <c r="I77" s="823"/>
      <c r="J77" s="823"/>
      <c r="K77" s="823"/>
      <c r="L77" s="823"/>
      <c r="M77" s="824"/>
      <c r="N77" s="105">
        <f>N43+N53+N64+N75</f>
        <v>29137.513845453723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7" t="s">
        <v>1053</v>
      </c>
      <c r="C81" s="868"/>
      <c r="D81" s="868"/>
      <c r="E81" s="868"/>
      <c r="F81" s="868"/>
      <c r="G81" s="868"/>
      <c r="H81" s="868"/>
      <c r="I81" s="322"/>
      <c r="J81" s="342"/>
      <c r="K81" s="310" t="s">
        <v>1054</v>
      </c>
      <c r="L81" s="869" t="s">
        <v>1055</v>
      </c>
      <c r="M81" s="870"/>
      <c r="N81" s="311"/>
    </row>
    <row r="82" spans="1:14">
      <c r="B82" s="855" t="s">
        <v>1056</v>
      </c>
      <c r="C82" s="856"/>
      <c r="D82" s="856"/>
      <c r="E82" s="856"/>
      <c r="F82" s="856"/>
      <c r="G82" s="856"/>
      <c r="H82" s="856"/>
      <c r="I82" s="93"/>
      <c r="J82" s="94"/>
      <c r="K82" s="312">
        <v>0.2</v>
      </c>
      <c r="L82" s="857">
        <f>N77*K82</f>
        <v>5827.5027690907446</v>
      </c>
      <c r="M82" s="858"/>
      <c r="N82" s="57"/>
    </row>
    <row r="83" spans="1:14">
      <c r="B83" s="95" t="s">
        <v>1057</v>
      </c>
      <c r="C83" s="96"/>
      <c r="D83" s="96"/>
      <c r="E83" s="96"/>
      <c r="F83" s="96"/>
      <c r="G83" s="96"/>
      <c r="H83" s="96"/>
      <c r="I83" s="93"/>
      <c r="J83" s="94"/>
      <c r="K83" s="312">
        <v>0.05</v>
      </c>
      <c r="L83" s="857">
        <f>N77*K83</f>
        <v>1456.8756922726861</v>
      </c>
      <c r="M83" s="858"/>
      <c r="N83" s="57"/>
    </row>
    <row r="84" spans="1:14" ht="15.75" thickBot="1">
      <c r="B84" s="97" t="s">
        <v>1058</v>
      </c>
      <c r="C84" s="98"/>
      <c r="D84" s="98"/>
      <c r="E84" s="98"/>
      <c r="F84" s="98"/>
      <c r="G84" s="98"/>
      <c r="H84" s="98"/>
      <c r="I84" s="99"/>
      <c r="J84" s="100"/>
      <c r="K84" s="313">
        <v>0.05</v>
      </c>
      <c r="L84" s="859">
        <f>N77*K84</f>
        <v>1456.8756922726861</v>
      </c>
      <c r="M84" s="860"/>
      <c r="N84" s="57"/>
    </row>
    <row r="85" spans="1:14" ht="15.75" thickBot="1">
      <c r="B85" s="822" t="s">
        <v>1037</v>
      </c>
      <c r="C85" s="823"/>
      <c r="D85" s="823"/>
      <c r="E85" s="823"/>
      <c r="F85" s="823"/>
      <c r="G85" s="823"/>
      <c r="H85" s="823"/>
      <c r="I85" s="823"/>
      <c r="J85" s="823"/>
      <c r="K85" s="823"/>
      <c r="L85" s="823"/>
      <c r="M85" s="824"/>
      <c r="N85" s="58">
        <f>L82+L83+L84</f>
        <v>8741.2541536361168</v>
      </c>
    </row>
    <row r="86" spans="1:14" ht="15.75" thickBot="1">
      <c r="B86" s="39"/>
      <c r="C86" s="40"/>
      <c r="D86" s="40"/>
      <c r="E86" s="40"/>
      <c r="F86" s="40"/>
      <c r="G86" s="40"/>
      <c r="H86" s="40"/>
      <c r="I86" s="40"/>
      <c r="J86" s="40"/>
      <c r="K86" s="40"/>
      <c r="L86" s="40"/>
      <c r="M86" s="40"/>
      <c r="N86" s="41"/>
    </row>
    <row r="87" spans="1:14" ht="15.75" thickBot="1">
      <c r="A87" t="s">
        <v>2122</v>
      </c>
      <c r="B87" s="822" t="s">
        <v>1059</v>
      </c>
      <c r="C87" s="823"/>
      <c r="D87" s="823"/>
      <c r="E87" s="823"/>
      <c r="F87" s="823"/>
      <c r="G87" s="823"/>
      <c r="H87" s="823"/>
      <c r="I87" s="823"/>
      <c r="J87" s="823"/>
      <c r="K87" s="823"/>
      <c r="L87" s="823"/>
      <c r="M87" s="824"/>
      <c r="N87" s="196">
        <f>N77+N85</f>
        <v>37878.76799908984</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6" t="s">
        <v>2324</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2325</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72"/>
      <c r="K117" s="972"/>
      <c r="L117" s="972"/>
      <c r="M117" s="972"/>
      <c r="N117" s="973"/>
    </row>
    <row r="118" spans="2:14" ht="15.75" thickBot="1">
      <c r="B118" s="427" t="s">
        <v>2327</v>
      </c>
      <c r="C118" s="428"/>
      <c r="D118" s="428"/>
      <c r="E118" s="267"/>
      <c r="F118" s="267"/>
      <c r="G118" s="267"/>
      <c r="H118" s="267"/>
      <c r="I118" s="267"/>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customHeight="1" thickBot="1">
      <c r="A31" t="s">
        <v>1929</v>
      </c>
      <c r="B31" s="86" t="s">
        <v>1769</v>
      </c>
      <c r="C31" s="87" t="s">
        <v>2253</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344"/>
      <c r="N36" s="280"/>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0.05</v>
      </c>
      <c r="N41" s="352">
        <f>N75*M41</f>
        <v>68.08960694146667</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68.08960694146667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69" t="s">
        <v>402</v>
      </c>
      <c r="B48" s="49" t="str">
        <f>VLOOKUP(A48,MATERIALES!A5:D373,3,FALSE)</f>
        <v>Bordillo Prefabricado En Concreto Ref.A85 Ntc-4109, 0,20 X 0,35 X 0.80 M</v>
      </c>
      <c r="C48" s="289"/>
      <c r="D48" s="289"/>
      <c r="E48" s="289"/>
      <c r="F48" s="289"/>
      <c r="G48" s="289"/>
      <c r="H48" s="289"/>
      <c r="I48" s="276"/>
      <c r="J48" s="232" t="str">
        <f>VLOOKUP(A48,MATERIALES!A4:D640,2,FALSE)</f>
        <v>u</v>
      </c>
      <c r="K48" s="290">
        <v>1.25</v>
      </c>
      <c r="L48" s="275"/>
      <c r="M48" s="410">
        <f>VLOOKUP(A48,MATERIALES!A5:D396,4,FALSE)</f>
        <v>36194.641129812342</v>
      </c>
      <c r="N48" s="280">
        <f>K48*M48</f>
        <v>45243.301412265428</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22" t="s">
        <v>1037</v>
      </c>
      <c r="C53" s="823"/>
      <c r="D53" s="823"/>
      <c r="E53" s="823"/>
      <c r="F53" s="823"/>
      <c r="G53" s="823"/>
      <c r="H53" s="823"/>
      <c r="I53" s="823"/>
      <c r="J53" s="823"/>
      <c r="K53" s="823"/>
      <c r="L53" s="823"/>
      <c r="M53" s="824"/>
      <c r="N53" s="402">
        <f>SUM(N48:N52)</f>
        <v>45243.301412265428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8" t="s">
        <v>1045</v>
      </c>
      <c r="M57" s="887"/>
      <c r="N57" s="82" t="s">
        <v>1035</v>
      </c>
    </row>
    <row r="58" spans="1:14">
      <c r="B58" s="52"/>
      <c r="C58" s="325"/>
      <c r="D58" s="325"/>
      <c r="E58" s="325"/>
      <c r="F58" s="325"/>
      <c r="G58" s="325"/>
      <c r="H58" s="319"/>
      <c r="I58" s="287"/>
      <c r="J58" s="294"/>
      <c r="K58" s="287"/>
      <c r="L58" s="909"/>
      <c r="M58" s="910"/>
      <c r="N58" s="295"/>
    </row>
    <row r="59" spans="1:14">
      <c r="B59" s="52"/>
      <c r="C59" s="53"/>
      <c r="D59" s="53"/>
      <c r="E59" s="53"/>
      <c r="F59" s="53"/>
      <c r="G59" s="53"/>
      <c r="H59" s="319"/>
      <c r="I59" s="287"/>
      <c r="J59" s="294"/>
      <c r="K59" s="287"/>
      <c r="L59" s="909"/>
      <c r="M59" s="910"/>
      <c r="N59" s="295"/>
    </row>
    <row r="60" spans="1:14">
      <c r="B60" s="52"/>
      <c r="C60" s="53"/>
      <c r="D60" s="53"/>
      <c r="E60" s="53"/>
      <c r="F60" s="53"/>
      <c r="G60" s="53"/>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900"/>
      <c r="M63" s="901"/>
      <c r="N63" s="133"/>
    </row>
    <row r="64" spans="1:14" ht="15.75" thickBot="1">
      <c r="B64" s="911" t="s">
        <v>1037</v>
      </c>
      <c r="C64" s="865"/>
      <c r="D64" s="865"/>
      <c r="E64" s="865"/>
      <c r="F64" s="865"/>
      <c r="G64" s="865"/>
      <c r="H64" s="865"/>
      <c r="I64" s="865"/>
      <c r="J64" s="865"/>
      <c r="K64" s="865"/>
      <c r="L64" s="865"/>
      <c r="M64" s="866"/>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1" t="s">
        <v>1047</v>
      </c>
      <c r="C68" s="862"/>
      <c r="D68" s="862"/>
      <c r="E68" s="862"/>
      <c r="F68" s="862"/>
      <c r="G68" s="862"/>
      <c r="H68" s="862"/>
      <c r="I68" s="79" t="s">
        <v>1048</v>
      </c>
      <c r="J68" s="81" t="s">
        <v>1494</v>
      </c>
      <c r="K68" s="80" t="s">
        <v>1050</v>
      </c>
      <c r="L68" s="863" t="s">
        <v>1034</v>
      </c>
      <c r="M68" s="976"/>
      <c r="N68" s="104" t="s">
        <v>1035</v>
      </c>
    </row>
    <row r="69" spans="1:15">
      <c r="A69" s="170" t="s">
        <v>7</v>
      </c>
      <c r="B69" s="55" t="str">
        <f>VLOOKUP(A69,'MANO DE OBRA'!A8:D68,3,FALSE)</f>
        <v>Obrero (2)</v>
      </c>
      <c r="C69" s="53"/>
      <c r="D69" s="53"/>
      <c r="E69" s="53"/>
      <c r="F69" s="53"/>
      <c r="G69" s="53"/>
      <c r="H69" s="53"/>
      <c r="I69" s="300">
        <f>K69/J69*100</f>
        <v>55207.789411999998</v>
      </c>
      <c r="J69" s="301">
        <v>185</v>
      </c>
      <c r="K69" s="302">
        <f>VLOOKUP(A69,'MANO DE OBRA'!A8:D99,4,FALSE)</f>
        <v>102134.4104122</v>
      </c>
      <c r="L69" s="56"/>
      <c r="M69" s="442">
        <v>150</v>
      </c>
      <c r="N69" s="403">
        <f>K69/M69</f>
        <v>680.89606941466661</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150</v>
      </c>
      <c r="N70" s="403">
        <f>K70/M70</f>
        <v>680.89606941466661</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8"/>
      <c r="C74" s="899"/>
      <c r="D74" s="899"/>
      <c r="E74" s="899"/>
      <c r="F74" s="899"/>
      <c r="G74" s="899"/>
      <c r="H74" s="899"/>
      <c r="I74" s="132"/>
      <c r="J74" s="132"/>
      <c r="K74" s="132"/>
      <c r="L74" s="912"/>
      <c r="M74" s="912"/>
      <c r="N74" s="51"/>
    </row>
    <row r="75" spans="1:15" ht="15.75" thickBot="1">
      <c r="B75" s="911" t="s">
        <v>1037</v>
      </c>
      <c r="C75" s="865"/>
      <c r="D75" s="865"/>
      <c r="E75" s="865"/>
      <c r="F75" s="865"/>
      <c r="G75" s="865"/>
      <c r="H75" s="865"/>
      <c r="I75" s="865"/>
      <c r="J75" s="865"/>
      <c r="K75" s="865"/>
      <c r="L75" s="865"/>
      <c r="M75" s="866"/>
      <c r="N75" s="309">
        <f>SUM(N69:N74)</f>
        <v>1361.7921388293332</v>
      </c>
    </row>
    <row r="76" spans="1:15" ht="15.75" thickBot="1">
      <c r="B76" s="39"/>
      <c r="C76" s="40"/>
      <c r="D76" s="40"/>
      <c r="E76" s="40"/>
      <c r="F76" s="40"/>
      <c r="G76" s="40"/>
      <c r="H76" s="40"/>
      <c r="I76" s="40"/>
      <c r="J76" s="40"/>
      <c r="K76" s="40"/>
      <c r="L76" s="40"/>
      <c r="M76" s="40"/>
      <c r="N76" s="41"/>
    </row>
    <row r="77" spans="1:15" ht="15.75" thickBot="1">
      <c r="B77" s="822" t="s">
        <v>1051</v>
      </c>
      <c r="C77" s="823"/>
      <c r="D77" s="823"/>
      <c r="E77" s="823"/>
      <c r="F77" s="823"/>
      <c r="G77" s="823"/>
      <c r="H77" s="823"/>
      <c r="I77" s="823"/>
      <c r="J77" s="823"/>
      <c r="K77" s="823"/>
      <c r="L77" s="823"/>
      <c r="M77" s="824"/>
      <c r="N77" s="105">
        <f>N43+N53+N64+N75</f>
        <v>46673.183158036227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7" t="s">
        <v>1053</v>
      </c>
      <c r="C81" s="868"/>
      <c r="D81" s="868"/>
      <c r="E81" s="868"/>
      <c r="F81" s="868"/>
      <c r="G81" s="868"/>
      <c r="H81" s="868"/>
      <c r="I81" s="322"/>
      <c r="J81" s="342"/>
      <c r="K81" s="310" t="s">
        <v>1054</v>
      </c>
      <c r="L81" s="869" t="s">
        <v>1055</v>
      </c>
      <c r="M81" s="870"/>
      <c r="N81" s="311"/>
    </row>
    <row r="82" spans="1:14">
      <c r="B82" s="855" t="s">
        <v>1056</v>
      </c>
      <c r="C82" s="856"/>
      <c r="D82" s="856"/>
      <c r="E82" s="856"/>
      <c r="F82" s="856"/>
      <c r="G82" s="856"/>
      <c r="H82" s="856"/>
      <c r="I82" s="93"/>
      <c r="J82" s="94"/>
      <c r="K82" s="312">
        <v>0.2</v>
      </c>
      <c r="L82" s="857">
        <f>N77*K82</f>
        <v>9334.6366316072454</v>
      </c>
      <c r="M82" s="858"/>
      <c r="N82" s="57"/>
    </row>
    <row r="83" spans="1:14">
      <c r="B83" s="95" t="s">
        <v>1057</v>
      </c>
      <c r="C83" s="96"/>
      <c r="D83" s="96"/>
      <c r="E83" s="96"/>
      <c r="F83" s="96"/>
      <c r="G83" s="96"/>
      <c r="H83" s="96"/>
      <c r="I83" s="93"/>
      <c r="J83" s="94"/>
      <c r="K83" s="312">
        <v>0.05</v>
      </c>
      <c r="L83" s="857">
        <f>N77*K83</f>
        <v>2333.6591579018113</v>
      </c>
      <c r="M83" s="858"/>
      <c r="N83" s="57"/>
    </row>
    <row r="84" spans="1:14" ht="15.75" thickBot="1">
      <c r="B84" s="97" t="s">
        <v>1058</v>
      </c>
      <c r="C84" s="98"/>
      <c r="D84" s="98"/>
      <c r="E84" s="98"/>
      <c r="F84" s="98"/>
      <c r="G84" s="98"/>
      <c r="H84" s="98"/>
      <c r="I84" s="99"/>
      <c r="J84" s="100"/>
      <c r="K84" s="313">
        <v>0.05</v>
      </c>
      <c r="L84" s="859">
        <f>N77*K84</f>
        <v>2333.6591579018113</v>
      </c>
      <c r="M84" s="860"/>
      <c r="N84" s="57"/>
    </row>
    <row r="85" spans="1:14" ht="15.75" thickBot="1">
      <c r="B85" s="822" t="s">
        <v>1037</v>
      </c>
      <c r="C85" s="823"/>
      <c r="D85" s="823"/>
      <c r="E85" s="823"/>
      <c r="F85" s="823"/>
      <c r="G85" s="823"/>
      <c r="H85" s="823"/>
      <c r="I85" s="823"/>
      <c r="J85" s="823"/>
      <c r="K85" s="823"/>
      <c r="L85" s="823"/>
      <c r="M85" s="824"/>
      <c r="N85" s="58">
        <f>L82+L83+L84</f>
        <v>14001.954947410868</v>
      </c>
    </row>
    <row r="86" spans="1:14" ht="15.75" thickBot="1">
      <c r="B86" s="39"/>
      <c r="C86" s="40"/>
      <c r="D86" s="40"/>
      <c r="E86" s="40"/>
      <c r="F86" s="40"/>
      <c r="G86" s="40"/>
      <c r="H86" s="40"/>
      <c r="I86" s="40"/>
      <c r="J86" s="40"/>
      <c r="K86" s="40"/>
      <c r="L86" s="40"/>
      <c r="M86" s="40"/>
      <c r="N86" s="41"/>
    </row>
    <row r="87" spans="1:14" ht="15.75" thickBot="1">
      <c r="A87" t="s">
        <v>2122</v>
      </c>
      <c r="B87" s="822" t="s">
        <v>1059</v>
      </c>
      <c r="C87" s="823"/>
      <c r="D87" s="823"/>
      <c r="E87" s="823"/>
      <c r="F87" s="823"/>
      <c r="G87" s="823"/>
      <c r="H87" s="823"/>
      <c r="I87" s="823"/>
      <c r="J87" s="823"/>
      <c r="K87" s="823"/>
      <c r="L87" s="823"/>
      <c r="M87" s="824"/>
      <c r="N87" s="196">
        <f>N77+N85</f>
        <v>60675.138105447098</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6" t="s">
        <v>2324</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2325</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72"/>
      <c r="K117" s="972"/>
      <c r="L117" s="972"/>
      <c r="M117" s="972"/>
      <c r="N117" s="973"/>
    </row>
    <row r="118" spans="2:14" ht="15.75" thickBot="1">
      <c r="B118" s="427" t="s">
        <v>2327</v>
      </c>
      <c r="C118" s="428"/>
      <c r="D118" s="428"/>
      <c r="E118" s="267"/>
      <c r="F118" s="267"/>
      <c r="G118" s="267"/>
      <c r="H118" s="267"/>
      <c r="I118" s="267"/>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customHeight="1" thickBot="1">
      <c r="A31" t="s">
        <v>1929</v>
      </c>
      <c r="B31" s="86" t="s">
        <v>1770</v>
      </c>
      <c r="C31" s="87" t="s">
        <v>2254</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344"/>
      <c r="N36" s="280"/>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0.05</v>
      </c>
      <c r="N41" s="352">
        <f>N75*M41</f>
        <v>153.2016156183</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153.2016156183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69" t="s">
        <v>507</v>
      </c>
      <c r="B48" s="49" t="str">
        <f>VLOOKUP(A48,MATERIALES!A5:D373,3,FALSE)</f>
        <v>Mortero 1:3 Para Anillos</v>
      </c>
      <c r="C48" s="289"/>
      <c r="D48" s="289"/>
      <c r="E48" s="289"/>
      <c r="F48" s="289"/>
      <c r="G48" s="289"/>
      <c r="H48" s="289"/>
      <c r="I48" s="289"/>
      <c r="J48" s="319" t="str">
        <f>VLOOKUP(A48,MATERIALES!A4:D640,2,FALSE)</f>
        <v>m3</v>
      </c>
      <c r="K48" s="290">
        <v>2E-3</v>
      </c>
      <c r="L48" s="275"/>
      <c r="M48" s="410">
        <f>VLOOKUP(A48,MATERIALES!A5:D396,4,FALSE)</f>
        <v>430904.62801315525</v>
      </c>
      <c r="N48" s="280">
        <f>K48*M48</f>
        <v>861.80925602631055</v>
      </c>
    </row>
    <row r="49" spans="1:14">
      <c r="A49" s="169" t="s">
        <v>905</v>
      </c>
      <c r="B49" s="49" t="str">
        <f>VLOOKUP(A49,MATERIALES!A6:D373,3,FALSE)</f>
        <v>Concreto Resistencia  14 (Mpa)</v>
      </c>
      <c r="C49" s="433"/>
      <c r="D49" s="433"/>
      <c r="E49" s="433"/>
      <c r="F49" s="433"/>
      <c r="G49" s="433"/>
      <c r="H49" s="433"/>
      <c r="I49" s="433"/>
      <c r="J49" s="320" t="str">
        <f>VLOOKUP(A49,MATERIALES!A5:D641,2,FALSE)</f>
        <v>m3</v>
      </c>
      <c r="K49" s="405">
        <v>7.0000000000000007E-2</v>
      </c>
      <c r="L49" s="429"/>
      <c r="M49" s="410">
        <f>VLOOKUP(A49,MATERIALES!A6:D397,4,FALSE)</f>
        <v>335271</v>
      </c>
      <c r="N49" s="280">
        <f>K49*M49</f>
        <v>23468.97</v>
      </c>
    </row>
    <row r="50" spans="1:14">
      <c r="A50" s="169"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0.3</v>
      </c>
      <c r="L50" s="429"/>
      <c r="M50" s="410">
        <f>VLOOKUP(A50,MATERIALES!A6:D398,4,FALSE)</f>
        <v>9664.2233333333334</v>
      </c>
      <c r="N50" s="280">
        <f>K50*M50</f>
        <v>2899.2669999999998</v>
      </c>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22" t="s">
        <v>1037</v>
      </c>
      <c r="C53" s="823"/>
      <c r="D53" s="823"/>
      <c r="E53" s="823"/>
      <c r="F53" s="823"/>
      <c r="G53" s="823"/>
      <c r="H53" s="823"/>
      <c r="I53" s="823"/>
      <c r="J53" s="823"/>
      <c r="K53" s="823"/>
      <c r="L53" s="823"/>
      <c r="M53" s="824"/>
      <c r="N53" s="402">
        <f>SUM(N48:N52)</f>
        <v>27230.046256026311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8" t="s">
        <v>1045</v>
      </c>
      <c r="M57" s="887"/>
      <c r="N57" s="82" t="s">
        <v>1035</v>
      </c>
    </row>
    <row r="58" spans="1:14">
      <c r="A58" t="s">
        <v>1323</v>
      </c>
      <c r="B58" s="52" t="str">
        <f>VLOOKUP(A58,TRANSPORTE!A1:D117,3,FALSE)</f>
        <v>Transporte de concreto</v>
      </c>
      <c r="C58" s="325"/>
      <c r="D58" s="325"/>
      <c r="E58" s="325"/>
      <c r="F58" s="325"/>
      <c r="G58" s="325"/>
      <c r="H58" s="319" t="s">
        <v>2105</v>
      </c>
      <c r="I58" s="421">
        <v>7.2000000000000008E-2</v>
      </c>
      <c r="J58" s="294">
        <v>1</v>
      </c>
      <c r="K58" s="287">
        <f>I58*J58</f>
        <v>7.2000000000000008E-2</v>
      </c>
      <c r="L58" s="909">
        <f>VLOOKUP(A58,TRANSPORTE!A1:D117,4,FALSE)</f>
        <v>1260.693887621045</v>
      </c>
      <c r="M58" s="910"/>
      <c r="N58" s="295">
        <f>K58*L58</f>
        <v>90.769959908715251</v>
      </c>
    </row>
    <row r="59" spans="1:14">
      <c r="B59" s="52"/>
      <c r="C59" s="53"/>
      <c r="D59" s="53"/>
      <c r="E59" s="53"/>
      <c r="F59" s="53"/>
      <c r="G59" s="53"/>
      <c r="H59" s="319"/>
      <c r="I59" s="287"/>
      <c r="J59" s="294"/>
      <c r="K59" s="287"/>
      <c r="L59" s="909"/>
      <c r="M59" s="910"/>
      <c r="N59" s="295"/>
    </row>
    <row r="60" spans="1:14">
      <c r="B60" s="52"/>
      <c r="C60" s="53"/>
      <c r="D60" s="53"/>
      <c r="E60" s="53"/>
      <c r="F60" s="53"/>
      <c r="G60" s="53"/>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900"/>
      <c r="M63" s="901"/>
      <c r="N63" s="133"/>
    </row>
    <row r="64" spans="1:14" ht="15.75" thickBot="1">
      <c r="B64" s="911" t="s">
        <v>1037</v>
      </c>
      <c r="C64" s="865"/>
      <c r="D64" s="865"/>
      <c r="E64" s="865"/>
      <c r="F64" s="865"/>
      <c r="G64" s="865"/>
      <c r="H64" s="865"/>
      <c r="I64" s="865"/>
      <c r="J64" s="865"/>
      <c r="K64" s="865"/>
      <c r="L64" s="865"/>
      <c r="M64" s="866"/>
      <c r="N64" s="110">
        <f>N58+N59+N60+N61+N62</f>
        <v>90.769959908715251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1" t="s">
        <v>1047</v>
      </c>
      <c r="C68" s="862"/>
      <c r="D68" s="862"/>
      <c r="E68" s="862"/>
      <c r="F68" s="862"/>
      <c r="G68" s="862"/>
      <c r="H68" s="862"/>
      <c r="I68" s="79" t="s">
        <v>1048</v>
      </c>
      <c r="J68" s="81" t="s">
        <v>1494</v>
      </c>
      <c r="K68" s="80" t="s">
        <v>1050</v>
      </c>
      <c r="L68" s="863" t="s">
        <v>1034</v>
      </c>
      <c r="M68" s="864"/>
      <c r="N68" s="104" t="s">
        <v>1035</v>
      </c>
    </row>
    <row r="69" spans="1:15">
      <c r="A69" s="170" t="s">
        <v>11</v>
      </c>
      <c r="B69" s="55" t="str">
        <f>VLOOKUP(A69,'MANO DE OBRA'!A8:D68,3,FALSE)</f>
        <v>Obrero (4)</v>
      </c>
      <c r="C69" s="53"/>
      <c r="D69" s="53"/>
      <c r="E69" s="53"/>
      <c r="F69" s="53"/>
      <c r="G69" s="53"/>
      <c r="H69" s="53"/>
      <c r="I69" s="300">
        <f>K69/J69*100</f>
        <v>110415.578824</v>
      </c>
      <c r="J69" s="301">
        <v>185</v>
      </c>
      <c r="K69" s="302">
        <f>VLOOKUP(A69,'MANO DE OBRA'!A8:D99,4,FALSE)</f>
        <v>204268.8208244</v>
      </c>
      <c r="L69" s="56"/>
      <c r="M69" s="442">
        <v>100</v>
      </c>
      <c r="N69" s="403">
        <f>K69/M69</f>
        <v>2042.688208244</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100</v>
      </c>
      <c r="N70" s="403">
        <f>K70/M70</f>
        <v>1021.344104122</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8"/>
      <c r="C74" s="899"/>
      <c r="D74" s="899"/>
      <c r="E74" s="899"/>
      <c r="F74" s="899"/>
      <c r="G74" s="899"/>
      <c r="H74" s="899"/>
      <c r="I74" s="132"/>
      <c r="J74" s="132"/>
      <c r="K74" s="132"/>
      <c r="L74" s="912"/>
      <c r="M74" s="912"/>
      <c r="N74" s="133"/>
    </row>
    <row r="75" spans="1:15" ht="15.75" thickBot="1">
      <c r="B75" s="911" t="s">
        <v>1037</v>
      </c>
      <c r="C75" s="865"/>
      <c r="D75" s="865"/>
      <c r="E75" s="865"/>
      <c r="F75" s="865"/>
      <c r="G75" s="865"/>
      <c r="H75" s="865"/>
      <c r="I75" s="865"/>
      <c r="J75" s="865"/>
      <c r="K75" s="865"/>
      <c r="L75" s="865"/>
      <c r="M75" s="866"/>
      <c r="N75" s="468">
        <f>SUM(N69:N74)</f>
        <v>3064.032312366</v>
      </c>
    </row>
    <row r="76" spans="1:15" ht="15.75" thickBot="1">
      <c r="B76" s="39"/>
      <c r="C76" s="40"/>
      <c r="D76" s="40"/>
      <c r="E76" s="40"/>
      <c r="F76" s="40"/>
      <c r="G76" s="40"/>
      <c r="H76" s="40"/>
      <c r="I76" s="40"/>
      <c r="J76" s="40"/>
      <c r="K76" s="40"/>
      <c r="L76" s="40"/>
      <c r="M76" s="40"/>
      <c r="N76" s="41"/>
    </row>
    <row r="77" spans="1:15" ht="15.75" thickBot="1">
      <c r="B77" s="822" t="s">
        <v>1051</v>
      </c>
      <c r="C77" s="823"/>
      <c r="D77" s="823"/>
      <c r="E77" s="823"/>
      <c r="F77" s="823"/>
      <c r="G77" s="823"/>
      <c r="H77" s="823"/>
      <c r="I77" s="823"/>
      <c r="J77" s="823"/>
      <c r="K77" s="823"/>
      <c r="L77" s="823"/>
      <c r="M77" s="824"/>
      <c r="N77" s="105">
        <f>N43+N53+N64+N75</f>
        <v>30538.050143919325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7" t="s">
        <v>1053</v>
      </c>
      <c r="C81" s="868"/>
      <c r="D81" s="868"/>
      <c r="E81" s="868"/>
      <c r="F81" s="868"/>
      <c r="G81" s="868"/>
      <c r="H81" s="868"/>
      <c r="I81" s="322"/>
      <c r="J81" s="342"/>
      <c r="K81" s="310" t="s">
        <v>1054</v>
      </c>
      <c r="L81" s="869" t="s">
        <v>1055</v>
      </c>
      <c r="M81" s="870"/>
      <c r="N81" s="311"/>
    </row>
    <row r="82" spans="1:14">
      <c r="B82" s="855" t="s">
        <v>1056</v>
      </c>
      <c r="C82" s="856"/>
      <c r="D82" s="856"/>
      <c r="E82" s="856"/>
      <c r="F82" s="856"/>
      <c r="G82" s="856"/>
      <c r="H82" s="856"/>
      <c r="I82" s="93"/>
      <c r="J82" s="94"/>
      <c r="K82" s="312">
        <v>0.2</v>
      </c>
      <c r="L82" s="857">
        <f>N77*K82</f>
        <v>6107.6100287838653</v>
      </c>
      <c r="M82" s="858"/>
      <c r="N82" s="57"/>
    </row>
    <row r="83" spans="1:14">
      <c r="B83" s="95" t="s">
        <v>1057</v>
      </c>
      <c r="C83" s="96"/>
      <c r="D83" s="96"/>
      <c r="E83" s="96"/>
      <c r="F83" s="96"/>
      <c r="G83" s="96"/>
      <c r="H83" s="96"/>
      <c r="I83" s="93"/>
      <c r="J83" s="94"/>
      <c r="K83" s="312">
        <v>0.05</v>
      </c>
      <c r="L83" s="857">
        <f>N77*K83</f>
        <v>1526.9025071959663</v>
      </c>
      <c r="M83" s="858"/>
      <c r="N83" s="57"/>
    </row>
    <row r="84" spans="1:14" ht="15.75" thickBot="1">
      <c r="B84" s="97" t="s">
        <v>1058</v>
      </c>
      <c r="C84" s="98"/>
      <c r="D84" s="98"/>
      <c r="E84" s="98"/>
      <c r="F84" s="98"/>
      <c r="G84" s="98"/>
      <c r="H84" s="98"/>
      <c r="I84" s="99"/>
      <c r="J84" s="100"/>
      <c r="K84" s="313">
        <v>0.05</v>
      </c>
      <c r="L84" s="859">
        <f>N77*K84</f>
        <v>1526.9025071959663</v>
      </c>
      <c r="M84" s="860"/>
      <c r="N84" s="57"/>
    </row>
    <row r="85" spans="1:14" ht="15.75" thickBot="1">
      <c r="B85" s="822" t="s">
        <v>1037</v>
      </c>
      <c r="C85" s="823"/>
      <c r="D85" s="823"/>
      <c r="E85" s="823"/>
      <c r="F85" s="823"/>
      <c r="G85" s="823"/>
      <c r="H85" s="823"/>
      <c r="I85" s="823"/>
      <c r="J85" s="823"/>
      <c r="K85" s="823"/>
      <c r="L85" s="823"/>
      <c r="M85" s="824"/>
      <c r="N85" s="58">
        <f>L82+L83+L84</f>
        <v>9161.4150431757971</v>
      </c>
    </row>
    <row r="86" spans="1:14" ht="15.75" thickBot="1">
      <c r="B86" s="39"/>
      <c r="C86" s="40"/>
      <c r="D86" s="40"/>
      <c r="E86" s="40"/>
      <c r="F86" s="40"/>
      <c r="G86" s="40"/>
      <c r="H86" s="40"/>
      <c r="I86" s="40"/>
      <c r="J86" s="40"/>
      <c r="K86" s="40"/>
      <c r="L86" s="40"/>
      <c r="M86" s="40"/>
      <c r="N86" s="41"/>
    </row>
    <row r="87" spans="1:14" ht="15.75" thickBot="1">
      <c r="A87" t="s">
        <v>2122</v>
      </c>
      <c r="B87" s="822" t="s">
        <v>1059</v>
      </c>
      <c r="C87" s="823"/>
      <c r="D87" s="823"/>
      <c r="E87" s="823"/>
      <c r="F87" s="823"/>
      <c r="G87" s="823"/>
      <c r="H87" s="823"/>
      <c r="I87" s="823"/>
      <c r="J87" s="823"/>
      <c r="K87" s="823"/>
      <c r="L87" s="823"/>
      <c r="M87" s="824"/>
      <c r="N87" s="196">
        <f>N77+N85</f>
        <v>39699.46518709512</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6" t="s">
        <v>2324</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2325</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72"/>
      <c r="K117" s="972"/>
      <c r="L117" s="972"/>
      <c r="M117" s="972"/>
      <c r="N117" s="973"/>
    </row>
    <row r="118" spans="2:14" ht="15.75" thickBot="1">
      <c r="B118" s="427" t="s">
        <v>2327</v>
      </c>
      <c r="C118" s="428"/>
      <c r="D118" s="428"/>
      <c r="E118" s="267"/>
      <c r="F118" s="267"/>
      <c r="G118" s="267"/>
      <c r="H118" s="267"/>
      <c r="I118" s="267"/>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customHeight="1" thickBot="1">
      <c r="A31" t="s">
        <v>1929</v>
      </c>
      <c r="B31" s="86" t="s">
        <v>1771</v>
      </c>
      <c r="C31" s="87" t="s">
        <v>2255</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344"/>
      <c r="N36" s="280"/>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0.05</v>
      </c>
      <c r="N41" s="352">
        <f>N75*M41</f>
        <v>85.112008676833341</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85.112008676833341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69" t="s">
        <v>507</v>
      </c>
      <c r="B48" s="49" t="str">
        <f>VLOOKUP(A48,MATERIALES!A5:D373,3,FALSE)</f>
        <v>Mortero 1:3 Para Anillos</v>
      </c>
      <c r="C48" s="289"/>
      <c r="D48" s="289"/>
      <c r="E48" s="289"/>
      <c r="F48" s="289"/>
      <c r="G48" s="289"/>
      <c r="H48" s="289"/>
      <c r="I48" s="289"/>
      <c r="J48" s="319" t="str">
        <f>VLOOKUP(A48,MATERIALES!A4:D640,2,FALSE)</f>
        <v>m3</v>
      </c>
      <c r="K48" s="290">
        <v>2E-3</v>
      </c>
      <c r="L48" s="275"/>
      <c r="M48" s="410">
        <f>VLOOKUP(A48,MATERIALES!A5:D396,4,FALSE)</f>
        <v>430904.62801315525</v>
      </c>
      <c r="N48" s="280">
        <f>K48*M48</f>
        <v>861.80925602631055</v>
      </c>
    </row>
    <row r="49" spans="1:14">
      <c r="A49" s="169" t="s">
        <v>402</v>
      </c>
      <c r="B49" s="49" t="str">
        <f>VLOOKUP(A49,MATERIALES!A6:D373,3,FALSE)</f>
        <v>Bordillo Prefabricado En Concreto Ref.A85 Ntc-4109, 0,20 X 0,35 X 0.80 M</v>
      </c>
      <c r="C49" s="433"/>
      <c r="D49" s="433"/>
      <c r="E49" s="433"/>
      <c r="F49" s="433"/>
      <c r="G49" s="433"/>
      <c r="H49" s="433"/>
      <c r="I49" s="433"/>
      <c r="J49" s="320" t="str">
        <f>VLOOKUP(A49,MATERIALES!A5:D641,2,FALSE)</f>
        <v>u</v>
      </c>
      <c r="K49" s="405">
        <v>1.25</v>
      </c>
      <c r="L49" s="429"/>
      <c r="M49" s="410">
        <f>VLOOKUP(A49,MATERIALES!A6:D397,4,FALSE)</f>
        <v>36194.641129812342</v>
      </c>
      <c r="N49" s="280">
        <f>K49*M49</f>
        <v>45243.301412265428</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22" t="s">
        <v>1037</v>
      </c>
      <c r="C53" s="823"/>
      <c r="D53" s="823"/>
      <c r="E53" s="823"/>
      <c r="F53" s="823"/>
      <c r="G53" s="823"/>
      <c r="H53" s="823"/>
      <c r="I53" s="823"/>
      <c r="J53" s="823"/>
      <c r="K53" s="823"/>
      <c r="L53" s="823"/>
      <c r="M53" s="824"/>
      <c r="N53" s="402">
        <f>SUM(N48:N52)</f>
        <v>46105.110668291738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8" t="s">
        <v>1045</v>
      </c>
      <c r="M57" s="887"/>
      <c r="N57" s="82" t="s">
        <v>1035</v>
      </c>
    </row>
    <row r="58" spans="1:14">
      <c r="A58" t="s">
        <v>1323</v>
      </c>
      <c r="B58" s="52" t="str">
        <f>VLOOKUP(A58,TRANSPORTE!A1:D117,3,FALSE)</f>
        <v>Transporte de concreto</v>
      </c>
      <c r="C58" s="325"/>
      <c r="D58" s="325"/>
      <c r="E58" s="325"/>
      <c r="F58" s="325"/>
      <c r="G58" s="325"/>
      <c r="H58" s="319" t="s">
        <v>2105</v>
      </c>
      <c r="I58" s="421">
        <v>2E-3</v>
      </c>
      <c r="J58" s="294">
        <v>1</v>
      </c>
      <c r="K58" s="421">
        <f>I58*J58</f>
        <v>2E-3</v>
      </c>
      <c r="L58" s="909">
        <f>VLOOKUP(A58,TRANSPORTE!A1:D117,4,FALSE)</f>
        <v>1260.693887621045</v>
      </c>
      <c r="M58" s="910"/>
      <c r="N58" s="295">
        <f>K58*L58</f>
        <v>2.5213877752420899</v>
      </c>
    </row>
    <row r="59" spans="1:14">
      <c r="B59" s="52"/>
      <c r="C59" s="53"/>
      <c r="D59" s="53"/>
      <c r="E59" s="53"/>
      <c r="F59" s="53"/>
      <c r="G59" s="53"/>
      <c r="H59" s="319"/>
      <c r="I59" s="287"/>
      <c r="J59" s="294"/>
      <c r="K59" s="287"/>
      <c r="L59" s="909"/>
      <c r="M59" s="910"/>
      <c r="N59" s="295"/>
    </row>
    <row r="60" spans="1:14">
      <c r="B60" s="52"/>
      <c r="C60" s="53"/>
      <c r="D60" s="53"/>
      <c r="E60" s="53"/>
      <c r="F60" s="53"/>
      <c r="G60" s="53"/>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900"/>
      <c r="M63" s="901"/>
      <c r="N63" s="133"/>
    </row>
    <row r="64" spans="1:14" ht="15.75" thickBot="1">
      <c r="B64" s="911" t="s">
        <v>1037</v>
      </c>
      <c r="C64" s="865"/>
      <c r="D64" s="865"/>
      <c r="E64" s="865"/>
      <c r="F64" s="865"/>
      <c r="G64" s="865"/>
      <c r="H64" s="865"/>
      <c r="I64" s="865"/>
      <c r="J64" s="865"/>
      <c r="K64" s="865"/>
      <c r="L64" s="865"/>
      <c r="M64" s="866"/>
      <c r="N64" s="110">
        <f>N58+N59+N60+N61+N62</f>
        <v>2.5213877752420899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1" t="s">
        <v>1047</v>
      </c>
      <c r="C68" s="862"/>
      <c r="D68" s="862"/>
      <c r="E68" s="862"/>
      <c r="F68" s="862"/>
      <c r="G68" s="862"/>
      <c r="H68" s="862"/>
      <c r="I68" s="79" t="s">
        <v>1048</v>
      </c>
      <c r="J68" s="81" t="s">
        <v>1494</v>
      </c>
      <c r="K68" s="80" t="s">
        <v>1050</v>
      </c>
      <c r="L68" s="863" t="s">
        <v>1034</v>
      </c>
      <c r="M68" s="864"/>
      <c r="N68" s="104" t="s">
        <v>1035</v>
      </c>
    </row>
    <row r="69" spans="1:15">
      <c r="A69" s="170" t="s">
        <v>9</v>
      </c>
      <c r="B69" s="55" t="str">
        <f>VLOOKUP(A69,'MANO DE OBRA'!A8:D68,3,FALSE)</f>
        <v>Obrero (3)</v>
      </c>
      <c r="C69" s="53"/>
      <c r="D69" s="53"/>
      <c r="E69" s="53"/>
      <c r="F69" s="53"/>
      <c r="G69" s="53"/>
      <c r="H69" s="53"/>
      <c r="I69" s="300">
        <f>K69/J69*100</f>
        <v>82811.68411799999</v>
      </c>
      <c r="J69" s="301">
        <v>185</v>
      </c>
      <c r="K69" s="302">
        <f>VLOOKUP(A69,'MANO DE OBRA'!A8:D99,4,FALSE)</f>
        <v>153201.61561829998</v>
      </c>
      <c r="L69" s="56"/>
      <c r="M69" s="442">
        <v>150</v>
      </c>
      <c r="N69" s="403">
        <f>K69/M69</f>
        <v>1021.3441041219999</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150</v>
      </c>
      <c r="N70" s="403">
        <f>K70/M70</f>
        <v>680.89606941466661</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8"/>
      <c r="C74" s="899"/>
      <c r="D74" s="899"/>
      <c r="E74" s="899"/>
      <c r="F74" s="899"/>
      <c r="G74" s="899"/>
      <c r="H74" s="899"/>
      <c r="I74" s="132"/>
      <c r="J74" s="132"/>
      <c r="K74" s="132"/>
      <c r="L74" s="912"/>
      <c r="M74" s="912"/>
      <c r="N74" s="51"/>
    </row>
    <row r="75" spans="1:15" ht="15.75" thickBot="1">
      <c r="B75" s="911" t="s">
        <v>1037</v>
      </c>
      <c r="C75" s="865"/>
      <c r="D75" s="865"/>
      <c r="E75" s="865"/>
      <c r="F75" s="865"/>
      <c r="G75" s="865"/>
      <c r="H75" s="865"/>
      <c r="I75" s="865"/>
      <c r="J75" s="865"/>
      <c r="K75" s="865"/>
      <c r="L75" s="865"/>
      <c r="M75" s="866"/>
      <c r="N75" s="309">
        <f>SUM(N69:N74)</f>
        <v>1702.2401735366666</v>
      </c>
    </row>
    <row r="76" spans="1:15" ht="15.75" thickBot="1">
      <c r="B76" s="39"/>
      <c r="C76" s="40"/>
      <c r="D76" s="40"/>
      <c r="E76" s="40"/>
      <c r="F76" s="40"/>
      <c r="G76" s="40"/>
      <c r="H76" s="40"/>
      <c r="I76" s="40"/>
      <c r="J76" s="40"/>
      <c r="K76" s="40"/>
      <c r="L76" s="40"/>
      <c r="M76" s="40"/>
      <c r="N76" s="41"/>
    </row>
    <row r="77" spans="1:15" ht="15.75" thickBot="1">
      <c r="B77" s="822" t="s">
        <v>1051</v>
      </c>
      <c r="C77" s="823"/>
      <c r="D77" s="823"/>
      <c r="E77" s="823"/>
      <c r="F77" s="823"/>
      <c r="G77" s="823"/>
      <c r="H77" s="823"/>
      <c r="I77" s="823"/>
      <c r="J77" s="823"/>
      <c r="K77" s="823"/>
      <c r="L77" s="823"/>
      <c r="M77" s="824"/>
      <c r="N77" s="105">
        <f>N43+N53+N64+N75</f>
        <v>47894.984238280478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7" t="s">
        <v>1053</v>
      </c>
      <c r="C81" s="868"/>
      <c r="D81" s="868"/>
      <c r="E81" s="868"/>
      <c r="F81" s="868"/>
      <c r="G81" s="868"/>
      <c r="H81" s="868"/>
      <c r="I81" s="322"/>
      <c r="J81" s="342"/>
      <c r="K81" s="310" t="s">
        <v>1054</v>
      </c>
      <c r="L81" s="869" t="s">
        <v>1055</v>
      </c>
      <c r="M81" s="870"/>
      <c r="N81" s="311"/>
    </row>
    <row r="82" spans="1:14">
      <c r="B82" s="855" t="s">
        <v>1056</v>
      </c>
      <c r="C82" s="856"/>
      <c r="D82" s="856"/>
      <c r="E82" s="856"/>
      <c r="F82" s="856"/>
      <c r="G82" s="856"/>
      <c r="H82" s="856"/>
      <c r="I82" s="93"/>
      <c r="J82" s="94"/>
      <c r="K82" s="312">
        <v>0.2</v>
      </c>
      <c r="L82" s="857">
        <f>N77*K82</f>
        <v>9578.9968476560953</v>
      </c>
      <c r="M82" s="858"/>
      <c r="N82" s="57"/>
    </row>
    <row r="83" spans="1:14">
      <c r="B83" s="95" t="s">
        <v>1057</v>
      </c>
      <c r="C83" s="96"/>
      <c r="D83" s="96"/>
      <c r="E83" s="96"/>
      <c r="F83" s="96"/>
      <c r="G83" s="96"/>
      <c r="H83" s="96"/>
      <c r="I83" s="93"/>
      <c r="J83" s="94"/>
      <c r="K83" s="312">
        <v>0.05</v>
      </c>
      <c r="L83" s="857">
        <f>N77*K83</f>
        <v>2394.7492119140238</v>
      </c>
      <c r="M83" s="858"/>
      <c r="N83" s="57"/>
    </row>
    <row r="84" spans="1:14" ht="15.75" thickBot="1">
      <c r="B84" s="97" t="s">
        <v>1058</v>
      </c>
      <c r="C84" s="98"/>
      <c r="D84" s="98"/>
      <c r="E84" s="98"/>
      <c r="F84" s="98"/>
      <c r="G84" s="98"/>
      <c r="H84" s="98"/>
      <c r="I84" s="99"/>
      <c r="J84" s="100"/>
      <c r="K84" s="313">
        <v>0.05</v>
      </c>
      <c r="L84" s="859">
        <f>N77*K84</f>
        <v>2394.7492119140238</v>
      </c>
      <c r="M84" s="860"/>
      <c r="N84" s="57"/>
    </row>
    <row r="85" spans="1:14" ht="15.75" thickBot="1">
      <c r="B85" s="822" t="s">
        <v>1037</v>
      </c>
      <c r="C85" s="823"/>
      <c r="D85" s="823"/>
      <c r="E85" s="823"/>
      <c r="F85" s="823"/>
      <c r="G85" s="823"/>
      <c r="H85" s="823"/>
      <c r="I85" s="823"/>
      <c r="J85" s="823"/>
      <c r="K85" s="823"/>
      <c r="L85" s="823"/>
      <c r="M85" s="824"/>
      <c r="N85" s="58">
        <f>L82+L83+L84</f>
        <v>14368.495271484144</v>
      </c>
    </row>
    <row r="86" spans="1:14" ht="15.75" thickBot="1">
      <c r="B86" s="39"/>
      <c r="C86" s="40"/>
      <c r="D86" s="40"/>
      <c r="E86" s="40"/>
      <c r="F86" s="40"/>
      <c r="G86" s="40"/>
      <c r="H86" s="40"/>
      <c r="I86" s="40"/>
      <c r="J86" s="40"/>
      <c r="K86" s="40"/>
      <c r="L86" s="40"/>
      <c r="M86" s="40"/>
      <c r="N86" s="41"/>
    </row>
    <row r="87" spans="1:14" ht="15.75" thickBot="1">
      <c r="A87" t="s">
        <v>2122</v>
      </c>
      <c r="B87" s="822" t="s">
        <v>1059</v>
      </c>
      <c r="C87" s="823"/>
      <c r="D87" s="823"/>
      <c r="E87" s="823"/>
      <c r="F87" s="823"/>
      <c r="G87" s="823"/>
      <c r="H87" s="823"/>
      <c r="I87" s="823"/>
      <c r="J87" s="823"/>
      <c r="K87" s="823"/>
      <c r="L87" s="823"/>
      <c r="M87" s="824"/>
      <c r="N87" s="196">
        <f>N77+N85</f>
        <v>62263.47950976462</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6" t="s">
        <v>2324</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2325</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72"/>
      <c r="K117" s="972"/>
      <c r="L117" s="972"/>
      <c r="M117" s="972"/>
      <c r="N117" s="973"/>
    </row>
    <row r="118" spans="2:14" ht="15.75" thickBot="1">
      <c r="B118" s="427" t="s">
        <v>2327</v>
      </c>
      <c r="C118" s="428"/>
      <c r="D118" s="428"/>
      <c r="E118" s="267"/>
      <c r="F118" s="267"/>
      <c r="G118" s="267"/>
      <c r="H118" s="267"/>
      <c r="I118" s="267"/>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customHeight="1" thickBot="1">
      <c r="A31" t="s">
        <v>1929</v>
      </c>
      <c r="B31" s="86" t="s">
        <v>1816</v>
      </c>
      <c r="C31" s="87" t="s">
        <v>1772</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344"/>
      <c r="N36" s="280"/>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0.05</v>
      </c>
      <c r="N41" s="352">
        <f>N75*M41</f>
        <v>21.278002169208335</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21.278002169208335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69" t="s">
        <v>961</v>
      </c>
      <c r="B48" s="49" t="str">
        <f>VLOOKUP(A48,MATERIALES!A5:D373,3,FALSE)</f>
        <v>Geotextil Nt-2500 O Similar (Proveedores, Pavco, Geomatrix, Tensar, Omnes U Otros)</v>
      </c>
      <c r="C48" s="289"/>
      <c r="D48" s="289"/>
      <c r="E48" s="289"/>
      <c r="F48" s="289"/>
      <c r="G48" s="289"/>
      <c r="H48" s="289"/>
      <c r="I48" s="276"/>
      <c r="J48" s="232" t="str">
        <f>VLOOKUP(A48,MATERIALES!A4:D640,2,FALSE)</f>
        <v>m2</v>
      </c>
      <c r="K48" s="290">
        <v>1.1000000000000001</v>
      </c>
      <c r="L48" s="275"/>
      <c r="M48" s="410">
        <f>VLOOKUP(A48,MATERIALES!A5:D396,4,FALSE)</f>
        <v>5844.9508980149139</v>
      </c>
      <c r="N48" s="280">
        <f>K48*M48</f>
        <v>6429.4459878164062</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22" t="s">
        <v>1037</v>
      </c>
      <c r="C53" s="823"/>
      <c r="D53" s="823"/>
      <c r="E53" s="823"/>
      <c r="F53" s="823"/>
      <c r="G53" s="823"/>
      <c r="H53" s="823"/>
      <c r="I53" s="823"/>
      <c r="J53" s="823"/>
      <c r="K53" s="823"/>
      <c r="L53" s="823"/>
      <c r="M53" s="824"/>
      <c r="N53" s="402">
        <f>SUM(N48:N52)</f>
        <v>6429.4459878164062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8" t="s">
        <v>1045</v>
      </c>
      <c r="M57" s="887"/>
      <c r="N57" s="82" t="s">
        <v>1035</v>
      </c>
    </row>
    <row r="58" spans="1:14">
      <c r="B58" s="52"/>
      <c r="C58" s="325"/>
      <c r="D58" s="325"/>
      <c r="E58" s="325"/>
      <c r="F58" s="325"/>
      <c r="G58" s="325"/>
      <c r="H58" s="319"/>
      <c r="I58" s="287"/>
      <c r="J58" s="294"/>
      <c r="K58" s="287"/>
      <c r="L58" s="909"/>
      <c r="M58" s="910"/>
      <c r="N58" s="295"/>
    </row>
    <row r="59" spans="1:14">
      <c r="B59" s="52"/>
      <c r="C59" s="53"/>
      <c r="D59" s="53"/>
      <c r="E59" s="53"/>
      <c r="F59" s="53"/>
      <c r="G59" s="53"/>
      <c r="H59" s="319"/>
      <c r="I59" s="287"/>
      <c r="J59" s="294"/>
      <c r="K59" s="287"/>
      <c r="L59" s="909"/>
      <c r="M59" s="910"/>
      <c r="N59" s="295"/>
    </row>
    <row r="60" spans="1:14">
      <c r="B60" s="52"/>
      <c r="C60" s="53"/>
      <c r="D60" s="53"/>
      <c r="E60" s="53"/>
      <c r="F60" s="53"/>
      <c r="G60" s="53"/>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900"/>
      <c r="M63" s="901"/>
      <c r="N63" s="133"/>
    </row>
    <row r="64" spans="1:14" ht="15.75" thickBot="1">
      <c r="B64" s="911" t="s">
        <v>1037</v>
      </c>
      <c r="C64" s="865"/>
      <c r="D64" s="865"/>
      <c r="E64" s="865"/>
      <c r="F64" s="865"/>
      <c r="G64" s="865"/>
      <c r="H64" s="865"/>
      <c r="I64" s="865"/>
      <c r="J64" s="865"/>
      <c r="K64" s="865"/>
      <c r="L64" s="865"/>
      <c r="M64" s="866"/>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1" t="s">
        <v>1047</v>
      </c>
      <c r="C68" s="862"/>
      <c r="D68" s="862"/>
      <c r="E68" s="862"/>
      <c r="F68" s="862"/>
      <c r="G68" s="862"/>
      <c r="H68" s="862"/>
      <c r="I68" s="79" t="s">
        <v>1048</v>
      </c>
      <c r="J68" s="81" t="s">
        <v>1494</v>
      </c>
      <c r="K68" s="80" t="s">
        <v>1050</v>
      </c>
      <c r="L68" s="863" t="s">
        <v>1034</v>
      </c>
      <c r="M68" s="976"/>
      <c r="N68" s="104" t="s">
        <v>1035</v>
      </c>
    </row>
    <row r="69" spans="1:15">
      <c r="A69" s="170" t="s">
        <v>7</v>
      </c>
      <c r="B69" s="55" t="str">
        <f>VLOOKUP(A69,'MANO DE OBRA'!A8:D68,3,FALSE)</f>
        <v>Obrero (2)</v>
      </c>
      <c r="C69" s="53"/>
      <c r="D69" s="53"/>
      <c r="E69" s="53"/>
      <c r="F69" s="53"/>
      <c r="G69" s="53"/>
      <c r="H69" s="53"/>
      <c r="I69" s="300">
        <f>K69/J69*100</f>
        <v>55207.789411999998</v>
      </c>
      <c r="J69" s="301">
        <v>185</v>
      </c>
      <c r="K69" s="302">
        <f>VLOOKUP(A69,'MANO DE OBRA'!A8:D99,4,FALSE)</f>
        <v>102134.4104122</v>
      </c>
      <c r="L69" s="56"/>
      <c r="M69" s="442">
        <v>240</v>
      </c>
      <c r="N69" s="403">
        <f>K69/M69</f>
        <v>425.56004338416665</v>
      </c>
      <c r="O69" s="112"/>
    </row>
    <row r="70" spans="1:15">
      <c r="A70" s="170"/>
      <c r="B70" s="55"/>
      <c r="C70" s="53"/>
      <c r="D70" s="53"/>
      <c r="E70" s="53"/>
      <c r="F70" s="53"/>
      <c r="G70" s="53"/>
      <c r="H70" s="53"/>
      <c r="I70" s="300"/>
      <c r="J70" s="301"/>
      <c r="K70" s="302"/>
      <c r="L70" s="56"/>
      <c r="M70" s="442"/>
      <c r="N70" s="403"/>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8"/>
      <c r="C74" s="899"/>
      <c r="D74" s="899"/>
      <c r="E74" s="899"/>
      <c r="F74" s="899"/>
      <c r="G74" s="899"/>
      <c r="H74" s="899"/>
      <c r="I74" s="132"/>
      <c r="J74" s="132"/>
      <c r="K74" s="132"/>
      <c r="L74" s="912"/>
      <c r="M74" s="912"/>
      <c r="N74" s="51"/>
    </row>
    <row r="75" spans="1:15" ht="15.75" thickBot="1">
      <c r="B75" s="911" t="s">
        <v>1037</v>
      </c>
      <c r="C75" s="865"/>
      <c r="D75" s="865"/>
      <c r="E75" s="865"/>
      <c r="F75" s="865"/>
      <c r="G75" s="865"/>
      <c r="H75" s="865"/>
      <c r="I75" s="865"/>
      <c r="J75" s="865"/>
      <c r="K75" s="865"/>
      <c r="L75" s="865"/>
      <c r="M75" s="866"/>
      <c r="N75" s="309">
        <f>SUM(N69:N74)</f>
        <v>425.56004338416665</v>
      </c>
    </row>
    <row r="76" spans="1:15" ht="15.75" thickBot="1">
      <c r="B76" s="39"/>
      <c r="C76" s="40"/>
      <c r="D76" s="40"/>
      <c r="E76" s="40"/>
      <c r="F76" s="40"/>
      <c r="G76" s="40"/>
      <c r="H76" s="40"/>
      <c r="I76" s="40"/>
      <c r="J76" s="40"/>
      <c r="K76" s="40"/>
      <c r="L76" s="40"/>
      <c r="M76" s="40"/>
      <c r="N76" s="41"/>
    </row>
    <row r="77" spans="1:15" ht="15.75" thickBot="1">
      <c r="B77" s="822" t="s">
        <v>1051</v>
      </c>
      <c r="C77" s="823"/>
      <c r="D77" s="823"/>
      <c r="E77" s="823"/>
      <c r="F77" s="823"/>
      <c r="G77" s="823"/>
      <c r="H77" s="823"/>
      <c r="I77" s="823"/>
      <c r="J77" s="823"/>
      <c r="K77" s="823"/>
      <c r="L77" s="823"/>
      <c r="M77" s="824"/>
      <c r="N77" s="105">
        <f>N43+N53+N64+N75</f>
        <v>6876.2840333697814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7" t="s">
        <v>1053</v>
      </c>
      <c r="C81" s="868"/>
      <c r="D81" s="868"/>
      <c r="E81" s="868"/>
      <c r="F81" s="868"/>
      <c r="G81" s="868"/>
      <c r="H81" s="868"/>
      <c r="I81" s="322"/>
      <c r="J81" s="342"/>
      <c r="K81" s="310" t="s">
        <v>1054</v>
      </c>
      <c r="L81" s="869" t="s">
        <v>1055</v>
      </c>
      <c r="M81" s="870"/>
      <c r="N81" s="311"/>
    </row>
    <row r="82" spans="1:14">
      <c r="B82" s="855" t="s">
        <v>1056</v>
      </c>
      <c r="C82" s="856"/>
      <c r="D82" s="856"/>
      <c r="E82" s="856"/>
      <c r="F82" s="856"/>
      <c r="G82" s="856"/>
      <c r="H82" s="856"/>
      <c r="I82" s="93"/>
      <c r="J82" s="94"/>
      <c r="K82" s="312">
        <v>0.2</v>
      </c>
      <c r="L82" s="857">
        <f>N77*K82</f>
        <v>1375.2568066739564</v>
      </c>
      <c r="M82" s="858"/>
      <c r="N82" s="57"/>
    </row>
    <row r="83" spans="1:14">
      <c r="B83" s="95" t="s">
        <v>1057</v>
      </c>
      <c r="C83" s="96"/>
      <c r="D83" s="96"/>
      <c r="E83" s="96"/>
      <c r="F83" s="96"/>
      <c r="G83" s="96"/>
      <c r="H83" s="96"/>
      <c r="I83" s="93"/>
      <c r="J83" s="94"/>
      <c r="K83" s="312">
        <v>0.05</v>
      </c>
      <c r="L83" s="857">
        <f>N77*K83</f>
        <v>343.81420166848909</v>
      </c>
      <c r="M83" s="858"/>
      <c r="N83" s="57"/>
    </row>
    <row r="84" spans="1:14" ht="15.75" thickBot="1">
      <c r="B84" s="97" t="s">
        <v>1058</v>
      </c>
      <c r="C84" s="98"/>
      <c r="D84" s="98"/>
      <c r="E84" s="98"/>
      <c r="F84" s="98"/>
      <c r="G84" s="98"/>
      <c r="H84" s="98"/>
      <c r="I84" s="99"/>
      <c r="J84" s="100"/>
      <c r="K84" s="313">
        <v>0.05</v>
      </c>
      <c r="L84" s="859">
        <f>N77*K84</f>
        <v>343.81420166848909</v>
      </c>
      <c r="M84" s="860"/>
      <c r="N84" s="57"/>
    </row>
    <row r="85" spans="1:14" ht="15.75" thickBot="1">
      <c r="B85" s="822" t="s">
        <v>1037</v>
      </c>
      <c r="C85" s="823"/>
      <c r="D85" s="823"/>
      <c r="E85" s="823"/>
      <c r="F85" s="823"/>
      <c r="G85" s="823"/>
      <c r="H85" s="823"/>
      <c r="I85" s="823"/>
      <c r="J85" s="823"/>
      <c r="K85" s="823"/>
      <c r="L85" s="823"/>
      <c r="M85" s="824"/>
      <c r="N85" s="58">
        <f>L82+L83+L84</f>
        <v>2062.8852100109348</v>
      </c>
    </row>
    <row r="86" spans="1:14" ht="15.75" thickBot="1">
      <c r="B86" s="39"/>
      <c r="C86" s="40"/>
      <c r="D86" s="40"/>
      <c r="E86" s="40"/>
      <c r="F86" s="40"/>
      <c r="G86" s="40"/>
      <c r="H86" s="40"/>
      <c r="I86" s="40"/>
      <c r="J86" s="40"/>
      <c r="K86" s="40"/>
      <c r="L86" s="40"/>
      <c r="M86" s="40"/>
      <c r="N86" s="41"/>
    </row>
    <row r="87" spans="1:14" ht="15.75" thickBot="1">
      <c r="A87" t="s">
        <v>2122</v>
      </c>
      <c r="B87" s="822" t="s">
        <v>1059</v>
      </c>
      <c r="C87" s="823"/>
      <c r="D87" s="823"/>
      <c r="E87" s="823"/>
      <c r="F87" s="823"/>
      <c r="G87" s="823"/>
      <c r="H87" s="823"/>
      <c r="I87" s="823"/>
      <c r="J87" s="823"/>
      <c r="K87" s="823"/>
      <c r="L87" s="823"/>
      <c r="M87" s="824"/>
      <c r="N87" s="196">
        <f>N77+N85</f>
        <v>8939.1692433807166</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6" t="s">
        <v>2324</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2325</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72"/>
      <c r="K117" s="972"/>
      <c r="L117" s="972"/>
      <c r="M117" s="972"/>
      <c r="N117" s="973"/>
    </row>
    <row r="118" spans="2:14" ht="15.75" thickBot="1">
      <c r="B118" s="427" t="s">
        <v>2327</v>
      </c>
      <c r="C118" s="428"/>
      <c r="D118" s="428"/>
      <c r="E118" s="267"/>
      <c r="F118" s="267"/>
      <c r="G118" s="267"/>
      <c r="H118" s="267"/>
      <c r="I118" s="267"/>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customHeight="1" thickBot="1">
      <c r="A31" t="s">
        <v>1929</v>
      </c>
      <c r="B31" s="86" t="s">
        <v>1817</v>
      </c>
      <c r="C31" s="87" t="s">
        <v>2151</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344"/>
      <c r="N36" s="280"/>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0.05</v>
      </c>
      <c r="N41" s="352">
        <f>N75*M41</f>
        <v>21.278002169208335</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21.278002169208335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69" t="s">
        <v>954</v>
      </c>
      <c r="B48" s="49" t="str">
        <f>VLOOKUP(A48,MATERIALES!A5:D373,3,FALSE)</f>
        <v>Geotextil T-2400 O Similar (Proveedores Lafayet, Pavco, Geomatrix, Tensar, Omnes U Otros)</v>
      </c>
      <c r="C48" s="289"/>
      <c r="D48" s="289"/>
      <c r="E48" s="289"/>
      <c r="F48" s="289"/>
      <c r="G48" s="289"/>
      <c r="H48" s="289"/>
      <c r="I48" s="276"/>
      <c r="J48" s="232" t="str">
        <f>VLOOKUP(A48,MATERIALES!A4:D640,2,FALSE)</f>
        <v>m2</v>
      </c>
      <c r="K48" s="290">
        <v>1.1000000000000001</v>
      </c>
      <c r="L48" s="275"/>
      <c r="M48" s="410">
        <f>VLOOKUP(A48,MATERIALES!A5:D396,4,FALSE)</f>
        <v>5648.666666666667</v>
      </c>
      <c r="N48" s="280">
        <f>K48*M48</f>
        <v>6213.5333333333338</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22" t="s">
        <v>1037</v>
      </c>
      <c r="C53" s="823"/>
      <c r="D53" s="823"/>
      <c r="E53" s="823"/>
      <c r="F53" s="823"/>
      <c r="G53" s="823"/>
      <c r="H53" s="823"/>
      <c r="I53" s="823"/>
      <c r="J53" s="823"/>
      <c r="K53" s="823"/>
      <c r="L53" s="823"/>
      <c r="M53" s="824"/>
      <c r="N53" s="402">
        <f>SUM(N48:N52)</f>
        <v>6213.5333333333338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8" t="s">
        <v>1045</v>
      </c>
      <c r="M57" s="887"/>
      <c r="N57" s="82" t="s">
        <v>1035</v>
      </c>
    </row>
    <row r="58" spans="1:14">
      <c r="B58" s="52"/>
      <c r="C58" s="325"/>
      <c r="D58" s="325"/>
      <c r="E58" s="325"/>
      <c r="F58" s="325"/>
      <c r="G58" s="325"/>
      <c r="H58" s="319"/>
      <c r="I58" s="287"/>
      <c r="J58" s="294"/>
      <c r="K58" s="287"/>
      <c r="L58" s="909"/>
      <c r="M58" s="910"/>
      <c r="N58" s="295"/>
    </row>
    <row r="59" spans="1:14">
      <c r="B59" s="52"/>
      <c r="C59" s="53"/>
      <c r="D59" s="53"/>
      <c r="E59" s="53"/>
      <c r="F59" s="53"/>
      <c r="G59" s="53"/>
      <c r="H59" s="319"/>
      <c r="I59" s="287"/>
      <c r="J59" s="294"/>
      <c r="K59" s="287"/>
      <c r="L59" s="909"/>
      <c r="M59" s="910"/>
      <c r="N59" s="295"/>
    </row>
    <row r="60" spans="1:14">
      <c r="B60" s="52"/>
      <c r="C60" s="53"/>
      <c r="D60" s="53"/>
      <c r="E60" s="53"/>
      <c r="F60" s="53"/>
      <c r="G60" s="53"/>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900"/>
      <c r="M63" s="901"/>
      <c r="N63" s="133"/>
    </row>
    <row r="64" spans="1:14" ht="15.75" thickBot="1">
      <c r="B64" s="911" t="s">
        <v>1037</v>
      </c>
      <c r="C64" s="865"/>
      <c r="D64" s="865"/>
      <c r="E64" s="865"/>
      <c r="F64" s="865"/>
      <c r="G64" s="865"/>
      <c r="H64" s="865"/>
      <c r="I64" s="865"/>
      <c r="J64" s="865"/>
      <c r="K64" s="865"/>
      <c r="L64" s="865"/>
      <c r="M64" s="866"/>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1" t="s">
        <v>1047</v>
      </c>
      <c r="C68" s="862"/>
      <c r="D68" s="862"/>
      <c r="E68" s="862"/>
      <c r="F68" s="862"/>
      <c r="G68" s="862"/>
      <c r="H68" s="862"/>
      <c r="I68" s="79" t="s">
        <v>1048</v>
      </c>
      <c r="J68" s="81" t="s">
        <v>1494</v>
      </c>
      <c r="K68" s="80" t="s">
        <v>1050</v>
      </c>
      <c r="L68" s="863" t="s">
        <v>1034</v>
      </c>
      <c r="M68" s="976"/>
      <c r="N68" s="104" t="s">
        <v>1035</v>
      </c>
    </row>
    <row r="69" spans="1:15">
      <c r="A69" s="170" t="s">
        <v>7</v>
      </c>
      <c r="B69" s="55" t="str">
        <f>VLOOKUP(A69,'MANO DE OBRA'!A8:D68,3,FALSE)</f>
        <v>Obrero (2)</v>
      </c>
      <c r="C69" s="53"/>
      <c r="D69" s="53"/>
      <c r="E69" s="53"/>
      <c r="F69" s="53"/>
      <c r="G69" s="53"/>
      <c r="H69" s="53"/>
      <c r="I69" s="300">
        <f>K69/J69*100</f>
        <v>55207.789411999998</v>
      </c>
      <c r="J69" s="301">
        <v>185</v>
      </c>
      <c r="K69" s="302">
        <f>VLOOKUP(A69,'MANO DE OBRA'!A8:D99,4,FALSE)</f>
        <v>102134.4104122</v>
      </c>
      <c r="L69" s="56"/>
      <c r="M69" s="442">
        <v>240</v>
      </c>
      <c r="N69" s="403">
        <f>K69/M69</f>
        <v>425.56004338416665</v>
      </c>
      <c r="O69" s="112"/>
    </row>
    <row r="70" spans="1:15">
      <c r="A70" s="170"/>
      <c r="B70" s="55"/>
      <c r="C70" s="53"/>
      <c r="D70" s="53"/>
      <c r="E70" s="53"/>
      <c r="F70" s="53"/>
      <c r="G70" s="53"/>
      <c r="H70" s="53"/>
      <c r="I70" s="300"/>
      <c r="J70" s="301"/>
      <c r="K70" s="302"/>
      <c r="L70" s="56"/>
      <c r="M70" s="442"/>
      <c r="N70" s="403"/>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8"/>
      <c r="C74" s="899"/>
      <c r="D74" s="899"/>
      <c r="E74" s="899"/>
      <c r="F74" s="899"/>
      <c r="G74" s="899"/>
      <c r="H74" s="899"/>
      <c r="I74" s="132"/>
      <c r="J74" s="132"/>
      <c r="K74" s="132"/>
      <c r="L74" s="912"/>
      <c r="M74" s="912"/>
      <c r="N74" s="51"/>
    </row>
    <row r="75" spans="1:15" ht="15.75" thickBot="1">
      <c r="B75" s="911" t="s">
        <v>1037</v>
      </c>
      <c r="C75" s="865"/>
      <c r="D75" s="865"/>
      <c r="E75" s="865"/>
      <c r="F75" s="865"/>
      <c r="G75" s="865"/>
      <c r="H75" s="865"/>
      <c r="I75" s="865"/>
      <c r="J75" s="865"/>
      <c r="K75" s="865"/>
      <c r="L75" s="865"/>
      <c r="M75" s="866"/>
      <c r="N75" s="309">
        <f>SUM(N69:N74)</f>
        <v>425.56004338416665</v>
      </c>
    </row>
    <row r="76" spans="1:15" ht="15.75" thickBot="1">
      <c r="B76" s="39"/>
      <c r="C76" s="40"/>
      <c r="D76" s="40"/>
      <c r="E76" s="40"/>
      <c r="F76" s="40"/>
      <c r="G76" s="40"/>
      <c r="H76" s="40"/>
      <c r="I76" s="40"/>
      <c r="J76" s="40"/>
      <c r="K76" s="40"/>
      <c r="L76" s="40"/>
      <c r="M76" s="40"/>
      <c r="N76" s="41"/>
    </row>
    <row r="77" spans="1:15" ht="15.75" thickBot="1">
      <c r="B77" s="822" t="s">
        <v>1051</v>
      </c>
      <c r="C77" s="823"/>
      <c r="D77" s="823"/>
      <c r="E77" s="823"/>
      <c r="F77" s="823"/>
      <c r="G77" s="823"/>
      <c r="H77" s="823"/>
      <c r="I77" s="823"/>
      <c r="J77" s="823"/>
      <c r="K77" s="823"/>
      <c r="L77" s="823"/>
      <c r="M77" s="824"/>
      <c r="N77" s="105">
        <f>N43+N53+N64+N75</f>
        <v>6660.371378886709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7" t="s">
        <v>1053</v>
      </c>
      <c r="C81" s="868"/>
      <c r="D81" s="868"/>
      <c r="E81" s="868"/>
      <c r="F81" s="868"/>
      <c r="G81" s="868"/>
      <c r="H81" s="868"/>
      <c r="I81" s="322"/>
      <c r="J81" s="342"/>
      <c r="K81" s="310" t="s">
        <v>1054</v>
      </c>
      <c r="L81" s="869" t="s">
        <v>1055</v>
      </c>
      <c r="M81" s="870"/>
      <c r="N81" s="311"/>
    </row>
    <row r="82" spans="1:14">
      <c r="B82" s="855" t="s">
        <v>1056</v>
      </c>
      <c r="C82" s="856"/>
      <c r="D82" s="856"/>
      <c r="E82" s="856"/>
      <c r="F82" s="856"/>
      <c r="G82" s="856"/>
      <c r="H82" s="856"/>
      <c r="I82" s="93"/>
      <c r="J82" s="94"/>
      <c r="K82" s="312">
        <v>0.2</v>
      </c>
      <c r="L82" s="857">
        <f>N77*K82</f>
        <v>1332.0742757773419</v>
      </c>
      <c r="M82" s="858"/>
      <c r="N82" s="57"/>
    </row>
    <row r="83" spans="1:14">
      <c r="B83" s="95" t="s">
        <v>1057</v>
      </c>
      <c r="C83" s="96"/>
      <c r="D83" s="96"/>
      <c r="E83" s="96"/>
      <c r="F83" s="96"/>
      <c r="G83" s="96"/>
      <c r="H83" s="96"/>
      <c r="I83" s="93"/>
      <c r="J83" s="94"/>
      <c r="K83" s="312">
        <v>0.05</v>
      </c>
      <c r="L83" s="857">
        <f>N77*K83</f>
        <v>333.01856894433547</v>
      </c>
      <c r="M83" s="858"/>
      <c r="N83" s="57"/>
    </row>
    <row r="84" spans="1:14" ht="15.75" thickBot="1">
      <c r="B84" s="97" t="s">
        <v>1058</v>
      </c>
      <c r="C84" s="98"/>
      <c r="D84" s="98"/>
      <c r="E84" s="98"/>
      <c r="F84" s="98"/>
      <c r="G84" s="98"/>
      <c r="H84" s="98"/>
      <c r="I84" s="99"/>
      <c r="J84" s="100"/>
      <c r="K84" s="313">
        <v>0.05</v>
      </c>
      <c r="L84" s="859">
        <f>N77*K84</f>
        <v>333.01856894433547</v>
      </c>
      <c r="M84" s="860"/>
      <c r="N84" s="57"/>
    </row>
    <row r="85" spans="1:14" ht="15.75" thickBot="1">
      <c r="B85" s="822" t="s">
        <v>1037</v>
      </c>
      <c r="C85" s="823"/>
      <c r="D85" s="823"/>
      <c r="E85" s="823"/>
      <c r="F85" s="823"/>
      <c r="G85" s="823"/>
      <c r="H85" s="823"/>
      <c r="I85" s="823"/>
      <c r="J85" s="823"/>
      <c r="K85" s="823"/>
      <c r="L85" s="823"/>
      <c r="M85" s="824"/>
      <c r="N85" s="58">
        <f>L82+L83+L84</f>
        <v>1998.111413666013</v>
      </c>
    </row>
    <row r="86" spans="1:14" ht="15.75" thickBot="1">
      <c r="B86" s="39"/>
      <c r="C86" s="40"/>
      <c r="D86" s="40"/>
      <c r="E86" s="40"/>
      <c r="F86" s="40"/>
      <c r="G86" s="40"/>
      <c r="H86" s="40"/>
      <c r="I86" s="40"/>
      <c r="J86" s="40"/>
      <c r="K86" s="40"/>
      <c r="L86" s="40"/>
      <c r="M86" s="40"/>
      <c r="N86" s="41"/>
    </row>
    <row r="87" spans="1:14" ht="15.75" thickBot="1">
      <c r="A87" t="s">
        <v>2122</v>
      </c>
      <c r="B87" s="822" t="s">
        <v>1059</v>
      </c>
      <c r="C87" s="823"/>
      <c r="D87" s="823"/>
      <c r="E87" s="823"/>
      <c r="F87" s="823"/>
      <c r="G87" s="823"/>
      <c r="H87" s="823"/>
      <c r="I87" s="823"/>
      <c r="J87" s="823"/>
      <c r="K87" s="823"/>
      <c r="L87" s="823"/>
      <c r="M87" s="824"/>
      <c r="N87" s="196">
        <f>N77+N85</f>
        <v>8658.4827925527225</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6" t="s">
        <v>2324</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2325</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72"/>
      <c r="K117" s="972"/>
      <c r="L117" s="972"/>
      <c r="M117" s="972"/>
      <c r="N117" s="973"/>
    </row>
    <row r="118" spans="2:14" ht="15.75" thickBot="1">
      <c r="B118" s="427" t="s">
        <v>2327</v>
      </c>
      <c r="C118" s="428"/>
      <c r="D118" s="428"/>
      <c r="E118" s="267"/>
      <c r="F118" s="267"/>
      <c r="G118" s="267"/>
      <c r="H118" s="267"/>
      <c r="I118" s="267"/>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customHeight="1" thickBot="1">
      <c r="A31" t="s">
        <v>1929</v>
      </c>
      <c r="B31" s="86" t="s">
        <v>1221</v>
      </c>
      <c r="C31" s="87" t="s">
        <v>1773</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344"/>
      <c r="N36" s="280"/>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0.05</v>
      </c>
      <c r="N41" s="352">
        <f>N75*M41</f>
        <v>306.40323123659999</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306.40323123659999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69" t="s">
        <v>556</v>
      </c>
      <c r="B48" s="49" t="str">
        <f>VLOOKUP(A48,MATERIALES!A5:D373,3,FALSE)</f>
        <v>Material drenante (3´´)</v>
      </c>
      <c r="C48" s="289"/>
      <c r="D48" s="289"/>
      <c r="E48" s="289"/>
      <c r="F48" s="289"/>
      <c r="G48" s="289"/>
      <c r="H48" s="289"/>
      <c r="I48" s="276"/>
      <c r="J48" s="232" t="str">
        <f>VLOOKUP(A48,MATERIALES!A4:D640,2,FALSE)</f>
        <v>m3</v>
      </c>
      <c r="K48" s="290">
        <v>1.1000000000000001</v>
      </c>
      <c r="L48" s="275"/>
      <c r="M48" s="410">
        <f>VLOOKUP(A48,MATERIALES!A5:D396,4,FALSE)</f>
        <v>54020</v>
      </c>
      <c r="N48" s="280">
        <f>K48*M48</f>
        <v>59422.000000000007</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22" t="s">
        <v>1037</v>
      </c>
      <c r="C53" s="823"/>
      <c r="D53" s="823"/>
      <c r="E53" s="823"/>
      <c r="F53" s="823"/>
      <c r="G53" s="823"/>
      <c r="H53" s="823"/>
      <c r="I53" s="823"/>
      <c r="J53" s="823"/>
      <c r="K53" s="823"/>
      <c r="L53" s="823"/>
      <c r="M53" s="824"/>
      <c r="N53" s="402">
        <f>SUM(N48:N52)</f>
        <v>59422.000000000007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8" t="s">
        <v>1045</v>
      </c>
      <c r="M57" s="887"/>
      <c r="N57" s="82" t="s">
        <v>1035</v>
      </c>
    </row>
    <row r="58" spans="1:14">
      <c r="A58" t="s">
        <v>1345</v>
      </c>
      <c r="B58" s="52" t="str">
        <f>VLOOKUP(A58,TRANSPORTE!A1:D117,3,FALSE)</f>
        <v>Transporte de Material Drenante</v>
      </c>
      <c r="C58" s="325"/>
      <c r="D58" s="325"/>
      <c r="E58" s="325"/>
      <c r="F58" s="325"/>
      <c r="G58" s="325"/>
      <c r="H58" s="319" t="s">
        <v>2105</v>
      </c>
      <c r="I58" s="287">
        <v>1.1000000000000001</v>
      </c>
      <c r="J58" s="294">
        <v>1</v>
      </c>
      <c r="K58" s="287">
        <f>I58*J58</f>
        <v>1.1000000000000001</v>
      </c>
      <c r="L58" s="909">
        <f>VLOOKUP(A58,TRANSPORTE!A1:D117,4,FALSE)</f>
        <v>1226.6666666666667</v>
      </c>
      <c r="M58" s="910"/>
      <c r="N58" s="295">
        <f>K58*L58</f>
        <v>1349.3333333333335</v>
      </c>
    </row>
    <row r="59" spans="1:14">
      <c r="B59" s="52"/>
      <c r="C59" s="53"/>
      <c r="D59" s="53"/>
      <c r="E59" s="53"/>
      <c r="F59" s="53"/>
      <c r="G59" s="53"/>
      <c r="H59" s="319"/>
      <c r="I59" s="287"/>
      <c r="J59" s="294"/>
      <c r="K59" s="287"/>
      <c r="L59" s="909"/>
      <c r="M59" s="910"/>
      <c r="N59" s="295"/>
    </row>
    <row r="60" spans="1:14">
      <c r="B60" s="52"/>
      <c r="C60" s="53"/>
      <c r="D60" s="53"/>
      <c r="E60" s="53"/>
      <c r="F60" s="53"/>
      <c r="G60" s="53"/>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900"/>
      <c r="M63" s="901"/>
      <c r="N63" s="133"/>
    </row>
    <row r="64" spans="1:14" ht="15.75" thickBot="1">
      <c r="B64" s="911" t="s">
        <v>1037</v>
      </c>
      <c r="C64" s="865"/>
      <c r="D64" s="865"/>
      <c r="E64" s="865"/>
      <c r="F64" s="865"/>
      <c r="G64" s="865"/>
      <c r="H64" s="865"/>
      <c r="I64" s="865"/>
      <c r="J64" s="865"/>
      <c r="K64" s="865"/>
      <c r="L64" s="865"/>
      <c r="M64" s="866"/>
      <c r="N64" s="110">
        <f>N58+N59+N60+N61+N62</f>
        <v>1349.3333333333335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1" t="s">
        <v>1047</v>
      </c>
      <c r="C68" s="862"/>
      <c r="D68" s="862"/>
      <c r="E68" s="862"/>
      <c r="F68" s="862"/>
      <c r="G68" s="862"/>
      <c r="H68" s="862"/>
      <c r="I68" s="79" t="s">
        <v>1048</v>
      </c>
      <c r="J68" s="81" t="s">
        <v>1494</v>
      </c>
      <c r="K68" s="80" t="s">
        <v>1050</v>
      </c>
      <c r="L68" s="863" t="s">
        <v>1034</v>
      </c>
      <c r="M68" s="976"/>
      <c r="N68" s="104" t="s">
        <v>1035</v>
      </c>
    </row>
    <row r="69" spans="1:15">
      <c r="A69" s="170" t="s">
        <v>9</v>
      </c>
      <c r="B69" s="55" t="str">
        <f>VLOOKUP(A69,'MANO DE OBRA'!A8:D68,3,FALSE)</f>
        <v>Obrero (3)</v>
      </c>
      <c r="C69" s="53"/>
      <c r="D69" s="53"/>
      <c r="E69" s="53"/>
      <c r="F69" s="53"/>
      <c r="G69" s="53"/>
      <c r="H69" s="53"/>
      <c r="I69" s="300">
        <f>K69/J69*100</f>
        <v>82811.68411799999</v>
      </c>
      <c r="J69" s="301">
        <v>185</v>
      </c>
      <c r="K69" s="302">
        <f>VLOOKUP(A69,'MANO DE OBRA'!A8:D99,4,FALSE)</f>
        <v>153201.61561829998</v>
      </c>
      <c r="L69" s="56"/>
      <c r="M69" s="442">
        <v>25</v>
      </c>
      <c r="N69" s="403">
        <f>K69/M69</f>
        <v>6128.0646247319992</v>
      </c>
      <c r="O69" s="112"/>
    </row>
    <row r="70" spans="1:15">
      <c r="A70" s="170"/>
      <c r="B70" s="55"/>
      <c r="C70" s="53"/>
      <c r="D70" s="53"/>
      <c r="E70" s="53"/>
      <c r="F70" s="53"/>
      <c r="G70" s="53"/>
      <c r="H70" s="53"/>
      <c r="I70" s="300"/>
      <c r="J70" s="301"/>
      <c r="K70" s="302"/>
      <c r="L70" s="56"/>
      <c r="M70" s="442"/>
      <c r="N70" s="403"/>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8"/>
      <c r="C74" s="899"/>
      <c r="D74" s="899"/>
      <c r="E74" s="899"/>
      <c r="F74" s="899"/>
      <c r="G74" s="899"/>
      <c r="H74" s="899"/>
      <c r="I74" s="132"/>
      <c r="J74" s="132"/>
      <c r="K74" s="132"/>
      <c r="L74" s="912"/>
      <c r="M74" s="912"/>
      <c r="N74" s="51"/>
    </row>
    <row r="75" spans="1:15" ht="15.75" thickBot="1">
      <c r="B75" s="911" t="s">
        <v>1037</v>
      </c>
      <c r="C75" s="865"/>
      <c r="D75" s="865"/>
      <c r="E75" s="865"/>
      <c r="F75" s="865"/>
      <c r="G75" s="865"/>
      <c r="H75" s="865"/>
      <c r="I75" s="865"/>
      <c r="J75" s="865"/>
      <c r="K75" s="865"/>
      <c r="L75" s="865"/>
      <c r="M75" s="866"/>
      <c r="N75" s="309">
        <f>SUM(N69:N74)</f>
        <v>6128.0646247319992</v>
      </c>
    </row>
    <row r="76" spans="1:15" ht="15.75" thickBot="1">
      <c r="B76" s="39"/>
      <c r="C76" s="40"/>
      <c r="D76" s="40"/>
      <c r="E76" s="40"/>
      <c r="F76" s="40"/>
      <c r="G76" s="40"/>
      <c r="H76" s="40"/>
      <c r="I76" s="40"/>
      <c r="J76" s="40"/>
      <c r="K76" s="40"/>
      <c r="L76" s="40"/>
      <c r="M76" s="40"/>
      <c r="N76" s="41"/>
    </row>
    <row r="77" spans="1:15" ht="15.75" thickBot="1">
      <c r="B77" s="822" t="s">
        <v>1051</v>
      </c>
      <c r="C77" s="823"/>
      <c r="D77" s="823"/>
      <c r="E77" s="823"/>
      <c r="F77" s="823"/>
      <c r="G77" s="823"/>
      <c r="H77" s="823"/>
      <c r="I77" s="823"/>
      <c r="J77" s="823"/>
      <c r="K77" s="823"/>
      <c r="L77" s="823"/>
      <c r="M77" s="824"/>
      <c r="N77" s="105">
        <f>N43+N53+N64+N75</f>
        <v>67205.801189301943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7" t="s">
        <v>1053</v>
      </c>
      <c r="C81" s="868"/>
      <c r="D81" s="868"/>
      <c r="E81" s="868"/>
      <c r="F81" s="868"/>
      <c r="G81" s="868"/>
      <c r="H81" s="868"/>
      <c r="I81" s="322"/>
      <c r="J81" s="342"/>
      <c r="K81" s="310" t="s">
        <v>1054</v>
      </c>
      <c r="L81" s="869" t="s">
        <v>1055</v>
      </c>
      <c r="M81" s="870"/>
      <c r="N81" s="311"/>
    </row>
    <row r="82" spans="1:14">
      <c r="B82" s="855" t="s">
        <v>1056</v>
      </c>
      <c r="C82" s="856"/>
      <c r="D82" s="856"/>
      <c r="E82" s="856"/>
      <c r="F82" s="856"/>
      <c r="G82" s="856"/>
      <c r="H82" s="856"/>
      <c r="I82" s="93"/>
      <c r="J82" s="94"/>
      <c r="K82" s="312">
        <v>0.2</v>
      </c>
      <c r="L82" s="857">
        <f>N77*K82</f>
        <v>13441.160237860389</v>
      </c>
      <c r="M82" s="858"/>
      <c r="N82" s="57"/>
    </row>
    <row r="83" spans="1:14">
      <c r="B83" s="95" t="s">
        <v>1057</v>
      </c>
      <c r="C83" s="96"/>
      <c r="D83" s="96"/>
      <c r="E83" s="96"/>
      <c r="F83" s="96"/>
      <c r="G83" s="96"/>
      <c r="H83" s="96"/>
      <c r="I83" s="93"/>
      <c r="J83" s="94"/>
      <c r="K83" s="312">
        <v>0.05</v>
      </c>
      <c r="L83" s="857">
        <f>N77*K83</f>
        <v>3360.2900594650973</v>
      </c>
      <c r="M83" s="858"/>
      <c r="N83" s="57"/>
    </row>
    <row r="84" spans="1:14" ht="15.75" thickBot="1">
      <c r="B84" s="97" t="s">
        <v>1058</v>
      </c>
      <c r="C84" s="98"/>
      <c r="D84" s="98"/>
      <c r="E84" s="98"/>
      <c r="F84" s="98"/>
      <c r="G84" s="98"/>
      <c r="H84" s="98"/>
      <c r="I84" s="99"/>
      <c r="J84" s="100"/>
      <c r="K84" s="313">
        <v>0.05</v>
      </c>
      <c r="L84" s="859">
        <f>N77*K84</f>
        <v>3360.2900594650973</v>
      </c>
      <c r="M84" s="860"/>
      <c r="N84" s="57"/>
    </row>
    <row r="85" spans="1:14" ht="15.75" thickBot="1">
      <c r="B85" s="822" t="s">
        <v>1037</v>
      </c>
      <c r="C85" s="823"/>
      <c r="D85" s="823"/>
      <c r="E85" s="823"/>
      <c r="F85" s="823"/>
      <c r="G85" s="823"/>
      <c r="H85" s="823"/>
      <c r="I85" s="823"/>
      <c r="J85" s="823"/>
      <c r="K85" s="823"/>
      <c r="L85" s="823"/>
      <c r="M85" s="824"/>
      <c r="N85" s="58">
        <f>L82+L83+L84</f>
        <v>20161.740356790582</v>
      </c>
    </row>
    <row r="86" spans="1:14" ht="15.75" thickBot="1">
      <c r="B86" s="39"/>
      <c r="C86" s="40"/>
      <c r="D86" s="40"/>
      <c r="E86" s="40"/>
      <c r="F86" s="40"/>
      <c r="G86" s="40"/>
      <c r="H86" s="40"/>
      <c r="I86" s="40"/>
      <c r="J86" s="40"/>
      <c r="K86" s="40"/>
      <c r="L86" s="40"/>
      <c r="M86" s="40"/>
      <c r="N86" s="41"/>
    </row>
    <row r="87" spans="1:14" ht="15.75" thickBot="1">
      <c r="A87" t="s">
        <v>2122</v>
      </c>
      <c r="B87" s="822" t="s">
        <v>1059</v>
      </c>
      <c r="C87" s="823"/>
      <c r="D87" s="823"/>
      <c r="E87" s="823"/>
      <c r="F87" s="823"/>
      <c r="G87" s="823"/>
      <c r="H87" s="823"/>
      <c r="I87" s="823"/>
      <c r="J87" s="823"/>
      <c r="K87" s="823"/>
      <c r="L87" s="823"/>
      <c r="M87" s="824"/>
      <c r="N87" s="196">
        <f>N77+N85</f>
        <v>87367.541546092529</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6" t="s">
        <v>2324</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2325</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72"/>
      <c r="K117" s="972"/>
      <c r="L117" s="972"/>
      <c r="M117" s="972"/>
      <c r="N117" s="973"/>
    </row>
    <row r="118" spans="2:14" ht="15.75" thickBot="1">
      <c r="B118" s="427" t="s">
        <v>2327</v>
      </c>
      <c r="C118" s="428"/>
      <c r="D118" s="428"/>
      <c r="E118" s="267"/>
      <c r="F118" s="267"/>
      <c r="G118" s="267"/>
      <c r="H118" s="267"/>
      <c r="I118" s="267"/>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thickBot="1">
      <c r="A31" t="s">
        <v>1929</v>
      </c>
      <c r="B31" s="86" t="s">
        <v>1222</v>
      </c>
      <c r="C31" s="87" t="s">
        <v>2256</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160</v>
      </c>
      <c r="B36" s="871" t="str">
        <f>VLOOKUP(A36,EQUIPOS!A6:D154,3,FALSE)</f>
        <v>COMPACTADOR MANUAL VIBRATORIO (RANA) con motor de 6 HP</v>
      </c>
      <c r="C36" s="872"/>
      <c r="D36" s="872"/>
      <c r="E36" s="872"/>
      <c r="F36" s="872"/>
      <c r="G36" s="872"/>
      <c r="H36" s="873"/>
      <c r="I36" s="275"/>
      <c r="J36" s="276"/>
      <c r="K36" s="277">
        <f>VLOOKUP(A36,EQUIPOS!A6:D163,4,FALSE)</f>
        <v>8310</v>
      </c>
      <c r="L36" s="278"/>
      <c r="M36" s="344">
        <v>3</v>
      </c>
      <c r="N36" s="280">
        <f>K36/M36</f>
        <v>2770</v>
      </c>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0.1</v>
      </c>
      <c r="N41" s="352">
        <f>N77*M41</f>
        <v>425.5600433841667</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3195.5600433841669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69" t="s">
        <v>545</v>
      </c>
      <c r="B48" s="49" t="str">
        <f>VLOOKUP(A48,MATERIALES!A5:D373,3,FALSE)</f>
        <v xml:space="preserve">Material de Sub- Base CBR=20%
</v>
      </c>
      <c r="C48" s="289"/>
      <c r="D48" s="289"/>
      <c r="E48" s="289"/>
      <c r="F48" s="289"/>
      <c r="G48" s="289"/>
      <c r="H48" s="289"/>
      <c r="I48" s="276"/>
      <c r="J48" s="232" t="str">
        <f>VLOOKUP(A48,MATERIALES!A4:D640,2,FALSE)</f>
        <v>m3</v>
      </c>
      <c r="K48" s="290">
        <v>1.25</v>
      </c>
      <c r="L48" s="275"/>
      <c r="M48" s="410">
        <f>VLOOKUP(A48,MATERIALES!A5:D396,4,FALSE)</f>
        <v>47140</v>
      </c>
      <c r="N48" s="280">
        <f>K48*M48</f>
        <v>58925</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11" t="s">
        <v>1037</v>
      </c>
      <c r="C55" s="865"/>
      <c r="D55" s="865"/>
      <c r="E55" s="865"/>
      <c r="F55" s="865"/>
      <c r="G55" s="865"/>
      <c r="H55" s="865"/>
      <c r="I55" s="865"/>
      <c r="J55" s="865"/>
      <c r="K55" s="865"/>
      <c r="L55" s="865"/>
      <c r="M55" s="866"/>
      <c r="N55" s="110">
        <f>SUM(N48:N54)</f>
        <v>58925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A60" t="s">
        <v>1336</v>
      </c>
      <c r="B60" s="52" t="str">
        <f>VLOOKUP(A60,TRANSPORTE!A1:D117,3,FALSE)</f>
        <v>Transporte de material de cobertura</v>
      </c>
      <c r="C60" s="325"/>
      <c r="D60" s="325"/>
      <c r="E60" s="325"/>
      <c r="F60" s="325"/>
      <c r="G60" s="325"/>
      <c r="H60" s="319" t="s">
        <v>339</v>
      </c>
      <c r="I60" s="287">
        <v>1.25</v>
      </c>
      <c r="J60" s="294">
        <v>1</v>
      </c>
      <c r="K60" s="287">
        <f>I60*J60</f>
        <v>1.25</v>
      </c>
      <c r="L60" s="909">
        <f>VLOOKUP(A60,TRANSPORTE!A1:D117,4,FALSE)</f>
        <v>1226.6666666666667</v>
      </c>
      <c r="M60" s="910"/>
      <c r="N60" s="295">
        <f>K60*L60</f>
        <v>1533.3333333333335</v>
      </c>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317"/>
      <c r="C65" s="318"/>
      <c r="D65" s="318"/>
      <c r="E65" s="318"/>
      <c r="F65" s="318"/>
      <c r="G65" s="456"/>
      <c r="H65" s="54"/>
      <c r="I65" s="132"/>
      <c r="J65" s="132"/>
      <c r="K65" s="132"/>
      <c r="L65" s="900"/>
      <c r="M65" s="901"/>
      <c r="N65" s="133"/>
    </row>
    <row r="66" spans="1:15" ht="15.75" thickBot="1">
      <c r="B66" s="911" t="s">
        <v>1037</v>
      </c>
      <c r="C66" s="865"/>
      <c r="D66" s="865"/>
      <c r="E66" s="865"/>
      <c r="F66" s="865"/>
      <c r="G66" s="865"/>
      <c r="H66" s="865"/>
      <c r="I66" s="865"/>
      <c r="J66" s="865"/>
      <c r="K66" s="865"/>
      <c r="L66" s="865"/>
      <c r="M66" s="866"/>
      <c r="N66" s="110">
        <f>N60+N61+N62+N63+N64</f>
        <v>1533.3333333333335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976"/>
      <c r="N70" s="104" t="s">
        <v>1035</v>
      </c>
    </row>
    <row r="71" spans="1:15">
      <c r="A71" s="170"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24</v>
      </c>
      <c r="N71" s="403">
        <f>K71/M71</f>
        <v>4255.6004338416669</v>
      </c>
      <c r="O71" s="112"/>
    </row>
    <row r="72" spans="1:15">
      <c r="A72" s="170"/>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8"/>
      <c r="C76" s="899"/>
      <c r="D76" s="899"/>
      <c r="E76" s="899"/>
      <c r="F76" s="899"/>
      <c r="G76" s="899"/>
      <c r="H76" s="899"/>
      <c r="I76" s="132"/>
      <c r="J76" s="132"/>
      <c r="K76" s="132"/>
      <c r="L76" s="912"/>
      <c r="M76" s="912"/>
      <c r="N76" s="51"/>
    </row>
    <row r="77" spans="1:15" ht="15.75" thickBot="1">
      <c r="B77" s="911" t="s">
        <v>1037</v>
      </c>
      <c r="C77" s="865"/>
      <c r="D77" s="865"/>
      <c r="E77" s="865"/>
      <c r="F77" s="865"/>
      <c r="G77" s="865"/>
      <c r="H77" s="865"/>
      <c r="I77" s="865"/>
      <c r="J77" s="865"/>
      <c r="K77" s="865"/>
      <c r="L77" s="865"/>
      <c r="M77" s="866"/>
      <c r="N77" s="309">
        <f>SUM(N71:N76)</f>
        <v>4255.6004338416669</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67909.493810559172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13581.898762111836</v>
      </c>
      <c r="M84" s="858"/>
      <c r="N84" s="57"/>
    </row>
    <row r="85" spans="1:14">
      <c r="B85" s="95" t="s">
        <v>1057</v>
      </c>
      <c r="C85" s="96"/>
      <c r="D85" s="96"/>
      <c r="E85" s="96"/>
      <c r="F85" s="96"/>
      <c r="G85" s="96"/>
      <c r="H85" s="96"/>
      <c r="I85" s="93"/>
      <c r="J85" s="94"/>
      <c r="K85" s="312">
        <v>0.05</v>
      </c>
      <c r="L85" s="857">
        <f>N79*K85</f>
        <v>3395.474690527959</v>
      </c>
      <c r="M85" s="858"/>
      <c r="N85" s="57"/>
    </row>
    <row r="86" spans="1:14" ht="15.75" thickBot="1">
      <c r="B86" s="97" t="s">
        <v>1058</v>
      </c>
      <c r="C86" s="98"/>
      <c r="D86" s="98"/>
      <c r="E86" s="98"/>
      <c r="F86" s="98"/>
      <c r="G86" s="98"/>
      <c r="H86" s="98"/>
      <c r="I86" s="99"/>
      <c r="J86" s="100"/>
      <c r="K86" s="313">
        <v>0.05</v>
      </c>
      <c r="L86" s="859">
        <f>N79*K86</f>
        <v>3395.474690527959</v>
      </c>
      <c r="M86" s="860"/>
      <c r="N86" s="57"/>
    </row>
    <row r="87" spans="1:14" ht="15.75" thickBot="1">
      <c r="B87" s="822" t="s">
        <v>1037</v>
      </c>
      <c r="C87" s="823"/>
      <c r="D87" s="823"/>
      <c r="E87" s="823"/>
      <c r="F87" s="823"/>
      <c r="G87" s="823"/>
      <c r="H87" s="823"/>
      <c r="I87" s="823"/>
      <c r="J87" s="823"/>
      <c r="K87" s="823"/>
      <c r="L87" s="823"/>
      <c r="M87" s="824"/>
      <c r="N87" s="58">
        <f>L84+L85+L86</f>
        <v>20372.848143167757</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88282.341953726922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thickBot="1">
      <c r="A31" t="s">
        <v>1929</v>
      </c>
      <c r="B31" s="86" t="s">
        <v>1223</v>
      </c>
      <c r="C31" s="87" t="s">
        <v>2257</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197</v>
      </c>
      <c r="B36" s="871" t="str">
        <f>VLOOKUP(A36,EQUIPOS!A6:D154,3,FALSE)</f>
        <v>Equipo de perforación (TRACKDRILL), potencia 40 HP, 2100 golpes / minuto</v>
      </c>
      <c r="C36" s="872"/>
      <c r="D36" s="872"/>
      <c r="E36" s="872"/>
      <c r="F36" s="872"/>
      <c r="G36" s="872"/>
      <c r="H36" s="873"/>
      <c r="I36" s="275"/>
      <c r="J36" s="276"/>
      <c r="K36" s="277">
        <f>VLOOKUP(A36,EQUIPOS!A6:D163,4,FALSE)</f>
        <v>176800</v>
      </c>
      <c r="L36" s="278"/>
      <c r="M36" s="344">
        <v>2.5</v>
      </c>
      <c r="N36" s="280">
        <f>K36/M36</f>
        <v>70720</v>
      </c>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0.05</v>
      </c>
      <c r="N41" s="352">
        <f>N77*M41</f>
        <v>383.00403904575001</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71103.004039045743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69" t="s">
        <v>765</v>
      </c>
      <c r="B48" s="49" t="str">
        <f>VLOOKUP(A48,MATERIALES!A5:D373,3,FALSE)</f>
        <v xml:space="preserve">Tubería Perforada en PVC de 2´´
</v>
      </c>
      <c r="C48" s="289"/>
      <c r="D48" s="289"/>
      <c r="E48" s="289"/>
      <c r="F48" s="289"/>
      <c r="G48" s="289"/>
      <c r="H48" s="289"/>
      <c r="I48" s="276"/>
      <c r="J48" s="232" t="str">
        <f>VLOOKUP(A48,MATERIALES!A4:D640,2,FALSE)</f>
        <v>m</v>
      </c>
      <c r="K48" s="290">
        <v>1.01</v>
      </c>
      <c r="L48" s="275"/>
      <c r="M48" s="410">
        <f>VLOOKUP(A48,MATERIALES!A5:D396,4,FALSE)</f>
        <v>25406.942880942792</v>
      </c>
      <c r="N48" s="280">
        <f>K48*M48</f>
        <v>25661.012309752219</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11" t="s">
        <v>1037</v>
      </c>
      <c r="C55" s="865"/>
      <c r="D55" s="865"/>
      <c r="E55" s="865"/>
      <c r="F55" s="865"/>
      <c r="G55" s="865"/>
      <c r="H55" s="865"/>
      <c r="I55" s="865"/>
      <c r="J55" s="865"/>
      <c r="K55" s="865"/>
      <c r="L55" s="865"/>
      <c r="M55" s="866"/>
      <c r="N55" s="110">
        <f>SUM(N48:N54)</f>
        <v>25661.012309752219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B60" s="52"/>
      <c r="C60" s="325"/>
      <c r="D60" s="325"/>
      <c r="E60" s="325"/>
      <c r="F60" s="325"/>
      <c r="G60" s="325"/>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900"/>
      <c r="M65" s="901"/>
      <c r="N65" s="133"/>
    </row>
    <row r="66" spans="1:15" ht="15.75" thickBot="1">
      <c r="B66" s="911" t="s">
        <v>1037</v>
      </c>
      <c r="C66" s="865"/>
      <c r="D66" s="865"/>
      <c r="E66" s="865"/>
      <c r="F66" s="865"/>
      <c r="G66" s="865"/>
      <c r="H66" s="865"/>
      <c r="I66" s="865"/>
      <c r="J66" s="865"/>
      <c r="K66" s="865"/>
      <c r="L66" s="865"/>
      <c r="M66" s="866"/>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976"/>
      <c r="N70" s="104" t="s">
        <v>1035</v>
      </c>
    </row>
    <row r="71" spans="1:15">
      <c r="A71" s="170" t="s">
        <v>6</v>
      </c>
      <c r="B71" s="55" t="str">
        <f>VLOOKUP(A71,'MANO DE OBRA'!A8:D68,3,FALSE)</f>
        <v xml:space="preserve">Obrero </v>
      </c>
      <c r="C71" s="53"/>
      <c r="D71" s="53"/>
      <c r="E71" s="53"/>
      <c r="F71" s="53"/>
      <c r="G71" s="53"/>
      <c r="H71" s="53"/>
      <c r="I71" s="300">
        <f>K71/J71*100</f>
        <v>27603.894705999999</v>
      </c>
      <c r="J71" s="301">
        <v>185</v>
      </c>
      <c r="K71" s="302">
        <f>VLOOKUP(A71,'MANO DE OBRA'!A8:D99,4,FALSE)</f>
        <v>51067.205206099999</v>
      </c>
      <c r="L71" s="56"/>
      <c r="M71" s="442">
        <v>20</v>
      </c>
      <c r="N71" s="403">
        <f>K71/M71</f>
        <v>2553.3602603049999</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8"/>
      <c r="C76" s="899"/>
      <c r="D76" s="899"/>
      <c r="E76" s="899"/>
      <c r="F76" s="899"/>
      <c r="G76" s="899"/>
      <c r="H76" s="899"/>
      <c r="I76" s="132"/>
      <c r="J76" s="132"/>
      <c r="K76" s="132"/>
      <c r="L76" s="912"/>
      <c r="M76" s="912"/>
      <c r="N76" s="51"/>
    </row>
    <row r="77" spans="1:15" ht="15.75" thickBot="1">
      <c r="B77" s="911" t="s">
        <v>1037</v>
      </c>
      <c r="C77" s="865"/>
      <c r="D77" s="865"/>
      <c r="E77" s="865"/>
      <c r="F77" s="865"/>
      <c r="G77" s="865"/>
      <c r="H77" s="865"/>
      <c r="I77" s="865"/>
      <c r="J77" s="865"/>
      <c r="K77" s="865"/>
      <c r="L77" s="865"/>
      <c r="M77" s="866"/>
      <c r="N77" s="309">
        <f>SUM(N71:N76)</f>
        <v>7660.0807809149992</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104424.09712971296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20884.819425942595</v>
      </c>
      <c r="M84" s="858"/>
      <c r="N84" s="57"/>
    </row>
    <row r="85" spans="1:14">
      <c r="B85" s="95" t="s">
        <v>1057</v>
      </c>
      <c r="C85" s="96"/>
      <c r="D85" s="96"/>
      <c r="E85" s="96"/>
      <c r="F85" s="96"/>
      <c r="G85" s="96"/>
      <c r="H85" s="96"/>
      <c r="I85" s="93"/>
      <c r="J85" s="94"/>
      <c r="K85" s="312">
        <v>0.05</v>
      </c>
      <c r="L85" s="857">
        <f>N79*K85</f>
        <v>5221.2048564856486</v>
      </c>
      <c r="M85" s="858"/>
      <c r="N85" s="57"/>
    </row>
    <row r="86" spans="1:14" ht="15.75" thickBot="1">
      <c r="B86" s="97" t="s">
        <v>1058</v>
      </c>
      <c r="C86" s="98"/>
      <c r="D86" s="98"/>
      <c r="E86" s="98"/>
      <c r="F86" s="98"/>
      <c r="G86" s="98"/>
      <c r="H86" s="98"/>
      <c r="I86" s="99"/>
      <c r="J86" s="100"/>
      <c r="K86" s="313">
        <v>0.05</v>
      </c>
      <c r="L86" s="859">
        <f>N79*K86</f>
        <v>5221.2048564856486</v>
      </c>
      <c r="M86" s="860"/>
      <c r="N86" s="57"/>
    </row>
    <row r="87" spans="1:14" ht="15.75" thickBot="1">
      <c r="B87" s="822" t="s">
        <v>1037</v>
      </c>
      <c r="C87" s="823"/>
      <c r="D87" s="823"/>
      <c r="E87" s="823"/>
      <c r="F87" s="823"/>
      <c r="G87" s="823"/>
      <c r="H87" s="823"/>
      <c r="I87" s="823"/>
      <c r="J87" s="823"/>
      <c r="K87" s="823"/>
      <c r="L87" s="823"/>
      <c r="M87" s="824"/>
      <c r="N87" s="58">
        <f>L84+L85+L86</f>
        <v>31327.229138913892</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135751.32626862684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customHeight="1" thickBot="1">
      <c r="A31" t="s">
        <v>1929</v>
      </c>
      <c r="B31" s="86" t="s">
        <v>1224</v>
      </c>
      <c r="C31" s="87" t="s">
        <v>2258</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197</v>
      </c>
      <c r="B36" s="871" t="str">
        <f>VLOOKUP(A36,EQUIPOS!A6:D154,3,FALSE)</f>
        <v>Equipo de perforación (TRACKDRILL), potencia 40 HP, 2100 golpes / minuto</v>
      </c>
      <c r="C36" s="872"/>
      <c r="D36" s="872"/>
      <c r="E36" s="872"/>
      <c r="F36" s="872"/>
      <c r="G36" s="872"/>
      <c r="H36" s="873"/>
      <c r="I36" s="275"/>
      <c r="J36" s="276"/>
      <c r="K36" s="277">
        <f>VLOOKUP(A36,EQUIPOS!A6:D163,4,FALSE)</f>
        <v>176800</v>
      </c>
      <c r="L36" s="278"/>
      <c r="M36" s="344">
        <v>1.25</v>
      </c>
      <c r="N36" s="280">
        <f>K36/M36</f>
        <v>141440</v>
      </c>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0.05</v>
      </c>
      <c r="N41" s="352">
        <f>N77*M41</f>
        <v>1021.344104122</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142461.34410412199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69" t="s">
        <v>765</v>
      </c>
      <c r="B48" s="49" t="str">
        <f>VLOOKUP(A48,MATERIALES!A5:D373,3,FALSE)</f>
        <v xml:space="preserve">Tubería Perforada en PVC de 2´´
</v>
      </c>
      <c r="C48" s="289"/>
      <c r="D48" s="289"/>
      <c r="E48" s="289"/>
      <c r="F48" s="289"/>
      <c r="G48" s="289"/>
      <c r="H48" s="289"/>
      <c r="I48" s="276"/>
      <c r="J48" s="232" t="str">
        <f>VLOOKUP(A48,MATERIALES!A4:D640,2,FALSE)</f>
        <v>m</v>
      </c>
      <c r="K48" s="290">
        <v>1.01</v>
      </c>
      <c r="L48" s="275"/>
      <c r="M48" s="410">
        <f>VLOOKUP(A48,MATERIALES!A5:D396,4,FALSE)</f>
        <v>25406.942880942792</v>
      </c>
      <c r="N48" s="280">
        <f>K48*M48</f>
        <v>25661.012309752219</v>
      </c>
    </row>
    <row r="49" spans="1:14">
      <c r="A49" s="169"/>
      <c r="B49" s="49"/>
      <c r="C49" s="433"/>
      <c r="D49" s="433"/>
      <c r="E49" s="433"/>
      <c r="F49" s="433"/>
      <c r="G49" s="433"/>
      <c r="H49" s="433"/>
      <c r="I49" s="433"/>
      <c r="J49" s="319"/>
      <c r="K49" s="405"/>
      <c r="L49" s="429"/>
      <c r="M49" s="410"/>
      <c r="N49" s="280"/>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11" t="s">
        <v>1037</v>
      </c>
      <c r="C55" s="865"/>
      <c r="D55" s="865"/>
      <c r="E55" s="865"/>
      <c r="F55" s="865"/>
      <c r="G55" s="865"/>
      <c r="H55" s="865"/>
      <c r="I55" s="865"/>
      <c r="J55" s="865"/>
      <c r="K55" s="865"/>
      <c r="L55" s="865"/>
      <c r="M55" s="866"/>
      <c r="N55" s="110">
        <f>SUM(N48:N54)</f>
        <v>25661.012309752219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B60" s="52"/>
      <c r="C60" s="325"/>
      <c r="D60" s="325"/>
      <c r="E60" s="325"/>
      <c r="F60" s="325"/>
      <c r="G60" s="325"/>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317"/>
      <c r="C65" s="318"/>
      <c r="D65" s="318"/>
      <c r="E65" s="456"/>
      <c r="F65" s="456"/>
      <c r="G65" s="456"/>
      <c r="H65" s="54"/>
      <c r="I65" s="132"/>
      <c r="J65" s="132"/>
      <c r="K65" s="132"/>
      <c r="L65" s="900"/>
      <c r="M65" s="901"/>
      <c r="N65" s="133"/>
    </row>
    <row r="66" spans="1:15" ht="15.75" thickBot="1">
      <c r="B66" s="911" t="s">
        <v>1037</v>
      </c>
      <c r="C66" s="865"/>
      <c r="D66" s="865"/>
      <c r="E66" s="865"/>
      <c r="F66" s="865"/>
      <c r="G66" s="865"/>
      <c r="H66" s="865"/>
      <c r="I66" s="865"/>
      <c r="J66" s="865"/>
      <c r="K66" s="865"/>
      <c r="L66" s="865"/>
      <c r="M66" s="866"/>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864"/>
      <c r="N70" s="104" t="s">
        <v>1035</v>
      </c>
    </row>
    <row r="71" spans="1:15">
      <c r="A71" s="170"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10</v>
      </c>
      <c r="N71" s="403">
        <f>K71/M71</f>
        <v>10213.44104122</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10</v>
      </c>
      <c r="N72" s="403">
        <f>K72/M72</f>
        <v>10213.44104122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8"/>
      <c r="C76" s="899"/>
      <c r="D76" s="899"/>
      <c r="E76" s="899"/>
      <c r="F76" s="899"/>
      <c r="G76" s="899"/>
      <c r="H76" s="899"/>
      <c r="I76" s="132"/>
      <c r="J76" s="132"/>
      <c r="K76" s="132"/>
      <c r="L76" s="912"/>
      <c r="M76" s="912"/>
      <c r="N76" s="133"/>
    </row>
    <row r="77" spans="1:15" ht="15.75" thickBot="1">
      <c r="B77" s="911" t="s">
        <v>1037</v>
      </c>
      <c r="C77" s="865"/>
      <c r="D77" s="865"/>
      <c r="E77" s="865"/>
      <c r="F77" s="865"/>
      <c r="G77" s="865"/>
      <c r="H77" s="865"/>
      <c r="I77" s="865"/>
      <c r="J77" s="865"/>
      <c r="K77" s="865"/>
      <c r="L77" s="865"/>
      <c r="M77" s="866"/>
      <c r="N77" s="468">
        <f>SUM(N71:N76)</f>
        <v>20426.882082439999</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188549.23849631421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37709.847699262842</v>
      </c>
      <c r="M84" s="858"/>
      <c r="N84" s="57"/>
    </row>
    <row r="85" spans="1:14">
      <c r="B85" s="95" t="s">
        <v>1057</v>
      </c>
      <c r="C85" s="96"/>
      <c r="D85" s="96"/>
      <c r="E85" s="96"/>
      <c r="F85" s="96"/>
      <c r="G85" s="96"/>
      <c r="H85" s="96"/>
      <c r="I85" s="93"/>
      <c r="J85" s="94"/>
      <c r="K85" s="312">
        <v>0.05</v>
      </c>
      <c r="L85" s="857">
        <f>N79*K85</f>
        <v>9427.4619248157105</v>
      </c>
      <c r="M85" s="858"/>
      <c r="N85" s="57"/>
    </row>
    <row r="86" spans="1:14" ht="15.75" thickBot="1">
      <c r="B86" s="97" t="s">
        <v>1058</v>
      </c>
      <c r="C86" s="98"/>
      <c r="D86" s="98"/>
      <c r="E86" s="98"/>
      <c r="F86" s="98"/>
      <c r="G86" s="98"/>
      <c r="H86" s="98"/>
      <c r="I86" s="99"/>
      <c r="J86" s="100"/>
      <c r="K86" s="313">
        <v>0.05</v>
      </c>
      <c r="L86" s="859">
        <f>N79*K86</f>
        <v>9427.4619248157105</v>
      </c>
      <c r="M86" s="860"/>
      <c r="N86" s="57"/>
    </row>
    <row r="87" spans="1:14" ht="15.75" thickBot="1">
      <c r="B87" s="822" t="s">
        <v>1037</v>
      </c>
      <c r="C87" s="823"/>
      <c r="D87" s="823"/>
      <c r="E87" s="823"/>
      <c r="F87" s="823"/>
      <c r="G87" s="823"/>
      <c r="H87" s="823"/>
      <c r="I87" s="823"/>
      <c r="J87" s="823"/>
      <c r="K87" s="823"/>
      <c r="L87" s="823"/>
      <c r="M87" s="824"/>
      <c r="N87" s="58">
        <f>L84+L85+L86</f>
        <v>56564.771548894263</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245114.01004520847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customHeight="1" thickBot="1">
      <c r="A31" t="s">
        <v>1929</v>
      </c>
      <c r="B31" s="86" t="s">
        <v>1225</v>
      </c>
      <c r="C31" s="87" t="s">
        <v>1774</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314</v>
      </c>
      <c r="B36" s="871" t="str">
        <f>VLOOKUP(A36,EQUIPOS!A6:D154,3,FALSE)</f>
        <v xml:space="preserve">Retroexcavadora E-200 sobre orugas
</v>
      </c>
      <c r="C36" s="872"/>
      <c r="D36" s="872"/>
      <c r="E36" s="872"/>
      <c r="F36" s="872"/>
      <c r="G36" s="872"/>
      <c r="H36" s="873"/>
      <c r="I36" s="275"/>
      <c r="J36" s="276"/>
      <c r="K36" s="277">
        <f>VLOOKUP(A36,EQUIPOS!A6:D163,4,FALSE)</f>
        <v>184950</v>
      </c>
      <c r="L36" s="278"/>
      <c r="M36" s="344">
        <v>23</v>
      </c>
      <c r="N36" s="280">
        <f>K36/M36</f>
        <v>8041.304347826087</v>
      </c>
    </row>
    <row r="37" spans="1:14">
      <c r="A37" s="119" t="s">
        <v>328</v>
      </c>
      <c r="B37" s="871" t="str">
        <f>VLOOKUP(A37,EQUIPOS!A7:D154,3,FALSE)</f>
        <v xml:space="preserve">Taco metálico o puntal (escamas en concreto)
</v>
      </c>
      <c r="C37" s="872"/>
      <c r="D37" s="872"/>
      <c r="E37" s="872"/>
      <c r="F37" s="872"/>
      <c r="G37" s="872"/>
      <c r="H37" s="873"/>
      <c r="I37" s="429"/>
      <c r="J37" s="430"/>
      <c r="K37" s="277">
        <f>VLOOKUP(A37,EQUIPOS!A7:D164,4,FALSE)</f>
        <v>105</v>
      </c>
      <c r="L37" s="343"/>
      <c r="M37" s="344">
        <v>1</v>
      </c>
      <c r="N37" s="280">
        <f>K37/M37</f>
        <v>105</v>
      </c>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0.05</v>
      </c>
      <c r="N41" s="352">
        <f>N75*M41</f>
        <v>1021.344104122</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9167.6484519480873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69" t="s">
        <v>766</v>
      </c>
      <c r="B48" s="49" t="str">
        <f>VLOOKUP(A48,MATERIALES!A5:D373,3,FALSE)</f>
        <v>Tubería PVC RD21 de 1´´ (para anclajes)</v>
      </c>
      <c r="C48" s="289"/>
      <c r="D48" s="289"/>
      <c r="E48" s="289"/>
      <c r="F48" s="289"/>
      <c r="G48" s="289"/>
      <c r="H48" s="289"/>
      <c r="I48" s="289"/>
      <c r="J48" s="319" t="str">
        <f>VLOOKUP(A48,MATERIALES!A4:D640,2,FALSE)</f>
        <v>m</v>
      </c>
      <c r="K48" s="290">
        <v>0.35</v>
      </c>
      <c r="L48" s="275"/>
      <c r="M48" s="410">
        <f>VLOOKUP(A48,MATERIALES!A5:D396,4,FALSE)</f>
        <v>4361</v>
      </c>
      <c r="N48" s="280">
        <f>K48*M48</f>
        <v>1526.35</v>
      </c>
    </row>
    <row r="49" spans="1:14">
      <c r="A49" s="169" t="s">
        <v>1775</v>
      </c>
      <c r="B49" s="49" t="str">
        <f>VLOOKUP(A49,MATERIALES!A6:D373,3,FALSE)</f>
        <v>Formaleta Metálica</v>
      </c>
      <c r="C49" s="433"/>
      <c r="D49" s="433"/>
      <c r="E49" s="433"/>
      <c r="F49" s="433"/>
      <c r="G49" s="433"/>
      <c r="H49" s="433"/>
      <c r="I49" s="433"/>
      <c r="J49" s="320" t="str">
        <f>VLOOKUP(A49,MATERIALES!A5:D641,2,FALSE)</f>
        <v>m2</v>
      </c>
      <c r="K49" s="405">
        <v>1</v>
      </c>
      <c r="L49" s="429"/>
      <c r="M49" s="410">
        <f>VLOOKUP(A49,MATERIALES!A6:D397,4,FALSE)</f>
        <v>14479.960881226054</v>
      </c>
      <c r="N49" s="280">
        <f>K49*M49</f>
        <v>14479.960881226054</v>
      </c>
    </row>
    <row r="50" spans="1:14">
      <c r="A50" s="169" t="s">
        <v>812</v>
      </c>
      <c r="B50" s="49" t="str">
        <f>VLOOKUP(A50,MATERIALES!A6:D373,3,FALSE)</f>
        <v>Acero PDR-60</v>
      </c>
      <c r="C50" s="433"/>
      <c r="D50" s="433"/>
      <c r="E50" s="433"/>
      <c r="F50" s="433"/>
      <c r="G50" s="433"/>
      <c r="H50" s="433"/>
      <c r="I50" s="433"/>
      <c r="J50" s="320" t="str">
        <f>VLOOKUP(A50,MATERIALES!A6:D642,2,FALSE)</f>
        <v>kg</v>
      </c>
      <c r="K50" s="405">
        <v>3.8</v>
      </c>
      <c r="L50" s="429"/>
      <c r="M50" s="410">
        <f>VLOOKUP(A50,MATERIALES!A6:D398,4,FALSE)</f>
        <v>3605.6651208716376</v>
      </c>
      <c r="N50" s="280">
        <f>K50*M50</f>
        <v>13701.527459312221</v>
      </c>
    </row>
    <row r="51" spans="1:14">
      <c r="A51" s="169" t="s">
        <v>904</v>
      </c>
      <c r="B51" s="49" t="str">
        <f>VLOOKUP(A51,MATERIALES!A6:D373,3,FALSE)</f>
        <v>Concreto Resistencia  21 (Mpa)</v>
      </c>
      <c r="C51" s="433"/>
      <c r="D51" s="433"/>
      <c r="E51" s="433"/>
      <c r="F51" s="433"/>
      <c r="G51" s="433"/>
      <c r="H51" s="433"/>
      <c r="I51" s="433"/>
      <c r="J51" s="320" t="str">
        <f>VLOOKUP(A51,MATERIALES!A6:D643,2,FALSE)</f>
        <v>m3</v>
      </c>
      <c r="K51" s="405">
        <v>0.18</v>
      </c>
      <c r="L51" s="429"/>
      <c r="M51" s="410">
        <f>VLOOKUP(A51,MATERIALES!A6:D399,4,FALSE)</f>
        <v>362159.66666666669</v>
      </c>
      <c r="N51" s="280">
        <f>K51*M51</f>
        <v>65188.74</v>
      </c>
    </row>
    <row r="52" spans="1:14" ht="15.75" thickBot="1">
      <c r="B52" s="49"/>
      <c r="C52" s="318"/>
      <c r="D52" s="318"/>
      <c r="E52" s="318"/>
      <c r="F52" s="318"/>
      <c r="G52" s="318"/>
      <c r="H52" s="318"/>
      <c r="I52" s="318"/>
      <c r="J52" s="443"/>
      <c r="K52" s="132"/>
      <c r="L52" s="333"/>
      <c r="M52" s="410"/>
      <c r="N52" s="280"/>
    </row>
    <row r="53" spans="1:14" ht="15.75" thickBot="1">
      <c r="B53" s="822" t="s">
        <v>1037</v>
      </c>
      <c r="C53" s="823"/>
      <c r="D53" s="823"/>
      <c r="E53" s="823"/>
      <c r="F53" s="823"/>
      <c r="G53" s="823"/>
      <c r="H53" s="823"/>
      <c r="I53" s="823"/>
      <c r="J53" s="823"/>
      <c r="K53" s="823"/>
      <c r="L53" s="823"/>
      <c r="M53" s="824"/>
      <c r="N53" s="402">
        <f>SUM(N48:N52)</f>
        <v>94896.578340538283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8" t="s">
        <v>1045</v>
      </c>
      <c r="M57" s="887"/>
      <c r="N57" s="82" t="s">
        <v>1035</v>
      </c>
    </row>
    <row r="58" spans="1:14">
      <c r="A58" t="s">
        <v>1323</v>
      </c>
      <c r="B58" s="52" t="str">
        <f>VLOOKUP(A58,TRANSPORTE!A1:D117,3,FALSE)</f>
        <v>Transporte de concreto</v>
      </c>
      <c r="C58" s="325"/>
      <c r="D58" s="325"/>
      <c r="E58" s="325"/>
      <c r="F58" s="325"/>
      <c r="G58" s="325"/>
      <c r="H58" s="319" t="s">
        <v>2105</v>
      </c>
      <c r="I58" s="287">
        <v>0.18</v>
      </c>
      <c r="J58" s="294">
        <v>1</v>
      </c>
      <c r="K58" s="287">
        <f>I58*J58</f>
        <v>0.18</v>
      </c>
      <c r="L58" s="909">
        <f>VLOOKUP(A58,TRANSPORTE!A1:D117,4,FALSE)</f>
        <v>1260.693887621045</v>
      </c>
      <c r="M58" s="910"/>
      <c r="N58" s="295">
        <f>K58*L58</f>
        <v>226.92489977178809</v>
      </c>
    </row>
    <row r="59" spans="1:14">
      <c r="B59" s="52"/>
      <c r="C59" s="53"/>
      <c r="D59" s="53"/>
      <c r="E59" s="53"/>
      <c r="F59" s="53"/>
      <c r="G59" s="53"/>
      <c r="H59" s="319"/>
      <c r="I59" s="287"/>
      <c r="J59" s="294"/>
      <c r="K59" s="287"/>
      <c r="L59" s="909"/>
      <c r="M59" s="910"/>
      <c r="N59" s="295"/>
    </row>
    <row r="60" spans="1:14">
      <c r="B60" s="52"/>
      <c r="C60" s="53"/>
      <c r="D60" s="53"/>
      <c r="E60" s="53"/>
      <c r="F60" s="53"/>
      <c r="G60" s="53"/>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900"/>
      <c r="M63" s="901"/>
      <c r="N63" s="133"/>
    </row>
    <row r="64" spans="1:14" ht="15.75" thickBot="1">
      <c r="B64" s="911" t="s">
        <v>1037</v>
      </c>
      <c r="C64" s="865"/>
      <c r="D64" s="865"/>
      <c r="E64" s="865"/>
      <c r="F64" s="865"/>
      <c r="G64" s="865"/>
      <c r="H64" s="865"/>
      <c r="I64" s="865"/>
      <c r="J64" s="865"/>
      <c r="K64" s="865"/>
      <c r="L64" s="865"/>
      <c r="M64" s="866"/>
      <c r="N64" s="110">
        <f>N58+N59+N60+N61+N62</f>
        <v>226.92489977178809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1" t="s">
        <v>1047</v>
      </c>
      <c r="C68" s="862"/>
      <c r="D68" s="862"/>
      <c r="E68" s="862"/>
      <c r="F68" s="862"/>
      <c r="G68" s="862"/>
      <c r="H68" s="862"/>
      <c r="I68" s="79" t="s">
        <v>1048</v>
      </c>
      <c r="J68" s="81" t="s">
        <v>1494</v>
      </c>
      <c r="K68" s="80" t="s">
        <v>1050</v>
      </c>
      <c r="L68" s="863" t="s">
        <v>1034</v>
      </c>
      <c r="M68" s="976"/>
      <c r="N68" s="104" t="s">
        <v>1035</v>
      </c>
    </row>
    <row r="69" spans="1:15">
      <c r="A69" s="170" t="s">
        <v>7</v>
      </c>
      <c r="B69" s="55" t="str">
        <f>VLOOKUP(A69,'MANO DE OBRA'!A8:D68,3,FALSE)</f>
        <v>Obrero (2)</v>
      </c>
      <c r="C69" s="53"/>
      <c r="D69" s="53"/>
      <c r="E69" s="53"/>
      <c r="F69" s="53"/>
      <c r="G69" s="53"/>
      <c r="H69" s="53"/>
      <c r="I69" s="300">
        <f>K69/J69*100</f>
        <v>55207.789411999998</v>
      </c>
      <c r="J69" s="301">
        <v>185</v>
      </c>
      <c r="K69" s="302">
        <f>VLOOKUP(A69,'MANO DE OBRA'!A8:D99,4,FALSE)</f>
        <v>102134.4104122</v>
      </c>
      <c r="L69" s="56"/>
      <c r="M69" s="442">
        <v>10</v>
      </c>
      <c r="N69" s="403">
        <f>K69/M69</f>
        <v>10213.44104122</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10</v>
      </c>
      <c r="N70" s="403">
        <f>K70/M70</f>
        <v>10213.44104122</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8"/>
      <c r="C74" s="899"/>
      <c r="D74" s="899"/>
      <c r="E74" s="899"/>
      <c r="F74" s="899"/>
      <c r="G74" s="899"/>
      <c r="H74" s="899"/>
      <c r="I74" s="132"/>
      <c r="J74" s="132"/>
      <c r="K74" s="132"/>
      <c r="L74" s="912"/>
      <c r="M74" s="912"/>
      <c r="N74" s="133"/>
    </row>
    <row r="75" spans="1:15" ht="15.75" thickBot="1">
      <c r="B75" s="911" t="s">
        <v>1037</v>
      </c>
      <c r="C75" s="865"/>
      <c r="D75" s="865"/>
      <c r="E75" s="865"/>
      <c r="F75" s="865"/>
      <c r="G75" s="865"/>
      <c r="H75" s="865"/>
      <c r="I75" s="865"/>
      <c r="J75" s="865"/>
      <c r="K75" s="865"/>
      <c r="L75" s="865"/>
      <c r="M75" s="866"/>
      <c r="N75" s="468">
        <f>SUM(N69:N74)</f>
        <v>20426.882082439999</v>
      </c>
    </row>
    <row r="76" spans="1:15" ht="15.75" thickBot="1">
      <c r="B76" s="39"/>
      <c r="C76" s="40"/>
      <c r="D76" s="40"/>
      <c r="E76" s="40"/>
      <c r="F76" s="40"/>
      <c r="G76" s="40"/>
      <c r="H76" s="40"/>
      <c r="I76" s="40"/>
      <c r="J76" s="40"/>
      <c r="K76" s="40"/>
      <c r="L76" s="40"/>
      <c r="M76" s="40"/>
      <c r="N76" s="41"/>
    </row>
    <row r="77" spans="1:15" ht="15.75" thickBot="1">
      <c r="B77" s="822" t="s">
        <v>1051</v>
      </c>
      <c r="C77" s="823"/>
      <c r="D77" s="823"/>
      <c r="E77" s="823"/>
      <c r="F77" s="823"/>
      <c r="G77" s="823"/>
      <c r="H77" s="823"/>
      <c r="I77" s="823"/>
      <c r="J77" s="823"/>
      <c r="K77" s="823"/>
      <c r="L77" s="823"/>
      <c r="M77" s="824"/>
      <c r="N77" s="105">
        <f>N43+N53+N64+N75</f>
        <v>124718.03377469817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7" t="s">
        <v>1053</v>
      </c>
      <c r="C81" s="868"/>
      <c r="D81" s="868"/>
      <c r="E81" s="868"/>
      <c r="F81" s="868"/>
      <c r="G81" s="868"/>
      <c r="H81" s="868"/>
      <c r="I81" s="322"/>
      <c r="J81" s="342"/>
      <c r="K81" s="310" t="s">
        <v>1054</v>
      </c>
      <c r="L81" s="869" t="s">
        <v>1055</v>
      </c>
      <c r="M81" s="870"/>
      <c r="N81" s="311"/>
    </row>
    <row r="82" spans="1:14">
      <c r="B82" s="855" t="s">
        <v>1056</v>
      </c>
      <c r="C82" s="856"/>
      <c r="D82" s="856"/>
      <c r="E82" s="856"/>
      <c r="F82" s="856"/>
      <c r="G82" s="856"/>
      <c r="H82" s="856"/>
      <c r="I82" s="93"/>
      <c r="J82" s="94"/>
      <c r="K82" s="312">
        <v>0.2</v>
      </c>
      <c r="L82" s="857">
        <f>N77*K82</f>
        <v>24943.606754939636</v>
      </c>
      <c r="M82" s="858"/>
      <c r="N82" s="57"/>
    </row>
    <row r="83" spans="1:14">
      <c r="B83" s="95" t="s">
        <v>1057</v>
      </c>
      <c r="C83" s="96"/>
      <c r="D83" s="96"/>
      <c r="E83" s="96"/>
      <c r="F83" s="96"/>
      <c r="G83" s="96"/>
      <c r="H83" s="96"/>
      <c r="I83" s="93"/>
      <c r="J83" s="94"/>
      <c r="K83" s="312">
        <v>0.05</v>
      </c>
      <c r="L83" s="857">
        <f>N77*K83</f>
        <v>6235.9016887349089</v>
      </c>
      <c r="M83" s="858"/>
      <c r="N83" s="57"/>
    </row>
    <row r="84" spans="1:14" ht="15.75" thickBot="1">
      <c r="B84" s="97" t="s">
        <v>1058</v>
      </c>
      <c r="C84" s="98"/>
      <c r="D84" s="98"/>
      <c r="E84" s="98"/>
      <c r="F84" s="98"/>
      <c r="G84" s="98"/>
      <c r="H84" s="98"/>
      <c r="I84" s="99"/>
      <c r="J84" s="100"/>
      <c r="K84" s="313">
        <v>0.05</v>
      </c>
      <c r="L84" s="859">
        <f>N77*K84</f>
        <v>6235.9016887349089</v>
      </c>
      <c r="M84" s="860"/>
      <c r="N84" s="57"/>
    </row>
    <row r="85" spans="1:14" ht="15.75" thickBot="1">
      <c r="B85" s="822" t="s">
        <v>1037</v>
      </c>
      <c r="C85" s="823"/>
      <c r="D85" s="823"/>
      <c r="E85" s="823"/>
      <c r="F85" s="823"/>
      <c r="G85" s="823"/>
      <c r="H85" s="823"/>
      <c r="I85" s="823"/>
      <c r="J85" s="823"/>
      <c r="K85" s="823"/>
      <c r="L85" s="823"/>
      <c r="M85" s="824"/>
      <c r="N85" s="58">
        <f>L82+L83+L84</f>
        <v>37415.410132409452</v>
      </c>
    </row>
    <row r="86" spans="1:14" ht="15.75" thickBot="1">
      <c r="B86" s="39"/>
      <c r="C86" s="40"/>
      <c r="D86" s="40"/>
      <c r="E86" s="40"/>
      <c r="F86" s="40"/>
      <c r="G86" s="40"/>
      <c r="H86" s="40"/>
      <c r="I86" s="40"/>
      <c r="J86" s="40"/>
      <c r="K86" s="40"/>
      <c r="L86" s="40"/>
      <c r="M86" s="40"/>
      <c r="N86" s="41"/>
    </row>
    <row r="87" spans="1:14" ht="15.75" thickBot="1">
      <c r="A87" t="s">
        <v>2122</v>
      </c>
      <c r="B87" s="822" t="s">
        <v>1059</v>
      </c>
      <c r="C87" s="823"/>
      <c r="D87" s="823"/>
      <c r="E87" s="823"/>
      <c r="F87" s="823"/>
      <c r="G87" s="823"/>
      <c r="H87" s="823"/>
      <c r="I87" s="823"/>
      <c r="J87" s="823"/>
      <c r="K87" s="823"/>
      <c r="L87" s="823"/>
      <c r="M87" s="824"/>
      <c r="N87" s="196">
        <f>N77+N85</f>
        <v>162133.44390710763</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6" t="s">
        <v>2324</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2325</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72"/>
      <c r="K117" s="972"/>
      <c r="L117" s="972"/>
      <c r="M117" s="972"/>
      <c r="N117" s="973"/>
    </row>
    <row r="118" spans="2:14" ht="15.75" thickBot="1">
      <c r="B118" s="427" t="s">
        <v>2327</v>
      </c>
      <c r="C118" s="428"/>
      <c r="D118" s="428"/>
      <c r="E118" s="267"/>
      <c r="F118" s="267"/>
      <c r="G118" s="267"/>
      <c r="H118" s="267"/>
      <c r="I118" s="267"/>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customHeight="1" thickBot="1">
      <c r="A31" t="s">
        <v>1929</v>
      </c>
      <c r="B31" s="86" t="s">
        <v>1226</v>
      </c>
      <c r="C31" s="87" t="s">
        <v>2259</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344"/>
      <c r="N36" s="280"/>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0.1</v>
      </c>
      <c r="N41" s="352">
        <f>N75*M41</f>
        <v>51.067205206099999</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51.067205206099999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69" t="s">
        <v>381</v>
      </c>
      <c r="B48" s="49" t="str">
        <f>VLOOKUP(A48,MATERIALES!A5:D373,3,FALSE)</f>
        <v>Armadura de Acero</v>
      </c>
      <c r="C48" s="289"/>
      <c r="D48" s="289"/>
      <c r="E48" s="289"/>
      <c r="F48" s="289"/>
      <c r="G48" s="289"/>
      <c r="H48" s="289"/>
      <c r="I48" s="289"/>
      <c r="J48" s="319" t="str">
        <f>VLOOKUP(A48,MATERIALES!A4:D640,2,FALSE)</f>
        <v>m</v>
      </c>
      <c r="K48" s="290">
        <v>1</v>
      </c>
      <c r="L48" s="275"/>
      <c r="M48" s="410">
        <f>VLOOKUP(A48,MATERIALES!A5:D396,4,FALSE)</f>
        <v>5614.2729479902946</v>
      </c>
      <c r="N48" s="280">
        <f>K48*M48</f>
        <v>5614.2729479902946</v>
      </c>
    </row>
    <row r="49" spans="1:14">
      <c r="A49" s="169" t="s">
        <v>747</v>
      </c>
      <c r="B49" s="49" t="str">
        <f>VLOOKUP(A49,MATERIALES!A6:D373,3,FALSE)</f>
        <v>Tornillos de Unión de D= 12 mm</v>
      </c>
      <c r="C49" s="433"/>
      <c r="D49" s="433"/>
      <c r="E49" s="433"/>
      <c r="F49" s="433"/>
      <c r="G49" s="433"/>
      <c r="H49" s="433"/>
      <c r="I49" s="433"/>
      <c r="J49" s="320" t="str">
        <f>VLOOKUP(A49,MATERIALES!A5:D641,2,FALSE)</f>
        <v>u</v>
      </c>
      <c r="K49" s="405">
        <v>4</v>
      </c>
      <c r="L49" s="429"/>
      <c r="M49" s="410">
        <f>VLOOKUP(A49,MATERIALES!A6:D397,4,FALSE)</f>
        <v>3275.9992980975912</v>
      </c>
      <c r="N49" s="280">
        <f>K49*M49</f>
        <v>13103.997192390365</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ht="15.75" thickBot="1">
      <c r="B52" s="49"/>
      <c r="C52" s="318"/>
      <c r="D52" s="318"/>
      <c r="E52" s="318"/>
      <c r="F52" s="318"/>
      <c r="G52" s="318"/>
      <c r="H52" s="318"/>
      <c r="I52" s="318"/>
      <c r="J52" s="443"/>
      <c r="K52" s="132"/>
      <c r="L52" s="333"/>
      <c r="M52" s="410"/>
      <c r="N52" s="280"/>
    </row>
    <row r="53" spans="1:14" ht="15.75" thickBot="1">
      <c r="B53" s="822" t="s">
        <v>1037</v>
      </c>
      <c r="C53" s="823"/>
      <c r="D53" s="823"/>
      <c r="E53" s="823"/>
      <c r="F53" s="823"/>
      <c r="G53" s="823"/>
      <c r="H53" s="823"/>
      <c r="I53" s="823"/>
      <c r="J53" s="823"/>
      <c r="K53" s="823"/>
      <c r="L53" s="823"/>
      <c r="M53" s="824"/>
      <c r="N53" s="402">
        <f>SUM(N48:N52)</f>
        <v>18718.27014038066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8" t="s">
        <v>1045</v>
      </c>
      <c r="M57" s="887"/>
      <c r="N57" s="82" t="s">
        <v>1035</v>
      </c>
    </row>
    <row r="58" spans="1:14">
      <c r="B58" s="52"/>
      <c r="C58" s="325"/>
      <c r="D58" s="325"/>
      <c r="E58" s="325"/>
      <c r="F58" s="325"/>
      <c r="G58" s="325"/>
      <c r="H58" s="319"/>
      <c r="I58" s="287"/>
      <c r="J58" s="294"/>
      <c r="K58" s="287"/>
      <c r="L58" s="909"/>
      <c r="M58" s="910"/>
      <c r="N58" s="295"/>
    </row>
    <row r="59" spans="1:14">
      <c r="B59" s="52"/>
      <c r="C59" s="53"/>
      <c r="D59" s="53"/>
      <c r="E59" s="53"/>
      <c r="F59" s="53"/>
      <c r="G59" s="53"/>
      <c r="H59" s="319"/>
      <c r="I59" s="287"/>
      <c r="J59" s="294"/>
      <c r="K59" s="287"/>
      <c r="L59" s="909"/>
      <c r="M59" s="910"/>
      <c r="N59" s="295"/>
    </row>
    <row r="60" spans="1:14">
      <c r="B60" s="52"/>
      <c r="C60" s="53"/>
      <c r="D60" s="53"/>
      <c r="E60" s="53"/>
      <c r="F60" s="53"/>
      <c r="G60" s="53"/>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900"/>
      <c r="M63" s="901"/>
      <c r="N63" s="133"/>
    </row>
    <row r="64" spans="1:14" ht="15.75" thickBot="1">
      <c r="B64" s="911" t="s">
        <v>1037</v>
      </c>
      <c r="C64" s="865"/>
      <c r="D64" s="865"/>
      <c r="E64" s="865"/>
      <c r="F64" s="865"/>
      <c r="G64" s="865"/>
      <c r="H64" s="865"/>
      <c r="I64" s="865"/>
      <c r="J64" s="865"/>
      <c r="K64" s="865"/>
      <c r="L64" s="865"/>
      <c r="M64" s="866"/>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1" t="s">
        <v>1047</v>
      </c>
      <c r="C68" s="862"/>
      <c r="D68" s="862"/>
      <c r="E68" s="862"/>
      <c r="F68" s="862"/>
      <c r="G68" s="862"/>
      <c r="H68" s="862"/>
      <c r="I68" s="79" t="s">
        <v>1048</v>
      </c>
      <c r="J68" s="81" t="s">
        <v>1494</v>
      </c>
      <c r="K68" s="80" t="s">
        <v>1050</v>
      </c>
      <c r="L68" s="863" t="s">
        <v>1034</v>
      </c>
      <c r="M68" s="976"/>
      <c r="N68" s="104" t="s">
        <v>1035</v>
      </c>
    </row>
    <row r="69" spans="1:15">
      <c r="A69" s="170" t="s">
        <v>7</v>
      </c>
      <c r="B69" s="55" t="str">
        <f>VLOOKUP(A69,'MANO DE OBRA'!A8:D68,3,FALSE)</f>
        <v>Obrero (2)</v>
      </c>
      <c r="C69" s="53"/>
      <c r="D69" s="53"/>
      <c r="E69" s="53"/>
      <c r="F69" s="53"/>
      <c r="G69" s="53"/>
      <c r="H69" s="53"/>
      <c r="I69" s="300">
        <f>K69/J69*100</f>
        <v>55207.789411999998</v>
      </c>
      <c r="J69" s="301">
        <v>185</v>
      </c>
      <c r="K69" s="302">
        <f>VLOOKUP(A69,'MANO DE OBRA'!A8:D99,4,FALSE)</f>
        <v>102134.4104122</v>
      </c>
      <c r="L69" s="56"/>
      <c r="M69" s="442">
        <v>400</v>
      </c>
      <c r="N69" s="403">
        <f>K69/M69</f>
        <v>255.33602603049999</v>
      </c>
      <c r="O69" s="112"/>
    </row>
    <row r="70" spans="1:15">
      <c r="A70" s="170"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400</v>
      </c>
      <c r="N70" s="403">
        <f>K70/M70</f>
        <v>255.33602603049999</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8"/>
      <c r="C74" s="899"/>
      <c r="D74" s="899"/>
      <c r="E74" s="899"/>
      <c r="F74" s="899"/>
      <c r="G74" s="899"/>
      <c r="H74" s="899"/>
      <c r="I74" s="132"/>
      <c r="J74" s="132"/>
      <c r="K74" s="132"/>
      <c r="L74" s="912"/>
      <c r="M74" s="912"/>
      <c r="N74" s="133"/>
    </row>
    <row r="75" spans="1:15" ht="15.75" thickBot="1">
      <c r="B75" s="911" t="s">
        <v>1037</v>
      </c>
      <c r="C75" s="865"/>
      <c r="D75" s="865"/>
      <c r="E75" s="865"/>
      <c r="F75" s="865"/>
      <c r="G75" s="865"/>
      <c r="H75" s="865"/>
      <c r="I75" s="865"/>
      <c r="J75" s="865"/>
      <c r="K75" s="865"/>
      <c r="L75" s="865"/>
      <c r="M75" s="866"/>
      <c r="N75" s="468">
        <f>SUM(N69:N74)</f>
        <v>510.67205206099999</v>
      </c>
    </row>
    <row r="76" spans="1:15" ht="15.75" thickBot="1">
      <c r="B76" s="39"/>
      <c r="C76" s="40"/>
      <c r="D76" s="40"/>
      <c r="E76" s="40"/>
      <c r="F76" s="40"/>
      <c r="G76" s="40"/>
      <c r="H76" s="40"/>
      <c r="I76" s="40"/>
      <c r="J76" s="40"/>
      <c r="K76" s="40"/>
      <c r="L76" s="40"/>
      <c r="M76" s="40"/>
      <c r="N76" s="41"/>
    </row>
    <row r="77" spans="1:15" ht="15.75" thickBot="1">
      <c r="B77" s="822" t="s">
        <v>1051</v>
      </c>
      <c r="C77" s="823"/>
      <c r="D77" s="823"/>
      <c r="E77" s="823"/>
      <c r="F77" s="823"/>
      <c r="G77" s="823"/>
      <c r="H77" s="823"/>
      <c r="I77" s="823"/>
      <c r="J77" s="823"/>
      <c r="K77" s="823"/>
      <c r="L77" s="823"/>
      <c r="M77" s="824"/>
      <c r="N77" s="105">
        <f>N43+N53+N64+N75</f>
        <v>19280.009397647762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7" t="s">
        <v>1053</v>
      </c>
      <c r="C81" s="868"/>
      <c r="D81" s="868"/>
      <c r="E81" s="868"/>
      <c r="F81" s="868"/>
      <c r="G81" s="868"/>
      <c r="H81" s="868"/>
      <c r="I81" s="322"/>
      <c r="J81" s="342"/>
      <c r="K81" s="310" t="s">
        <v>1054</v>
      </c>
      <c r="L81" s="869" t="s">
        <v>1055</v>
      </c>
      <c r="M81" s="870"/>
      <c r="N81" s="311"/>
    </row>
    <row r="82" spans="1:14">
      <c r="B82" s="855" t="s">
        <v>1056</v>
      </c>
      <c r="C82" s="856"/>
      <c r="D82" s="856"/>
      <c r="E82" s="856"/>
      <c r="F82" s="856"/>
      <c r="G82" s="856"/>
      <c r="H82" s="856"/>
      <c r="I82" s="93"/>
      <c r="J82" s="94"/>
      <c r="K82" s="312">
        <v>0.2</v>
      </c>
      <c r="L82" s="857">
        <f>N77*K82</f>
        <v>3856.0018795295528</v>
      </c>
      <c r="M82" s="858"/>
      <c r="N82" s="57"/>
    </row>
    <row r="83" spans="1:14">
      <c r="B83" s="95" t="s">
        <v>1057</v>
      </c>
      <c r="C83" s="96"/>
      <c r="D83" s="96"/>
      <c r="E83" s="96"/>
      <c r="F83" s="96"/>
      <c r="G83" s="96"/>
      <c r="H83" s="96"/>
      <c r="I83" s="93"/>
      <c r="J83" s="94"/>
      <c r="K83" s="312">
        <v>0.05</v>
      </c>
      <c r="L83" s="857">
        <f>N77*K83</f>
        <v>964.00046988238819</v>
      </c>
      <c r="M83" s="858"/>
      <c r="N83" s="57"/>
    </row>
    <row r="84" spans="1:14" ht="15.75" thickBot="1">
      <c r="B84" s="97" t="s">
        <v>1058</v>
      </c>
      <c r="C84" s="98"/>
      <c r="D84" s="98"/>
      <c r="E84" s="98"/>
      <c r="F84" s="98"/>
      <c r="G84" s="98"/>
      <c r="H84" s="98"/>
      <c r="I84" s="99"/>
      <c r="J84" s="100"/>
      <c r="K84" s="313">
        <v>0.05</v>
      </c>
      <c r="L84" s="859">
        <f>N77*K84</f>
        <v>964.00046988238819</v>
      </c>
      <c r="M84" s="860"/>
      <c r="N84" s="57"/>
    </row>
    <row r="85" spans="1:14" ht="15.75" thickBot="1">
      <c r="B85" s="822" t="s">
        <v>1037</v>
      </c>
      <c r="C85" s="823"/>
      <c r="D85" s="823"/>
      <c r="E85" s="823"/>
      <c r="F85" s="823"/>
      <c r="G85" s="823"/>
      <c r="H85" s="823"/>
      <c r="I85" s="823"/>
      <c r="J85" s="823"/>
      <c r="K85" s="823"/>
      <c r="L85" s="823"/>
      <c r="M85" s="824"/>
      <c r="N85" s="58">
        <f>L82+L83+L84</f>
        <v>5784.00281929433</v>
      </c>
    </row>
    <row r="86" spans="1:14" ht="15.75" thickBot="1">
      <c r="B86" s="39"/>
      <c r="C86" s="40"/>
      <c r="D86" s="40"/>
      <c r="E86" s="40"/>
      <c r="F86" s="40"/>
      <c r="G86" s="40"/>
      <c r="H86" s="40"/>
      <c r="I86" s="40"/>
      <c r="J86" s="40"/>
      <c r="K86" s="40"/>
      <c r="L86" s="40"/>
      <c r="M86" s="40"/>
      <c r="N86" s="41"/>
    </row>
    <row r="87" spans="1:14" ht="15.75" thickBot="1">
      <c r="A87" t="s">
        <v>2122</v>
      </c>
      <c r="B87" s="822" t="s">
        <v>1059</v>
      </c>
      <c r="C87" s="823"/>
      <c r="D87" s="823"/>
      <c r="E87" s="823"/>
      <c r="F87" s="823"/>
      <c r="G87" s="823"/>
      <c r="H87" s="823"/>
      <c r="I87" s="823"/>
      <c r="J87" s="823"/>
      <c r="K87" s="823"/>
      <c r="L87" s="823"/>
      <c r="M87" s="824"/>
      <c r="N87" s="196">
        <f>N77+N85</f>
        <v>25064.012216942094</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6" t="s">
        <v>2324</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2325</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72"/>
      <c r="K117" s="972"/>
      <c r="L117" s="972"/>
      <c r="M117" s="972"/>
      <c r="N117" s="973"/>
    </row>
    <row r="118" spans="2:14" ht="15.75" thickBot="1">
      <c r="B118" s="427" t="s">
        <v>2327</v>
      </c>
      <c r="C118" s="428"/>
      <c r="D118" s="428"/>
      <c r="E118" s="267"/>
      <c r="F118" s="267"/>
      <c r="G118" s="267"/>
      <c r="H118" s="267"/>
      <c r="I118" s="267"/>
      <c r="J118" s="974"/>
      <c r="K118" s="974"/>
      <c r="L118" s="974"/>
      <c r="M118" s="974"/>
      <c r="N118" s="975"/>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thickBot="1">
      <c r="A31" t="s">
        <v>1929</v>
      </c>
      <c r="B31" s="86" t="s">
        <v>1227</v>
      </c>
      <c r="C31" s="87" t="s">
        <v>2260</v>
      </c>
      <c r="D31" s="88"/>
      <c r="E31" s="88"/>
      <c r="F31" s="88"/>
      <c r="G31" s="88"/>
      <c r="H31" s="88"/>
      <c r="I31" s="88"/>
      <c r="J31" s="88"/>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269</v>
      </c>
      <c r="B36" s="871" t="str">
        <f>VLOOKUP(A36,EQUIPOS!A6:D154,3,FALSE)</f>
        <v>Motoniveladora  potencia 215 HP, ancho de cuchilla 4,27 m, peso 18 ton.</v>
      </c>
      <c r="C36" s="872"/>
      <c r="D36" s="872"/>
      <c r="E36" s="872"/>
      <c r="F36" s="872"/>
      <c r="G36" s="872"/>
      <c r="H36" s="873"/>
      <c r="I36" s="275"/>
      <c r="J36" s="276"/>
      <c r="K36" s="277">
        <f>VLOOKUP(A36,EQUIPOS!A6:D163,4,FALSE)</f>
        <v>236733.33333333334</v>
      </c>
      <c r="L36" s="278"/>
      <c r="M36" s="344">
        <v>15</v>
      </c>
      <c r="N36" s="280">
        <f>K36/M36</f>
        <v>15782.222222222223</v>
      </c>
    </row>
    <row r="37" spans="1:14">
      <c r="A37" s="119" t="s">
        <v>365</v>
      </c>
      <c r="B37" s="871" t="str">
        <f>VLOOKUP(A37,EQUIPOS!A7:D154,3,FALSE)</f>
        <v xml:space="preserve">Vibrocompatador, potencia 153 HP, peso 10 Ton. </v>
      </c>
      <c r="C37" s="872"/>
      <c r="D37" s="872"/>
      <c r="E37" s="872"/>
      <c r="F37" s="872"/>
      <c r="G37" s="872"/>
      <c r="H37" s="873"/>
      <c r="I37" s="429"/>
      <c r="J37" s="430"/>
      <c r="K37" s="277">
        <f>VLOOKUP(A37,EQUIPOS!A7:D164,4,FALSE)</f>
        <v>137533.33333333334</v>
      </c>
      <c r="L37" s="343"/>
      <c r="M37" s="344">
        <v>15</v>
      </c>
      <c r="N37" s="280">
        <f>K37/M37</f>
        <v>9168.8888888888887</v>
      </c>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0.05</v>
      </c>
      <c r="N41" s="352">
        <f>N77*M41</f>
        <v>106.39001084604166</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25057.50112195715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69" t="s">
        <v>564</v>
      </c>
      <c r="B48" s="49" t="str">
        <f>VLOOKUP(A48,MATERIALES!A5:D373,3,FALSE)</f>
        <v xml:space="preserve">Material seleccionado para Relleno
</v>
      </c>
      <c r="C48" s="289"/>
      <c r="D48" s="289"/>
      <c r="E48" s="289"/>
      <c r="F48" s="289"/>
      <c r="G48" s="289"/>
      <c r="H48" s="289"/>
      <c r="I48" s="276"/>
      <c r="J48" s="232" t="str">
        <f>VLOOKUP(A48,MATERIALES!A4:D640,2,FALSE)</f>
        <v>m3</v>
      </c>
      <c r="K48" s="290">
        <v>1.05</v>
      </c>
      <c r="L48" s="275"/>
      <c r="M48" s="410">
        <f>VLOOKUP(A48,MATERIALES!A5:D396,4,FALSE)</f>
        <v>29750</v>
      </c>
      <c r="N48" s="280">
        <f>K48*M48</f>
        <v>31237.5</v>
      </c>
    </row>
    <row r="49" spans="1:14">
      <c r="A49" s="169" t="s">
        <v>845</v>
      </c>
      <c r="B49" s="49" t="str">
        <f>VLOOKUP(A49,MATERIALES!A6:D373,3,FALSE)</f>
        <v>Agua</v>
      </c>
      <c r="C49" s="433"/>
      <c r="D49" s="433"/>
      <c r="E49" s="433"/>
      <c r="F49" s="433"/>
      <c r="G49" s="433"/>
      <c r="H49" s="433"/>
      <c r="I49" s="433"/>
      <c r="J49" s="319" t="str">
        <f>VLOOKUP(A49,MATERIALES!A5:D641,2,FALSE)</f>
        <v>lt</v>
      </c>
      <c r="K49" s="405">
        <v>30</v>
      </c>
      <c r="L49" s="429"/>
      <c r="M49" s="410">
        <f>VLOOKUP(A49,MATERIALES!A6:D397,4,FALSE)</f>
        <v>52.333333333333336</v>
      </c>
      <c r="N49" s="280">
        <f>K49*M49</f>
        <v>1570</v>
      </c>
    </row>
    <row r="50" spans="1:14">
      <c r="A50" s="169"/>
      <c r="B50" s="49"/>
      <c r="C50" s="433"/>
      <c r="D50" s="433"/>
      <c r="E50" s="433"/>
      <c r="F50" s="433"/>
      <c r="G50" s="433"/>
      <c r="H50" s="433"/>
      <c r="I50" s="433"/>
      <c r="J50" s="319"/>
      <c r="K50" s="405"/>
      <c r="L50" s="429"/>
      <c r="M50" s="410"/>
      <c r="N50" s="280"/>
    </row>
    <row r="51" spans="1:14">
      <c r="A51" s="169"/>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11" t="s">
        <v>1037</v>
      </c>
      <c r="C55" s="865"/>
      <c r="D55" s="865"/>
      <c r="E55" s="865"/>
      <c r="F55" s="865"/>
      <c r="G55" s="865"/>
      <c r="H55" s="865"/>
      <c r="I55" s="865"/>
      <c r="J55" s="865"/>
      <c r="K55" s="865"/>
      <c r="L55" s="865"/>
      <c r="M55" s="866"/>
      <c r="N55" s="110">
        <f>SUM(N48:N54)</f>
        <v>32807.5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A60" t="s">
        <v>1375</v>
      </c>
      <c r="B60" s="52" t="str">
        <f>VLOOKUP(A60,TRANSPORTE!A1:D117,3,FALSE)</f>
        <v>Transporte de material seleccionado para relleno</v>
      </c>
      <c r="C60" s="325"/>
      <c r="D60" s="325"/>
      <c r="E60" s="325"/>
      <c r="F60" s="325"/>
      <c r="G60" s="325"/>
      <c r="H60" s="319" t="s">
        <v>2105</v>
      </c>
      <c r="I60" s="287">
        <v>1.05</v>
      </c>
      <c r="J60" s="294">
        <v>1</v>
      </c>
      <c r="K60" s="287">
        <f>I60*J60</f>
        <v>1.05</v>
      </c>
      <c r="L60" s="909">
        <f>VLOOKUP(A60,TRANSPORTE!A1:D117,4,FALSE)</f>
        <v>1226.6666666666667</v>
      </c>
      <c r="M60" s="910"/>
      <c r="N60" s="295">
        <f>K60*L60</f>
        <v>1288.0000000000002</v>
      </c>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900"/>
      <c r="M65" s="901"/>
      <c r="N65" s="133"/>
    </row>
    <row r="66" spans="1:15" ht="15.75" thickBot="1">
      <c r="B66" s="911" t="s">
        <v>1037</v>
      </c>
      <c r="C66" s="865"/>
      <c r="D66" s="865"/>
      <c r="E66" s="865"/>
      <c r="F66" s="865"/>
      <c r="G66" s="865"/>
      <c r="H66" s="865"/>
      <c r="I66" s="865"/>
      <c r="J66" s="865"/>
      <c r="K66" s="865"/>
      <c r="L66" s="865"/>
      <c r="M66" s="866"/>
      <c r="N66" s="110">
        <f>N60+N61+N62+N63+N64</f>
        <v>1288.0000000000002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976"/>
      <c r="N70" s="104" t="s">
        <v>1035</v>
      </c>
    </row>
    <row r="71" spans="1:15">
      <c r="A71" s="170"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120</v>
      </c>
      <c r="N71" s="403">
        <f>K71/M71</f>
        <v>851.12008676833329</v>
      </c>
      <c r="O71" s="112"/>
    </row>
    <row r="72" spans="1:15">
      <c r="A72" s="170"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120</v>
      </c>
      <c r="N72" s="403">
        <f>K72/M72</f>
        <v>1276.6801301524999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8"/>
      <c r="C76" s="899"/>
      <c r="D76" s="899"/>
      <c r="E76" s="899"/>
      <c r="F76" s="899"/>
      <c r="G76" s="899"/>
      <c r="H76" s="899"/>
      <c r="I76" s="132"/>
      <c r="J76" s="132"/>
      <c r="K76" s="132"/>
      <c r="L76" s="912"/>
      <c r="M76" s="912"/>
      <c r="N76" s="133"/>
    </row>
    <row r="77" spans="1:15" ht="15.75" thickBot="1">
      <c r="B77" s="911" t="s">
        <v>1037</v>
      </c>
      <c r="C77" s="865"/>
      <c r="D77" s="865"/>
      <c r="E77" s="865"/>
      <c r="F77" s="865"/>
      <c r="G77" s="865"/>
      <c r="H77" s="865"/>
      <c r="I77" s="865"/>
      <c r="J77" s="865"/>
      <c r="K77" s="865"/>
      <c r="L77" s="865"/>
      <c r="M77" s="866"/>
      <c r="N77" s="468">
        <f>SUM(N71:N76)</f>
        <v>2127.800216920833</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61280.80133887798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12256.160267775596</v>
      </c>
      <c r="M84" s="858"/>
      <c r="N84" s="57"/>
    </row>
    <row r="85" spans="1:14">
      <c r="B85" s="95" t="s">
        <v>1057</v>
      </c>
      <c r="C85" s="96"/>
      <c r="D85" s="96"/>
      <c r="E85" s="96"/>
      <c r="F85" s="96"/>
      <c r="G85" s="96"/>
      <c r="H85" s="96"/>
      <c r="I85" s="93"/>
      <c r="J85" s="94"/>
      <c r="K85" s="312">
        <v>0.05</v>
      </c>
      <c r="L85" s="857">
        <f>N79*K85</f>
        <v>3064.0400669438991</v>
      </c>
      <c r="M85" s="858"/>
      <c r="N85" s="57"/>
    </row>
    <row r="86" spans="1:14" ht="15.75" thickBot="1">
      <c r="B86" s="97" t="s">
        <v>1058</v>
      </c>
      <c r="C86" s="98"/>
      <c r="D86" s="98"/>
      <c r="E86" s="98"/>
      <c r="F86" s="98"/>
      <c r="G86" s="98"/>
      <c r="H86" s="98"/>
      <c r="I86" s="99"/>
      <c r="J86" s="100"/>
      <c r="K86" s="313">
        <v>0.05</v>
      </c>
      <c r="L86" s="859">
        <f>N79*K86</f>
        <v>3064.0400669438991</v>
      </c>
      <c r="M86" s="860"/>
      <c r="N86" s="57"/>
    </row>
    <row r="87" spans="1:14" ht="15.75" thickBot="1">
      <c r="B87" s="822" t="s">
        <v>1037</v>
      </c>
      <c r="C87" s="823"/>
      <c r="D87" s="823"/>
      <c r="E87" s="823"/>
      <c r="F87" s="823"/>
      <c r="G87" s="823"/>
      <c r="H87" s="823"/>
      <c r="I87" s="823"/>
      <c r="J87" s="823"/>
      <c r="K87" s="823"/>
      <c r="L87" s="823"/>
      <c r="M87" s="824"/>
      <c r="N87" s="58">
        <f>L84+L85+L86</f>
        <v>18384.240401663395</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79665.041740541375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32.25" customHeight="1" thickBot="1">
      <c r="A31" t="s">
        <v>1929</v>
      </c>
      <c r="B31" s="86" t="s">
        <v>1228</v>
      </c>
      <c r="C31" s="964" t="s">
        <v>2261</v>
      </c>
      <c r="D31" s="965"/>
      <c r="E31" s="965"/>
      <c r="F31" s="965"/>
      <c r="G31" s="965"/>
      <c r="H31" s="965"/>
      <c r="I31" s="965"/>
      <c r="J31" s="994"/>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344"/>
      <c r="N36" s="280"/>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0.05</v>
      </c>
      <c r="N41" s="352">
        <f>N77*M41</f>
        <v>766.00807809150001</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SUM(N36:N41)</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54016.666666666664</v>
      </c>
      <c r="N48" s="280">
        <f>K48*M48</f>
        <v>59418.333333333336</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5659.6579673135848</v>
      </c>
      <c r="N49" s="280">
        <f>K49*M49</f>
        <v>6508.6066624106215</v>
      </c>
    </row>
    <row r="50" spans="1:14">
      <c r="A50" s="169"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2</v>
      </c>
      <c r="L50" s="429"/>
      <c r="M50" s="410">
        <f>VLOOKUP(A50,MATERIALES!A6:D398,4,FALSE)</f>
        <v>9664.2233333333334</v>
      </c>
      <c r="N50" s="280">
        <f>K50*M50</f>
        <v>19328.446666666667</v>
      </c>
    </row>
    <row r="51" spans="1:14">
      <c r="A51" s="169" t="s">
        <v>1005</v>
      </c>
      <c r="B51" s="49" t="str">
        <f>VLOOKUP(A51,MATERIALES!A6:D373,3,FALSE)</f>
        <v>Malla para gaviones (2M3)</v>
      </c>
      <c r="C51" s="433"/>
      <c r="D51" s="433"/>
      <c r="E51" s="433"/>
      <c r="F51" s="433"/>
      <c r="G51" s="433"/>
      <c r="H51" s="433"/>
      <c r="I51" s="433"/>
      <c r="J51" s="320" t="str">
        <f>VLOOKUP(A51,MATERIALES!A6:D643,2,FALSE)</f>
        <v>u</v>
      </c>
      <c r="K51" s="405">
        <v>0.5</v>
      </c>
      <c r="L51" s="429"/>
      <c r="M51" s="410">
        <f>VLOOKUP(A51,MATERIALES!A6:D399,4,FALSE)</f>
        <v>126599.16666666667</v>
      </c>
      <c r="N51" s="280">
        <f>K51*M51</f>
        <v>63299.583333333336</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11" t="s">
        <v>1037</v>
      </c>
      <c r="C55" s="865"/>
      <c r="D55" s="865"/>
      <c r="E55" s="865"/>
      <c r="F55" s="865"/>
      <c r="G55" s="865"/>
      <c r="H55" s="865"/>
      <c r="I55" s="865"/>
      <c r="J55" s="865"/>
      <c r="K55" s="865"/>
      <c r="L55" s="865"/>
      <c r="M55" s="866"/>
      <c r="N55" s="110">
        <f>SUM(N48:N54)</f>
        <v>148554.96999574397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A60" t="s">
        <v>1395</v>
      </c>
      <c r="B60" s="52" t="str">
        <f>VLOOKUP(A60,TRANSPORTE!A1:D117,3,FALSE)</f>
        <v>Transporte de piedra para gaviones</v>
      </c>
      <c r="C60" s="325"/>
      <c r="D60" s="325"/>
      <c r="E60" s="325"/>
      <c r="F60" s="325"/>
      <c r="G60" s="325"/>
      <c r="H60" s="319" t="s">
        <v>2105</v>
      </c>
      <c r="I60" s="287">
        <v>1.1000000000000001</v>
      </c>
      <c r="J60" s="294">
        <v>1</v>
      </c>
      <c r="K60" s="287">
        <f>I60*J60</f>
        <v>1.1000000000000001</v>
      </c>
      <c r="L60" s="909">
        <f>VLOOKUP(A60,TRANSPORTE!A1:D117,4,FALSE)</f>
        <v>1226.6666666666667</v>
      </c>
      <c r="M60" s="910"/>
      <c r="N60" s="295">
        <f>K60*L60</f>
        <v>1349.3333333333335</v>
      </c>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900"/>
      <c r="M65" s="901"/>
      <c r="N65" s="133"/>
    </row>
    <row r="66" spans="1:15" ht="15.75" thickBot="1">
      <c r="B66" s="911" t="s">
        <v>1037</v>
      </c>
      <c r="C66" s="865"/>
      <c r="D66" s="865"/>
      <c r="E66" s="865"/>
      <c r="F66" s="865"/>
      <c r="G66" s="865"/>
      <c r="H66" s="865"/>
      <c r="I66" s="865"/>
      <c r="J66" s="865"/>
      <c r="K66" s="865"/>
      <c r="L66" s="865"/>
      <c r="M66" s="866"/>
      <c r="N66" s="110">
        <f>N60+N61+N62+N63+N64</f>
        <v>1349.3333333333335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976"/>
      <c r="N70" s="104" t="s">
        <v>1035</v>
      </c>
    </row>
    <row r="71" spans="1:15">
      <c r="A71" s="170"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8"/>
      <c r="C76" s="899"/>
      <c r="D76" s="899"/>
      <c r="E76" s="899"/>
      <c r="F76" s="899"/>
      <c r="G76" s="899"/>
      <c r="H76" s="899"/>
      <c r="I76" s="132"/>
      <c r="J76" s="132"/>
      <c r="K76" s="132"/>
      <c r="L76" s="912"/>
      <c r="M76" s="912"/>
      <c r="N76" s="51"/>
    </row>
    <row r="77" spans="1:15" ht="15.75" thickBot="1">
      <c r="B77" s="911" t="s">
        <v>1037</v>
      </c>
      <c r="C77" s="865"/>
      <c r="D77" s="865"/>
      <c r="E77" s="865"/>
      <c r="F77" s="865"/>
      <c r="G77" s="865"/>
      <c r="H77" s="865"/>
      <c r="I77" s="865"/>
      <c r="J77" s="865"/>
      <c r="K77" s="865"/>
      <c r="L77" s="865"/>
      <c r="M77" s="866"/>
      <c r="N77" s="309">
        <f>SUM(N71:N76)</f>
        <v>15320.161561829998</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165990.4729689988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33198.09459379976</v>
      </c>
      <c r="M84" s="858"/>
      <c r="N84" s="57"/>
    </row>
    <row r="85" spans="1:14">
      <c r="B85" s="95" t="s">
        <v>1057</v>
      </c>
      <c r="C85" s="96"/>
      <c r="D85" s="96"/>
      <c r="E85" s="96"/>
      <c r="F85" s="96"/>
      <c r="G85" s="96"/>
      <c r="H85" s="96"/>
      <c r="I85" s="93"/>
      <c r="J85" s="94"/>
      <c r="K85" s="312">
        <v>0.05</v>
      </c>
      <c r="L85" s="857">
        <f>N79*K85</f>
        <v>8299.5236484499401</v>
      </c>
      <c r="M85" s="858"/>
      <c r="N85" s="57"/>
    </row>
    <row r="86" spans="1:14" ht="15.75" thickBot="1">
      <c r="B86" s="97" t="s">
        <v>1058</v>
      </c>
      <c r="C86" s="98"/>
      <c r="D86" s="98"/>
      <c r="E86" s="98"/>
      <c r="F86" s="98"/>
      <c r="G86" s="98"/>
      <c r="H86" s="98"/>
      <c r="I86" s="99"/>
      <c r="J86" s="100"/>
      <c r="K86" s="313">
        <v>0.05</v>
      </c>
      <c r="L86" s="859">
        <f>N79*K86</f>
        <v>8299.5236484499401</v>
      </c>
      <c r="M86" s="860"/>
      <c r="N86" s="57"/>
    </row>
    <row r="87" spans="1:14" ht="15.75" thickBot="1">
      <c r="B87" s="822" t="s">
        <v>1037</v>
      </c>
      <c r="C87" s="823"/>
      <c r="D87" s="823"/>
      <c r="E87" s="823"/>
      <c r="F87" s="823"/>
      <c r="G87" s="823"/>
      <c r="H87" s="823"/>
      <c r="I87" s="823"/>
      <c r="J87" s="823"/>
      <c r="K87" s="823"/>
      <c r="L87" s="823"/>
      <c r="M87" s="824"/>
      <c r="N87" s="58">
        <f>L84+L85+L86</f>
        <v>49797.14189069964</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215787.61485969846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31.5" customHeight="1" thickBot="1">
      <c r="A31" t="s">
        <v>1929</v>
      </c>
      <c r="B31" s="86" t="s">
        <v>1776</v>
      </c>
      <c r="C31" s="964" t="s">
        <v>2262</v>
      </c>
      <c r="D31" s="965"/>
      <c r="E31" s="965"/>
      <c r="F31" s="965"/>
      <c r="G31" s="965"/>
      <c r="H31" s="965"/>
      <c r="I31" s="965"/>
      <c r="J31" s="994"/>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344"/>
      <c r="N36" s="280"/>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0.05</v>
      </c>
      <c r="N41" s="352">
        <f>N77*M41</f>
        <v>766.00807809150001</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SUM(N36:N41)</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54016.666666666664</v>
      </c>
      <c r="N48" s="280">
        <f>K48*M48</f>
        <v>59418.333333333336</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5659.6579673135848</v>
      </c>
      <c r="N49" s="280">
        <f>K49*M49</f>
        <v>6508.6066624106215</v>
      </c>
    </row>
    <row r="50" spans="1:14">
      <c r="A50" s="169"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2</v>
      </c>
      <c r="L50" s="429"/>
      <c r="M50" s="410">
        <f>VLOOKUP(A50,MATERIALES!A6:D398,4,FALSE)</f>
        <v>9664.2233333333334</v>
      </c>
      <c r="N50" s="280">
        <f>K50*M50</f>
        <v>19328.446666666667</v>
      </c>
    </row>
    <row r="51" spans="1:14">
      <c r="A51" s="169" t="s">
        <v>1009</v>
      </c>
      <c r="B51" s="49" t="str">
        <f>VLOOKUP(A51,MATERIALES!A6:D373,3,FALSE)</f>
        <v>Malla Ciclónica Para Gaviones Galvanizada Aleación Zn-5A1-Mm Cal 12 (2M3)</v>
      </c>
      <c r="C51" s="433"/>
      <c r="D51" s="433"/>
      <c r="E51" s="433"/>
      <c r="F51" s="433"/>
      <c r="G51" s="433"/>
      <c r="H51" s="433"/>
      <c r="I51" s="433"/>
      <c r="J51" s="320" t="str">
        <f>VLOOKUP(A51,MATERIALES!A6:D643,2,FALSE)</f>
        <v>u</v>
      </c>
      <c r="K51" s="405">
        <v>0.5</v>
      </c>
      <c r="L51" s="429"/>
      <c r="M51" s="410">
        <f>VLOOKUP(A51,MATERIALES!A6:D399,4,FALSE)</f>
        <v>107668.33333333333</v>
      </c>
      <c r="N51" s="280">
        <f>K51*M51</f>
        <v>53834.166666666664</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11" t="s">
        <v>1037</v>
      </c>
      <c r="C55" s="865"/>
      <c r="D55" s="865"/>
      <c r="E55" s="865"/>
      <c r="F55" s="865"/>
      <c r="G55" s="865"/>
      <c r="H55" s="865"/>
      <c r="I55" s="865"/>
      <c r="J55" s="865"/>
      <c r="K55" s="865"/>
      <c r="L55" s="865"/>
      <c r="M55" s="866"/>
      <c r="N55" s="110">
        <f>SUM(N48:N54)</f>
        <v>139089.55332907729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A60" t="s">
        <v>1395</v>
      </c>
      <c r="B60" s="52" t="str">
        <f>VLOOKUP(A60,TRANSPORTE!A1:D117,3,FALSE)</f>
        <v>Transporte de piedra para gaviones</v>
      </c>
      <c r="C60" s="325"/>
      <c r="D60" s="325"/>
      <c r="E60" s="325"/>
      <c r="F60" s="325"/>
      <c r="G60" s="325"/>
      <c r="H60" s="319" t="s">
        <v>2105</v>
      </c>
      <c r="I60" s="287">
        <v>1.1000000000000001</v>
      </c>
      <c r="J60" s="294">
        <v>1</v>
      </c>
      <c r="K60" s="287">
        <f>I60*J60</f>
        <v>1.1000000000000001</v>
      </c>
      <c r="L60" s="909">
        <f>VLOOKUP(A60,TRANSPORTE!A1:D117,4,FALSE)</f>
        <v>1226.6666666666667</v>
      </c>
      <c r="M60" s="910"/>
      <c r="N60" s="295">
        <f>K60*L60</f>
        <v>1349.3333333333335</v>
      </c>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317"/>
      <c r="C65" s="318"/>
      <c r="D65" s="456"/>
      <c r="E65" s="456"/>
      <c r="F65" s="456"/>
      <c r="G65" s="456"/>
      <c r="H65" s="54"/>
      <c r="I65" s="132"/>
      <c r="J65" s="132"/>
      <c r="K65" s="132"/>
      <c r="L65" s="900"/>
      <c r="M65" s="901"/>
      <c r="N65" s="133"/>
    </row>
    <row r="66" spans="1:15" ht="15.75" thickBot="1">
      <c r="B66" s="911" t="s">
        <v>1037</v>
      </c>
      <c r="C66" s="865"/>
      <c r="D66" s="865"/>
      <c r="E66" s="865"/>
      <c r="F66" s="865"/>
      <c r="G66" s="865"/>
      <c r="H66" s="865"/>
      <c r="I66" s="865"/>
      <c r="J66" s="865"/>
      <c r="K66" s="865"/>
      <c r="L66" s="865"/>
      <c r="M66" s="866"/>
      <c r="N66" s="110">
        <f>N60+N61+N62+N63+N64</f>
        <v>1349.3333333333335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976"/>
      <c r="N70" s="104" t="s">
        <v>1035</v>
      </c>
    </row>
    <row r="71" spans="1:15">
      <c r="A71" s="170"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8"/>
      <c r="C76" s="899"/>
      <c r="D76" s="899"/>
      <c r="E76" s="899"/>
      <c r="F76" s="899"/>
      <c r="G76" s="899"/>
      <c r="H76" s="899"/>
      <c r="I76" s="132"/>
      <c r="J76" s="132"/>
      <c r="K76" s="132"/>
      <c r="L76" s="912"/>
      <c r="M76" s="912"/>
      <c r="N76" s="133"/>
    </row>
    <row r="77" spans="1:15" ht="15.75" thickBot="1">
      <c r="B77" s="911" t="s">
        <v>1037</v>
      </c>
      <c r="C77" s="865"/>
      <c r="D77" s="865"/>
      <c r="E77" s="865"/>
      <c r="F77" s="865"/>
      <c r="G77" s="865"/>
      <c r="H77" s="865"/>
      <c r="I77" s="865"/>
      <c r="J77" s="865"/>
      <c r="K77" s="865"/>
      <c r="L77" s="865"/>
      <c r="M77" s="866"/>
      <c r="N77" s="468">
        <f>SUM(N71:N76)</f>
        <v>15320.161561829998</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156525.05630233212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31305.011260466425</v>
      </c>
      <c r="M84" s="858"/>
      <c r="N84" s="57"/>
    </row>
    <row r="85" spans="1:14">
      <c r="B85" s="95" t="s">
        <v>1057</v>
      </c>
      <c r="C85" s="96"/>
      <c r="D85" s="96"/>
      <c r="E85" s="96"/>
      <c r="F85" s="96"/>
      <c r="G85" s="96"/>
      <c r="H85" s="96"/>
      <c r="I85" s="93"/>
      <c r="J85" s="94"/>
      <c r="K85" s="312">
        <v>0.05</v>
      </c>
      <c r="L85" s="857">
        <f>N79*K85</f>
        <v>7826.2528151166061</v>
      </c>
      <c r="M85" s="858"/>
      <c r="N85" s="57"/>
    </row>
    <row r="86" spans="1:14" ht="15.75" thickBot="1">
      <c r="B86" s="97" t="s">
        <v>1058</v>
      </c>
      <c r="C86" s="98"/>
      <c r="D86" s="98"/>
      <c r="E86" s="98"/>
      <c r="F86" s="98"/>
      <c r="G86" s="98"/>
      <c r="H86" s="98"/>
      <c r="I86" s="99"/>
      <c r="J86" s="100"/>
      <c r="K86" s="313">
        <v>0.05</v>
      </c>
      <c r="L86" s="859">
        <f>N79*K86</f>
        <v>7826.2528151166061</v>
      </c>
      <c r="M86" s="860"/>
      <c r="N86" s="57"/>
    </row>
    <row r="87" spans="1:14" ht="15.75" thickBot="1">
      <c r="B87" s="822" t="s">
        <v>1037</v>
      </c>
      <c r="C87" s="823"/>
      <c r="D87" s="823"/>
      <c r="E87" s="823"/>
      <c r="F87" s="823"/>
      <c r="G87" s="823"/>
      <c r="H87" s="823"/>
      <c r="I87" s="823"/>
      <c r="J87" s="823"/>
      <c r="K87" s="823"/>
      <c r="L87" s="823"/>
      <c r="M87" s="824"/>
      <c r="N87" s="58">
        <f>L84+L85+L86</f>
        <v>46957.516890699633</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203482.57319303174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9.25"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30.75" customHeight="1" thickBot="1">
      <c r="A31" t="s">
        <v>1929</v>
      </c>
      <c r="B31" s="86" t="s">
        <v>1777</v>
      </c>
      <c r="C31" s="964" t="s">
        <v>2263</v>
      </c>
      <c r="D31" s="965"/>
      <c r="E31" s="965"/>
      <c r="F31" s="965"/>
      <c r="G31" s="965"/>
      <c r="H31" s="965"/>
      <c r="I31" s="965"/>
      <c r="J31" s="994"/>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344"/>
      <c r="N36" s="280"/>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0.05</v>
      </c>
      <c r="N41" s="352">
        <f>N77*M41</f>
        <v>766.00807809150001</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69"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54016.666666666664</v>
      </c>
      <c r="N48" s="280">
        <f>K48*M48</f>
        <v>59418.333333333336</v>
      </c>
    </row>
    <row r="49" spans="1:14">
      <c r="A49" s="169"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5659.6579673135848</v>
      </c>
      <c r="N49" s="280">
        <f>K49*M49</f>
        <v>6508.6066624106215</v>
      </c>
    </row>
    <row r="50" spans="1:14">
      <c r="A50" s="169"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2</v>
      </c>
      <c r="L50" s="429"/>
      <c r="M50" s="410">
        <f>VLOOKUP(A50,MATERIALES!A6:D398,4,FALSE)</f>
        <v>9664.2233333333334</v>
      </c>
      <c r="N50" s="280">
        <f>K50*M50</f>
        <v>19328.446666666667</v>
      </c>
    </row>
    <row r="51" spans="1:14">
      <c r="A51" s="169" t="s">
        <v>1011</v>
      </c>
      <c r="B51" s="49" t="str">
        <f>VLOOKUP(A51,MATERIALES!A6:D373,3,FALSE)</f>
        <v>Malla Ciclónica Para Gaviones Galvanizada Y Plastificada Con Pvc Cal 12 (2M3)</v>
      </c>
      <c r="C51" s="433"/>
      <c r="D51" s="433"/>
      <c r="E51" s="433"/>
      <c r="F51" s="433"/>
      <c r="G51" s="433"/>
      <c r="H51" s="433"/>
      <c r="I51" s="433"/>
      <c r="J51" s="320" t="str">
        <f>VLOOKUP(A51,MATERIALES!A6:D643,2,FALSE)</f>
        <v>u</v>
      </c>
      <c r="K51" s="405">
        <v>0.5</v>
      </c>
      <c r="L51" s="429"/>
      <c r="M51" s="410">
        <f>VLOOKUP(A51,MATERIALES!A6:D399,4,FALSE)</f>
        <v>108082.3</v>
      </c>
      <c r="N51" s="280">
        <f>K51*M51</f>
        <v>54041.15</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11" t="s">
        <v>1037</v>
      </c>
      <c r="C55" s="865"/>
      <c r="D55" s="865"/>
      <c r="E55" s="865"/>
      <c r="F55" s="865"/>
      <c r="G55" s="865"/>
      <c r="H55" s="865"/>
      <c r="I55" s="865"/>
      <c r="J55" s="865"/>
      <c r="K55" s="865"/>
      <c r="L55" s="865"/>
      <c r="M55" s="866"/>
      <c r="N55" s="110">
        <f>SUM(N48:N54)</f>
        <v>139296.53666241062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A60" t="s">
        <v>1395</v>
      </c>
      <c r="B60" s="52" t="str">
        <f>VLOOKUP(A60,TRANSPORTE!A1:D117,3,FALSE)</f>
        <v>Transporte de piedra para gaviones</v>
      </c>
      <c r="C60" s="325"/>
      <c r="D60" s="325"/>
      <c r="E60" s="325"/>
      <c r="F60" s="325"/>
      <c r="G60" s="325"/>
      <c r="H60" s="319" t="s">
        <v>2105</v>
      </c>
      <c r="I60" s="287">
        <v>1.1000000000000001</v>
      </c>
      <c r="J60" s="294">
        <v>1</v>
      </c>
      <c r="K60" s="287">
        <f>I60*J60</f>
        <v>1.1000000000000001</v>
      </c>
      <c r="L60" s="909">
        <f>VLOOKUP(A60,TRANSPORTE!A1:D117,4,FALSE)</f>
        <v>1226.6666666666667</v>
      </c>
      <c r="M60" s="910"/>
      <c r="N60" s="295">
        <f>K60*L60</f>
        <v>1349.3333333333335</v>
      </c>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900"/>
      <c r="M65" s="901"/>
      <c r="N65" s="133"/>
    </row>
    <row r="66" spans="1:15" ht="15.75" thickBot="1">
      <c r="B66" s="911" t="s">
        <v>1037</v>
      </c>
      <c r="C66" s="865"/>
      <c r="D66" s="865"/>
      <c r="E66" s="865"/>
      <c r="F66" s="865"/>
      <c r="G66" s="865"/>
      <c r="H66" s="865"/>
      <c r="I66" s="865"/>
      <c r="J66" s="865"/>
      <c r="K66" s="865"/>
      <c r="L66" s="865"/>
      <c r="M66" s="866"/>
      <c r="N66" s="110">
        <f>N60+N61+N62+N63+N64</f>
        <v>1349.3333333333335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976"/>
      <c r="N70" s="104" t="s">
        <v>1035</v>
      </c>
    </row>
    <row r="71" spans="1:15">
      <c r="A71" s="170"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0"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8"/>
      <c r="C76" s="899"/>
      <c r="D76" s="899"/>
      <c r="E76" s="899"/>
      <c r="F76" s="899"/>
      <c r="G76" s="899"/>
      <c r="H76" s="899"/>
      <c r="I76" s="132"/>
      <c r="J76" s="132"/>
      <c r="K76" s="132"/>
      <c r="L76" s="912"/>
      <c r="M76" s="912"/>
      <c r="N76" s="51"/>
    </row>
    <row r="77" spans="1:15" ht="15.75" thickBot="1">
      <c r="B77" s="911" t="s">
        <v>1037</v>
      </c>
      <c r="C77" s="865"/>
      <c r="D77" s="865"/>
      <c r="E77" s="865"/>
      <c r="F77" s="865"/>
      <c r="G77" s="865"/>
      <c r="H77" s="865"/>
      <c r="I77" s="865"/>
      <c r="J77" s="865"/>
      <c r="K77" s="865"/>
      <c r="L77" s="865"/>
      <c r="M77" s="866"/>
      <c r="N77" s="309">
        <f>SUM(N71:N76)</f>
        <v>15320.161561829998</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156732.03963566545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31346.407927133092</v>
      </c>
      <c r="M84" s="858"/>
      <c r="N84" s="57"/>
    </row>
    <row r="85" spans="1:14">
      <c r="B85" s="95" t="s">
        <v>1057</v>
      </c>
      <c r="C85" s="96"/>
      <c r="D85" s="96"/>
      <c r="E85" s="96"/>
      <c r="F85" s="96"/>
      <c r="G85" s="96"/>
      <c r="H85" s="96"/>
      <c r="I85" s="93"/>
      <c r="J85" s="94"/>
      <c r="K85" s="312">
        <v>0.05</v>
      </c>
      <c r="L85" s="857">
        <f>N79*K85</f>
        <v>7836.601981783273</v>
      </c>
      <c r="M85" s="858"/>
      <c r="N85" s="57"/>
    </row>
    <row r="86" spans="1:14" ht="15.75" thickBot="1">
      <c r="B86" s="97" t="s">
        <v>1058</v>
      </c>
      <c r="C86" s="98"/>
      <c r="D86" s="98"/>
      <c r="E86" s="98"/>
      <c r="F86" s="98"/>
      <c r="G86" s="98"/>
      <c r="H86" s="98"/>
      <c r="I86" s="99"/>
      <c r="J86" s="100"/>
      <c r="K86" s="313">
        <v>0.05</v>
      </c>
      <c r="L86" s="859">
        <f>N79*K86</f>
        <v>7836.601981783273</v>
      </c>
      <c r="M86" s="860"/>
      <c r="N86" s="57"/>
    </row>
    <row r="87" spans="1:14" ht="15.75" thickBot="1">
      <c r="B87" s="822" t="s">
        <v>1037</v>
      </c>
      <c r="C87" s="823"/>
      <c r="D87" s="823"/>
      <c r="E87" s="823"/>
      <c r="F87" s="823"/>
      <c r="G87" s="823"/>
      <c r="H87" s="823"/>
      <c r="I87" s="823"/>
      <c r="J87" s="823"/>
      <c r="K87" s="823"/>
      <c r="L87" s="823"/>
      <c r="M87" s="824"/>
      <c r="N87" s="58">
        <f>L84+L85+L86</f>
        <v>47019.611890699634</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203751.65152636508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75"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9.25"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29.25" customHeight="1" thickBot="1">
      <c r="A31" t="s">
        <v>1929</v>
      </c>
      <c r="B31" s="86" t="s">
        <v>1778</v>
      </c>
      <c r="C31" s="964" t="s">
        <v>2264</v>
      </c>
      <c r="D31" s="965"/>
      <c r="E31" s="965"/>
      <c r="F31" s="965"/>
      <c r="G31" s="965"/>
      <c r="H31" s="965"/>
      <c r="I31" s="965"/>
      <c r="J31" s="994"/>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344"/>
      <c r="N36" s="280"/>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0.05</v>
      </c>
      <c r="N41" s="352">
        <f>N77*M41</f>
        <v>766.00807809150001</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72"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54016.666666666664</v>
      </c>
      <c r="N48" s="280">
        <f>K48*M48</f>
        <v>59418.333333333336</v>
      </c>
    </row>
    <row r="49" spans="1:14">
      <c r="A49" s="172" t="s">
        <v>853</v>
      </c>
      <c r="B49" s="49" t="str">
        <f>VLOOKUP(A49,MATERIALES!A6:D373,3,FALSE)</f>
        <v>Alambre galvanizado No. 12</v>
      </c>
      <c r="C49" s="433"/>
      <c r="D49" s="433"/>
      <c r="E49" s="433"/>
      <c r="F49" s="433"/>
      <c r="G49" s="433"/>
      <c r="H49" s="433"/>
      <c r="I49" s="433"/>
      <c r="J49" s="320" t="str">
        <f>VLOOKUP(A49,MATERIALES!A5:D641,2,FALSE)</f>
        <v>kg</v>
      </c>
      <c r="K49" s="405">
        <v>1.1499999999999999</v>
      </c>
      <c r="L49" s="429"/>
      <c r="M49" s="410">
        <f>VLOOKUP(A49,MATERIALES!A6:D397,4,FALSE)</f>
        <v>5659.6579673135848</v>
      </c>
      <c r="N49" s="280">
        <f>K49*M49</f>
        <v>6508.6066624106215</v>
      </c>
    </row>
    <row r="50" spans="1:14">
      <c r="A50" s="172"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2</v>
      </c>
      <c r="L50" s="429"/>
      <c r="M50" s="410">
        <f>VLOOKUP(A50,MATERIALES!A6:D398,4,FALSE)</f>
        <v>9664.2233333333334</v>
      </c>
      <c r="N50" s="280">
        <f>K50*M50</f>
        <v>19328.446666666667</v>
      </c>
    </row>
    <row r="51" spans="1:14">
      <c r="A51" s="172" t="s">
        <v>1013</v>
      </c>
      <c r="B51" s="49" t="str">
        <f>VLOOKUP(A51,MATERIALES!A6:D373,3,FALSE)</f>
        <v>Malla Ciclónica Para Gaviones Galvanizada Aleación Zn-5A1-Mm Y Plastificada Pvc Cal 12 (2M3)</v>
      </c>
      <c r="C51" s="433"/>
      <c r="D51" s="433"/>
      <c r="E51" s="433"/>
      <c r="F51" s="433"/>
      <c r="G51" s="433"/>
      <c r="H51" s="433"/>
      <c r="I51" s="433"/>
      <c r="J51" s="320" t="str">
        <f>VLOOKUP(A51,MATERIALES!A6:D643,2,FALSE)</f>
        <v>u</v>
      </c>
      <c r="K51" s="405">
        <v>0.5</v>
      </c>
      <c r="L51" s="429"/>
      <c r="M51" s="410">
        <f>VLOOKUP(A51,MATERIALES!A6:D399,4,FALSE)</f>
        <v>95019.742424242431</v>
      </c>
      <c r="N51" s="280">
        <f>K51*M51</f>
        <v>47509.871212121216</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11" t="s">
        <v>1037</v>
      </c>
      <c r="C55" s="865"/>
      <c r="D55" s="865"/>
      <c r="E55" s="865"/>
      <c r="F55" s="865"/>
      <c r="G55" s="865"/>
      <c r="H55" s="865"/>
      <c r="I55" s="865"/>
      <c r="J55" s="865"/>
      <c r="K55" s="865"/>
      <c r="L55" s="865"/>
      <c r="M55" s="866"/>
      <c r="N55" s="110">
        <f>SUM(N48:N54)</f>
        <v>132765.25787453185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A60" t="s">
        <v>1395</v>
      </c>
      <c r="B60" s="52" t="str">
        <f>VLOOKUP(A60,TRANSPORTE!A1:D117,3,FALSE)</f>
        <v>Transporte de piedra para gaviones</v>
      </c>
      <c r="C60" s="325"/>
      <c r="D60" s="325"/>
      <c r="E60" s="325"/>
      <c r="F60" s="325"/>
      <c r="G60" s="325"/>
      <c r="H60" s="319" t="s">
        <v>2105</v>
      </c>
      <c r="I60" s="287">
        <v>1.1000000000000001</v>
      </c>
      <c r="J60" s="294">
        <v>1</v>
      </c>
      <c r="K60" s="287">
        <f>I60*J60</f>
        <v>1.1000000000000001</v>
      </c>
      <c r="L60" s="909">
        <f>VLOOKUP(A60,TRANSPORTE!A1:D117,4,FALSE)</f>
        <v>1226.6666666666667</v>
      </c>
      <c r="M60" s="910"/>
      <c r="N60" s="295">
        <f>K60*L60</f>
        <v>1349.3333333333335</v>
      </c>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900"/>
      <c r="M65" s="901"/>
      <c r="N65" s="133"/>
    </row>
    <row r="66" spans="1:15" ht="15.75" thickBot="1">
      <c r="B66" s="911" t="s">
        <v>1037</v>
      </c>
      <c r="C66" s="865"/>
      <c r="D66" s="865"/>
      <c r="E66" s="865"/>
      <c r="F66" s="865"/>
      <c r="G66" s="865"/>
      <c r="H66" s="865"/>
      <c r="I66" s="865"/>
      <c r="J66" s="865"/>
      <c r="K66" s="865"/>
      <c r="L66" s="865"/>
      <c r="M66" s="866"/>
      <c r="N66" s="110">
        <f>N60+N61+N62+N63+N64</f>
        <v>1349.3333333333335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976"/>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8"/>
      <c r="C76" s="899"/>
      <c r="D76" s="899"/>
      <c r="E76" s="899"/>
      <c r="F76" s="899"/>
      <c r="G76" s="899"/>
      <c r="H76" s="899"/>
      <c r="I76" s="132"/>
      <c r="J76" s="132"/>
      <c r="K76" s="132"/>
      <c r="L76" s="912"/>
      <c r="M76" s="912"/>
      <c r="N76" s="51"/>
    </row>
    <row r="77" spans="1:15" ht="15.75" thickBot="1">
      <c r="B77" s="911" t="s">
        <v>1037</v>
      </c>
      <c r="C77" s="865"/>
      <c r="D77" s="865"/>
      <c r="E77" s="865"/>
      <c r="F77" s="865"/>
      <c r="G77" s="865"/>
      <c r="H77" s="865"/>
      <c r="I77" s="865"/>
      <c r="J77" s="865"/>
      <c r="K77" s="865"/>
      <c r="L77" s="865"/>
      <c r="M77" s="866"/>
      <c r="N77" s="309">
        <f>SUM(N71:N76)</f>
        <v>15320.161561829998</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150200.76084778667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30040.152169557336</v>
      </c>
      <c r="M84" s="858"/>
      <c r="N84" s="57"/>
    </row>
    <row r="85" spans="1:14">
      <c r="B85" s="95" t="s">
        <v>1057</v>
      </c>
      <c r="C85" s="96"/>
      <c r="D85" s="96"/>
      <c r="E85" s="96"/>
      <c r="F85" s="96"/>
      <c r="G85" s="96"/>
      <c r="H85" s="96"/>
      <c r="I85" s="93"/>
      <c r="J85" s="94"/>
      <c r="K85" s="312">
        <v>0.05</v>
      </c>
      <c r="L85" s="857">
        <f>N79*K85</f>
        <v>7510.0380423893339</v>
      </c>
      <c r="M85" s="858"/>
      <c r="N85" s="57"/>
    </row>
    <row r="86" spans="1:14" ht="15.75" thickBot="1">
      <c r="B86" s="97" t="s">
        <v>1058</v>
      </c>
      <c r="C86" s="98"/>
      <c r="D86" s="98"/>
      <c r="E86" s="98"/>
      <c r="F86" s="98"/>
      <c r="G86" s="98"/>
      <c r="H86" s="98"/>
      <c r="I86" s="99"/>
      <c r="J86" s="100"/>
      <c r="K86" s="313">
        <v>0.05</v>
      </c>
      <c r="L86" s="859">
        <f>N79*K86</f>
        <v>7510.0380423893339</v>
      </c>
      <c r="M86" s="860"/>
      <c r="N86" s="57"/>
    </row>
    <row r="87" spans="1:14" ht="15.75" thickBot="1">
      <c r="B87" s="822" t="s">
        <v>1037</v>
      </c>
      <c r="C87" s="823"/>
      <c r="D87" s="823"/>
      <c r="E87" s="823"/>
      <c r="F87" s="823"/>
      <c r="G87" s="823"/>
      <c r="H87" s="823"/>
      <c r="I87" s="823"/>
      <c r="J87" s="823"/>
      <c r="K87" s="823"/>
      <c r="L87" s="823"/>
      <c r="M87" s="824"/>
      <c r="N87" s="58">
        <f>L84+L85+L86</f>
        <v>45060.228254336005</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195260.98910212266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30.75" customHeight="1" thickBot="1">
      <c r="A31" t="s">
        <v>1929</v>
      </c>
      <c r="B31" s="86" t="s">
        <v>1229</v>
      </c>
      <c r="C31" s="964" t="s">
        <v>1818</v>
      </c>
      <c r="D31" s="965"/>
      <c r="E31" s="965"/>
      <c r="F31" s="965"/>
      <c r="G31" s="965"/>
      <c r="H31" s="965"/>
      <c r="I31" s="965"/>
      <c r="J31" s="994"/>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344"/>
      <c r="N36" s="280"/>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0.05</v>
      </c>
      <c r="N41" s="352">
        <f>N77*M41</f>
        <v>766.00807809150001</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72"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54016.666666666664</v>
      </c>
      <c r="N48" s="280">
        <f>K48*M48</f>
        <v>59418.333333333336</v>
      </c>
    </row>
    <row r="49" spans="1:14">
      <c r="A49" s="172" t="s">
        <v>853</v>
      </c>
      <c r="B49" s="49" t="str">
        <f>VLOOKUP(A49,MATERIALES!A6:D373,3,FALSE)</f>
        <v>Alambre galvanizado No. 12</v>
      </c>
      <c r="C49" s="433"/>
      <c r="D49" s="433"/>
      <c r="E49" s="433"/>
      <c r="F49" s="433"/>
      <c r="G49" s="433"/>
      <c r="H49" s="433"/>
      <c r="I49" s="433"/>
      <c r="J49" s="320" t="str">
        <f>VLOOKUP(A49,MATERIALES!A5:D641,2,FALSE)</f>
        <v>kg</v>
      </c>
      <c r="K49" s="405">
        <v>0.5</v>
      </c>
      <c r="L49" s="429"/>
      <c r="M49" s="410">
        <f>VLOOKUP(A49,MATERIALES!A6:D397,4,FALSE)</f>
        <v>5659.6579673135848</v>
      </c>
      <c r="N49" s="280">
        <f>K49*M49</f>
        <v>2829.8289836567924</v>
      </c>
    </row>
    <row r="50" spans="1:14">
      <c r="A50" s="172"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1</v>
      </c>
      <c r="L50" s="429"/>
      <c r="M50" s="410">
        <f>VLOOKUP(A50,MATERIALES!A6:D398,4,FALSE)</f>
        <v>9664.2233333333334</v>
      </c>
      <c r="N50" s="280">
        <f>K50*M50</f>
        <v>9664.2233333333334</v>
      </c>
    </row>
    <row r="51" spans="1:14">
      <c r="A51" s="172" t="s">
        <v>1007</v>
      </c>
      <c r="B51" s="49" t="str">
        <f>VLOOKUP(A51,MATERIALES!A6:D373,3,FALSE)</f>
        <v>Malla Para Colchagaviones Espesor 0,30 M</v>
      </c>
      <c r="C51" s="433"/>
      <c r="D51" s="433"/>
      <c r="E51" s="433"/>
      <c r="F51" s="433"/>
      <c r="G51" s="433"/>
      <c r="H51" s="433"/>
      <c r="I51" s="433"/>
      <c r="J51" s="320" t="str">
        <f>VLOOKUP(A51,MATERIALES!A6:D643,2,FALSE)</f>
        <v>u</v>
      </c>
      <c r="K51" s="405">
        <v>1</v>
      </c>
      <c r="L51" s="429"/>
      <c r="M51" s="410">
        <f>VLOOKUP(A51,MATERIALES!A6:D399,4,FALSE)</f>
        <v>99859.7</v>
      </c>
      <c r="N51" s="280">
        <f>K51*M51</f>
        <v>99859.7</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11" t="s">
        <v>1037</v>
      </c>
      <c r="C55" s="865"/>
      <c r="D55" s="865"/>
      <c r="E55" s="865"/>
      <c r="F55" s="865"/>
      <c r="G55" s="865"/>
      <c r="H55" s="865"/>
      <c r="I55" s="865"/>
      <c r="J55" s="865"/>
      <c r="K55" s="865"/>
      <c r="L55" s="865"/>
      <c r="M55" s="866"/>
      <c r="N55" s="110">
        <f>SUM(N48:N54)</f>
        <v>171772.08565032345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A60" t="s">
        <v>1395</v>
      </c>
      <c r="B60" s="52" t="str">
        <f>VLOOKUP(A60,TRANSPORTE!A1:D117,3,FALSE)</f>
        <v>Transporte de piedra para gaviones</v>
      </c>
      <c r="C60" s="325"/>
      <c r="D60" s="325"/>
      <c r="E60" s="325"/>
      <c r="F60" s="325"/>
      <c r="G60" s="325"/>
      <c r="H60" s="319" t="s">
        <v>2105</v>
      </c>
      <c r="I60" s="287">
        <v>1.1000000000000001</v>
      </c>
      <c r="J60" s="294">
        <v>1</v>
      </c>
      <c r="K60" s="287">
        <f>I60*J60</f>
        <v>1.1000000000000001</v>
      </c>
      <c r="L60" s="909">
        <f>VLOOKUP(A60,TRANSPORTE!A1:D117,4,FALSE)</f>
        <v>1226.6666666666667</v>
      </c>
      <c r="M60" s="910"/>
      <c r="N60" s="295">
        <f>K60*L60</f>
        <v>1349.3333333333335</v>
      </c>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900"/>
      <c r="M65" s="901"/>
      <c r="N65" s="133"/>
    </row>
    <row r="66" spans="1:15" ht="15.75" thickBot="1">
      <c r="B66" s="911" t="s">
        <v>1037</v>
      </c>
      <c r="C66" s="865"/>
      <c r="D66" s="865"/>
      <c r="E66" s="865"/>
      <c r="F66" s="865"/>
      <c r="G66" s="865"/>
      <c r="H66" s="865"/>
      <c r="I66" s="865"/>
      <c r="J66" s="865"/>
      <c r="K66" s="865"/>
      <c r="L66" s="865"/>
      <c r="M66" s="866"/>
      <c r="N66" s="110">
        <f>N60+N61+N62+N63+N64</f>
        <v>1349.3333333333335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864"/>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8"/>
      <c r="C76" s="899"/>
      <c r="D76" s="899"/>
      <c r="E76" s="899"/>
      <c r="F76" s="899"/>
      <c r="G76" s="899"/>
      <c r="H76" s="899"/>
      <c r="I76" s="132"/>
      <c r="J76" s="132"/>
      <c r="K76" s="132"/>
      <c r="L76" s="912"/>
      <c r="M76" s="912"/>
      <c r="N76" s="51"/>
    </row>
    <row r="77" spans="1:15" ht="15.75" thickBot="1">
      <c r="B77" s="911" t="s">
        <v>1037</v>
      </c>
      <c r="C77" s="865"/>
      <c r="D77" s="865"/>
      <c r="E77" s="865"/>
      <c r="F77" s="865"/>
      <c r="G77" s="865"/>
      <c r="H77" s="865"/>
      <c r="I77" s="865"/>
      <c r="J77" s="865"/>
      <c r="K77" s="865"/>
      <c r="L77" s="865"/>
      <c r="M77" s="866"/>
      <c r="N77" s="309">
        <f>SUM(N71:N76)</f>
        <v>15320.161561829998</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189207.58862357828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37841.517724715661</v>
      </c>
      <c r="M84" s="858"/>
      <c r="N84" s="57"/>
    </row>
    <row r="85" spans="1:14">
      <c r="B85" s="95" t="s">
        <v>1057</v>
      </c>
      <c r="C85" s="96"/>
      <c r="D85" s="96"/>
      <c r="E85" s="96"/>
      <c r="F85" s="96"/>
      <c r="G85" s="96"/>
      <c r="H85" s="96"/>
      <c r="I85" s="93"/>
      <c r="J85" s="94"/>
      <c r="K85" s="312">
        <v>0.05</v>
      </c>
      <c r="L85" s="857">
        <f>N79*K85</f>
        <v>9460.3794311789152</v>
      </c>
      <c r="M85" s="858"/>
      <c r="N85" s="57"/>
    </row>
    <row r="86" spans="1:14" ht="15.75" thickBot="1">
      <c r="B86" s="97" t="s">
        <v>1058</v>
      </c>
      <c r="C86" s="98"/>
      <c r="D86" s="98"/>
      <c r="E86" s="98"/>
      <c r="F86" s="98"/>
      <c r="G86" s="98"/>
      <c r="H86" s="98"/>
      <c r="I86" s="99"/>
      <c r="J86" s="100"/>
      <c r="K86" s="313">
        <v>0.05</v>
      </c>
      <c r="L86" s="859">
        <f>N79*K86</f>
        <v>9460.3794311789152</v>
      </c>
      <c r="M86" s="860"/>
      <c r="N86" s="57"/>
    </row>
    <row r="87" spans="1:14" ht="15.75" thickBot="1">
      <c r="B87" s="822" t="s">
        <v>1037</v>
      </c>
      <c r="C87" s="823"/>
      <c r="D87" s="823"/>
      <c r="E87" s="823"/>
      <c r="F87" s="823"/>
      <c r="G87" s="823"/>
      <c r="H87" s="823"/>
      <c r="I87" s="823"/>
      <c r="J87" s="823"/>
      <c r="K87" s="823"/>
      <c r="L87" s="823"/>
      <c r="M87" s="824"/>
      <c r="N87" s="58">
        <f>L84+L85+L86</f>
        <v>56762.276587073495</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245969.86521065177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30.75"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30.75" customHeight="1" thickBot="1">
      <c r="A31" t="s">
        <v>1929</v>
      </c>
      <c r="B31" s="86" t="s">
        <v>1779</v>
      </c>
      <c r="C31" s="964" t="s">
        <v>1780</v>
      </c>
      <c r="D31" s="965"/>
      <c r="E31" s="965"/>
      <c r="F31" s="965"/>
      <c r="G31" s="965"/>
      <c r="H31" s="965"/>
      <c r="I31" s="965"/>
      <c r="J31" s="994"/>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344"/>
      <c r="N36" s="280"/>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0.05</v>
      </c>
      <c r="N41" s="352">
        <f>N77*M41</f>
        <v>766.00807809150001</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72"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54016.666666666664</v>
      </c>
      <c r="N48" s="280">
        <f>K48*M48</f>
        <v>59418.333333333336</v>
      </c>
    </row>
    <row r="49" spans="1:14">
      <c r="A49" s="172" t="s">
        <v>853</v>
      </c>
      <c r="B49" s="49" t="str">
        <f>VLOOKUP(A49,MATERIALES!A6:D373,3,FALSE)</f>
        <v>Alambre galvanizado No. 12</v>
      </c>
      <c r="C49" s="433"/>
      <c r="D49" s="433"/>
      <c r="E49" s="433"/>
      <c r="F49" s="433"/>
      <c r="G49" s="433"/>
      <c r="H49" s="433"/>
      <c r="I49" s="433"/>
      <c r="J49" s="320" t="str">
        <f>VLOOKUP(A49,MATERIALES!A5:D641,2,FALSE)</f>
        <v>kg</v>
      </c>
      <c r="K49" s="405">
        <v>0.5</v>
      </c>
      <c r="L49" s="429"/>
      <c r="M49" s="410">
        <f>VLOOKUP(A49,MATERIALES!A6:D397,4,FALSE)</f>
        <v>5659.6579673135848</v>
      </c>
      <c r="N49" s="280">
        <f>K49*M49</f>
        <v>2829.8289836567924</v>
      </c>
    </row>
    <row r="50" spans="1:14">
      <c r="A50" s="172"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1</v>
      </c>
      <c r="L50" s="429"/>
      <c r="M50" s="410">
        <f>VLOOKUP(A50,MATERIALES!A6:D398,4,FALSE)</f>
        <v>9664.2233333333334</v>
      </c>
      <c r="N50" s="280">
        <f>K50*M50</f>
        <v>9664.2233333333334</v>
      </c>
    </row>
    <row r="51" spans="1:14">
      <c r="A51" s="172" t="s">
        <v>1007</v>
      </c>
      <c r="B51" s="49" t="str">
        <f>VLOOKUP(A51,MATERIALES!A6:D373,3,FALSE)</f>
        <v>Malla Para Colchagaviones Espesor 0,30 M</v>
      </c>
      <c r="C51" s="433"/>
      <c r="D51" s="433"/>
      <c r="E51" s="433"/>
      <c r="F51" s="433"/>
      <c r="G51" s="433"/>
      <c r="H51" s="433"/>
      <c r="I51" s="433"/>
      <c r="J51" s="320" t="str">
        <f>VLOOKUP(A51,MATERIALES!A6:D643,2,FALSE)</f>
        <v>u</v>
      </c>
      <c r="K51" s="405">
        <v>1</v>
      </c>
      <c r="L51" s="429"/>
      <c r="M51" s="410">
        <f>VLOOKUP(A51,MATERIALES!A6:D399,4,FALSE)</f>
        <v>99859.7</v>
      </c>
      <c r="N51" s="280">
        <f>K51*M51</f>
        <v>99859.7</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11" t="s">
        <v>1037</v>
      </c>
      <c r="C55" s="865"/>
      <c r="D55" s="865"/>
      <c r="E55" s="865"/>
      <c r="F55" s="865"/>
      <c r="G55" s="865"/>
      <c r="H55" s="865"/>
      <c r="I55" s="865"/>
      <c r="J55" s="865"/>
      <c r="K55" s="865"/>
      <c r="L55" s="865"/>
      <c r="M55" s="866"/>
      <c r="N55" s="110">
        <f>SUM(N48:N54)</f>
        <v>171772.08565032345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A60" t="s">
        <v>1395</v>
      </c>
      <c r="B60" s="52" t="str">
        <f>VLOOKUP(A60,TRANSPORTE!A1:D117,3,FALSE)</f>
        <v>Transporte de piedra para gaviones</v>
      </c>
      <c r="C60" s="325"/>
      <c r="D60" s="325"/>
      <c r="E60" s="325"/>
      <c r="F60" s="325"/>
      <c r="G60" s="325"/>
      <c r="H60" s="319" t="s">
        <v>339</v>
      </c>
      <c r="I60" s="287">
        <v>1.1000000000000001</v>
      </c>
      <c r="J60" s="294">
        <v>1</v>
      </c>
      <c r="K60" s="287">
        <f>I60*J60</f>
        <v>1.1000000000000001</v>
      </c>
      <c r="L60" s="909">
        <f>VLOOKUP(A60,TRANSPORTE!A1:D117,4,FALSE)</f>
        <v>1226.6666666666667</v>
      </c>
      <c r="M60" s="910"/>
      <c r="N60" s="295">
        <f>K60*L60</f>
        <v>1349.3333333333335</v>
      </c>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900"/>
      <c r="M65" s="901"/>
      <c r="N65" s="133"/>
    </row>
    <row r="66" spans="1:15" ht="15.75" thickBot="1">
      <c r="B66" s="911" t="s">
        <v>1037</v>
      </c>
      <c r="C66" s="865"/>
      <c r="D66" s="865"/>
      <c r="E66" s="865"/>
      <c r="F66" s="865"/>
      <c r="G66" s="865"/>
      <c r="H66" s="865"/>
      <c r="I66" s="865"/>
      <c r="J66" s="865"/>
      <c r="K66" s="865"/>
      <c r="L66" s="865"/>
      <c r="M66" s="866"/>
      <c r="N66" s="110">
        <f>N60+N61+N62+N63+N64</f>
        <v>1349.3333333333335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864"/>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8"/>
      <c r="C76" s="899"/>
      <c r="D76" s="899"/>
      <c r="E76" s="899"/>
      <c r="F76" s="899"/>
      <c r="G76" s="899"/>
      <c r="H76" s="899"/>
      <c r="I76" s="132"/>
      <c r="J76" s="132"/>
      <c r="K76" s="132"/>
      <c r="L76" s="912"/>
      <c r="M76" s="912"/>
      <c r="N76" s="51"/>
    </row>
    <row r="77" spans="1:15" ht="15.75" thickBot="1">
      <c r="B77" s="911" t="s">
        <v>1037</v>
      </c>
      <c r="C77" s="865"/>
      <c r="D77" s="865"/>
      <c r="E77" s="865"/>
      <c r="F77" s="865"/>
      <c r="G77" s="865"/>
      <c r="H77" s="865"/>
      <c r="I77" s="865"/>
      <c r="J77" s="865"/>
      <c r="K77" s="865"/>
      <c r="L77" s="865"/>
      <c r="M77" s="866"/>
      <c r="N77" s="309">
        <f>SUM(N71:N76)</f>
        <v>15320.161561829998</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189207.58862357828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37841.517724715661</v>
      </c>
      <c r="M84" s="858"/>
      <c r="N84" s="57"/>
    </row>
    <row r="85" spans="1:14">
      <c r="B85" s="95" t="s">
        <v>1057</v>
      </c>
      <c r="C85" s="96"/>
      <c r="D85" s="96"/>
      <c r="E85" s="96"/>
      <c r="F85" s="96"/>
      <c r="G85" s="96"/>
      <c r="H85" s="96"/>
      <c r="I85" s="93"/>
      <c r="J85" s="94"/>
      <c r="K85" s="312">
        <v>0.05</v>
      </c>
      <c r="L85" s="857">
        <f>N79*K85</f>
        <v>9460.3794311789152</v>
      </c>
      <c r="M85" s="858"/>
      <c r="N85" s="57"/>
    </row>
    <row r="86" spans="1:14" ht="15.75" thickBot="1">
      <c r="B86" s="97" t="s">
        <v>1058</v>
      </c>
      <c r="C86" s="98"/>
      <c r="D86" s="98"/>
      <c r="E86" s="98"/>
      <c r="F86" s="98"/>
      <c r="G86" s="98"/>
      <c r="H86" s="98"/>
      <c r="I86" s="99"/>
      <c r="J86" s="100"/>
      <c r="K86" s="313">
        <v>0.05</v>
      </c>
      <c r="L86" s="859">
        <f>N79*K86</f>
        <v>9460.3794311789152</v>
      </c>
      <c r="M86" s="860"/>
      <c r="N86" s="57"/>
    </row>
    <row r="87" spans="1:14" ht="15.75" thickBot="1">
      <c r="B87" s="822" t="s">
        <v>1037</v>
      </c>
      <c r="C87" s="823"/>
      <c r="D87" s="823"/>
      <c r="E87" s="823"/>
      <c r="F87" s="823"/>
      <c r="G87" s="823"/>
      <c r="H87" s="823"/>
      <c r="I87" s="823"/>
      <c r="J87" s="823"/>
      <c r="K87" s="823"/>
      <c r="L87" s="823"/>
      <c r="M87" s="824"/>
      <c r="N87" s="58">
        <f>L84+L85+L86</f>
        <v>56762.276587073495</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245969.86521065177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30.75"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30.75" customHeight="1" thickBot="1">
      <c r="A31" t="s">
        <v>1929</v>
      </c>
      <c r="B31" s="86" t="s">
        <v>1781</v>
      </c>
      <c r="C31" s="964" t="s">
        <v>1782</v>
      </c>
      <c r="D31" s="965"/>
      <c r="E31" s="965"/>
      <c r="F31" s="965"/>
      <c r="G31" s="965"/>
      <c r="H31" s="965"/>
      <c r="I31" s="965"/>
      <c r="J31" s="994"/>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344"/>
      <c r="N36" s="280"/>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0.05</v>
      </c>
      <c r="N41" s="352">
        <f>N77*M41</f>
        <v>766.00807809150001</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72"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54016.666666666664</v>
      </c>
      <c r="N48" s="280">
        <f>K48*M48</f>
        <v>59418.333333333336</v>
      </c>
    </row>
    <row r="49" spans="1:14">
      <c r="A49" s="172" t="s">
        <v>853</v>
      </c>
      <c r="B49" s="49" t="str">
        <f>VLOOKUP(A49,MATERIALES!A6:D373,3,FALSE)</f>
        <v>Alambre galvanizado No. 12</v>
      </c>
      <c r="C49" s="433"/>
      <c r="D49" s="433"/>
      <c r="E49" s="433"/>
      <c r="F49" s="433"/>
      <c r="G49" s="433"/>
      <c r="H49" s="433"/>
      <c r="I49" s="433"/>
      <c r="J49" s="320" t="str">
        <f>VLOOKUP(A49,MATERIALES!A5:D641,2,FALSE)</f>
        <v>kg</v>
      </c>
      <c r="K49" s="405">
        <v>0.5</v>
      </c>
      <c r="L49" s="429"/>
      <c r="M49" s="410">
        <f>VLOOKUP(A49,MATERIALES!A6:D397,4,FALSE)</f>
        <v>5659.6579673135848</v>
      </c>
      <c r="N49" s="280">
        <f>K49*M49</f>
        <v>2829.8289836567924</v>
      </c>
    </row>
    <row r="50" spans="1:14">
      <c r="A50" s="172"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1</v>
      </c>
      <c r="L50" s="429"/>
      <c r="M50" s="410">
        <f>VLOOKUP(A50,MATERIALES!A6:D398,4,FALSE)</f>
        <v>9664.2233333333334</v>
      </c>
      <c r="N50" s="280">
        <f>K50*M50</f>
        <v>9664.2233333333334</v>
      </c>
    </row>
    <row r="51" spans="1:14">
      <c r="A51" s="172" t="s">
        <v>1007</v>
      </c>
      <c r="B51" s="49" t="str">
        <f>VLOOKUP(A51,MATERIALES!A6:D373,3,FALSE)</f>
        <v>Malla Para Colchagaviones Espesor 0,30 M</v>
      </c>
      <c r="C51" s="433"/>
      <c r="D51" s="433"/>
      <c r="E51" s="433"/>
      <c r="F51" s="433"/>
      <c r="G51" s="433"/>
      <c r="H51" s="433"/>
      <c r="I51" s="433"/>
      <c r="J51" s="320" t="str">
        <f>VLOOKUP(A51,MATERIALES!A6:D643,2,FALSE)</f>
        <v>u</v>
      </c>
      <c r="K51" s="405">
        <v>1</v>
      </c>
      <c r="L51" s="429"/>
      <c r="M51" s="410">
        <f>VLOOKUP(A51,MATERIALES!A6:D399,4,FALSE)</f>
        <v>99859.7</v>
      </c>
      <c r="N51" s="280">
        <f>K51*M51</f>
        <v>99859.7</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11" t="s">
        <v>1037</v>
      </c>
      <c r="C55" s="865"/>
      <c r="D55" s="865"/>
      <c r="E55" s="865"/>
      <c r="F55" s="865"/>
      <c r="G55" s="865"/>
      <c r="H55" s="865"/>
      <c r="I55" s="865"/>
      <c r="J55" s="865"/>
      <c r="K55" s="865"/>
      <c r="L55" s="865"/>
      <c r="M55" s="866"/>
      <c r="N55" s="110">
        <f>SUM(N48:N54)</f>
        <v>171772.08565032345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A60" t="s">
        <v>1395</v>
      </c>
      <c r="B60" s="52" t="str">
        <f>VLOOKUP(A60,TRANSPORTE!A1:D117,3,FALSE)</f>
        <v>Transporte de piedra para gaviones</v>
      </c>
      <c r="C60" s="325"/>
      <c r="D60" s="325"/>
      <c r="E60" s="325"/>
      <c r="F60" s="325"/>
      <c r="G60" s="325"/>
      <c r="H60" s="319" t="s">
        <v>339</v>
      </c>
      <c r="I60" s="287">
        <v>1.1000000000000001</v>
      </c>
      <c r="J60" s="294">
        <v>1</v>
      </c>
      <c r="K60" s="287">
        <f>I60*J60</f>
        <v>1.1000000000000001</v>
      </c>
      <c r="L60" s="909">
        <f>VLOOKUP(A60,TRANSPORTE!A1:D117,4,FALSE)</f>
        <v>1226.6666666666667</v>
      </c>
      <c r="M60" s="910"/>
      <c r="N60" s="295">
        <f>K60*L60</f>
        <v>1349.3333333333335</v>
      </c>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900"/>
      <c r="M65" s="901"/>
      <c r="N65" s="133"/>
    </row>
    <row r="66" spans="1:15" ht="15.75" thickBot="1">
      <c r="B66" s="911" t="s">
        <v>1037</v>
      </c>
      <c r="C66" s="865"/>
      <c r="D66" s="865"/>
      <c r="E66" s="865"/>
      <c r="F66" s="865"/>
      <c r="G66" s="865"/>
      <c r="H66" s="865"/>
      <c r="I66" s="865"/>
      <c r="J66" s="865"/>
      <c r="K66" s="865"/>
      <c r="L66" s="865"/>
      <c r="M66" s="866"/>
      <c r="N66" s="110">
        <f>N60+N61+N62+N63+N64</f>
        <v>1349.3333333333335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864"/>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8"/>
      <c r="C76" s="899"/>
      <c r="D76" s="899"/>
      <c r="E76" s="899"/>
      <c r="F76" s="899"/>
      <c r="G76" s="899"/>
      <c r="H76" s="899"/>
      <c r="I76" s="132"/>
      <c r="J76" s="132"/>
      <c r="K76" s="132"/>
      <c r="L76" s="912"/>
      <c r="M76" s="912"/>
      <c r="N76" s="133"/>
    </row>
    <row r="77" spans="1:15" ht="15.75" thickBot="1">
      <c r="B77" s="911" t="s">
        <v>1037</v>
      </c>
      <c r="C77" s="865"/>
      <c r="D77" s="865"/>
      <c r="E77" s="865"/>
      <c r="F77" s="865"/>
      <c r="G77" s="865"/>
      <c r="H77" s="865"/>
      <c r="I77" s="865"/>
      <c r="J77" s="865"/>
      <c r="K77" s="865"/>
      <c r="L77" s="865"/>
      <c r="M77" s="866"/>
      <c r="N77" s="468">
        <f>SUM(N71:N76)</f>
        <v>15320.161561829998</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189207.58862357828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37841.517724715661</v>
      </c>
      <c r="M84" s="858"/>
      <c r="N84" s="57"/>
    </row>
    <row r="85" spans="1:14">
      <c r="B85" s="95" t="s">
        <v>1057</v>
      </c>
      <c r="C85" s="96"/>
      <c r="D85" s="96"/>
      <c r="E85" s="96"/>
      <c r="F85" s="96"/>
      <c r="G85" s="96"/>
      <c r="H85" s="96"/>
      <c r="I85" s="93"/>
      <c r="J85" s="94"/>
      <c r="K85" s="312">
        <v>0.05</v>
      </c>
      <c r="L85" s="857">
        <f>N79*K85</f>
        <v>9460.3794311789152</v>
      </c>
      <c r="M85" s="858"/>
      <c r="N85" s="57"/>
    </row>
    <row r="86" spans="1:14" ht="15.75" thickBot="1">
      <c r="B86" s="97" t="s">
        <v>1058</v>
      </c>
      <c r="C86" s="98"/>
      <c r="D86" s="98"/>
      <c r="E86" s="98"/>
      <c r="F86" s="98"/>
      <c r="G86" s="98"/>
      <c r="H86" s="98"/>
      <c r="I86" s="99"/>
      <c r="J86" s="100"/>
      <c r="K86" s="313">
        <v>0.05</v>
      </c>
      <c r="L86" s="859">
        <f>N79*K86</f>
        <v>9460.3794311789152</v>
      </c>
      <c r="M86" s="860"/>
      <c r="N86" s="57"/>
    </row>
    <row r="87" spans="1:14" ht="15.75" thickBot="1">
      <c r="B87" s="822" t="s">
        <v>1037</v>
      </c>
      <c r="C87" s="823"/>
      <c r="D87" s="823"/>
      <c r="E87" s="823"/>
      <c r="F87" s="823"/>
      <c r="G87" s="823"/>
      <c r="H87" s="823"/>
      <c r="I87" s="823"/>
      <c r="J87" s="823"/>
      <c r="K87" s="823"/>
      <c r="L87" s="823"/>
      <c r="M87" s="824"/>
      <c r="N87" s="58">
        <f>L84+L85+L86</f>
        <v>56762.276587073495</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245969.86521065177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30.75"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30.75" customHeight="1" thickBot="1">
      <c r="A31" t="s">
        <v>1929</v>
      </c>
      <c r="B31" s="86" t="s">
        <v>1783</v>
      </c>
      <c r="C31" s="964" t="s">
        <v>1784</v>
      </c>
      <c r="D31" s="965"/>
      <c r="E31" s="965"/>
      <c r="F31" s="965"/>
      <c r="G31" s="965"/>
      <c r="H31" s="965"/>
      <c r="I31" s="965"/>
      <c r="J31" s="994"/>
      <c r="K31" s="461"/>
      <c r="L31" s="314" t="s">
        <v>388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344"/>
      <c r="N36" s="280"/>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0.05</v>
      </c>
      <c r="N41" s="352">
        <f>N77*M41</f>
        <v>766.00807809150001</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766.00807809150001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72" t="s">
        <v>630</v>
      </c>
      <c r="B48" s="49" t="str">
        <f>VLOOKUP(A48,MATERIALES!A5:D373,3,FALSE)</f>
        <v xml:space="preserve">Piedra para gavión
</v>
      </c>
      <c r="C48" s="289"/>
      <c r="D48" s="289"/>
      <c r="E48" s="289"/>
      <c r="F48" s="289"/>
      <c r="G48" s="289"/>
      <c r="H48" s="289"/>
      <c r="I48" s="289"/>
      <c r="J48" s="319" t="str">
        <f>VLOOKUP(A48,MATERIALES!A4:D640,2,FALSE)</f>
        <v>m3</v>
      </c>
      <c r="K48" s="290">
        <v>1.1000000000000001</v>
      </c>
      <c r="L48" s="275"/>
      <c r="M48" s="410">
        <f>VLOOKUP(A48,MATERIALES!A5:D396,4,FALSE)</f>
        <v>54016.666666666664</v>
      </c>
      <c r="N48" s="280">
        <f>K48*M48</f>
        <v>59418.333333333336</v>
      </c>
    </row>
    <row r="49" spans="1:14">
      <c r="A49" s="172" t="s">
        <v>853</v>
      </c>
      <c r="B49" s="49" t="str">
        <f>VLOOKUP(A49,MATERIALES!A6:D373,3,FALSE)</f>
        <v>Alambre galvanizado No. 12</v>
      </c>
      <c r="C49" s="433"/>
      <c r="D49" s="433"/>
      <c r="E49" s="433"/>
      <c r="F49" s="433"/>
      <c r="G49" s="433"/>
      <c r="H49" s="433"/>
      <c r="I49" s="433"/>
      <c r="J49" s="320" t="str">
        <f>VLOOKUP(A49,MATERIALES!A5:D641,2,FALSE)</f>
        <v>kg</v>
      </c>
      <c r="K49" s="405">
        <v>0.5</v>
      </c>
      <c r="L49" s="429"/>
      <c r="M49" s="410">
        <f>VLOOKUP(A49,MATERIALES!A6:D397,4,FALSE)</f>
        <v>5659.6579673135848</v>
      </c>
      <c r="N49" s="280">
        <f>K49*M49</f>
        <v>2829.8289836567924</v>
      </c>
    </row>
    <row r="50" spans="1:14">
      <c r="A50" s="172" t="s">
        <v>941</v>
      </c>
      <c r="B50" s="49" t="str">
        <f>VLOOKUP(A50,MATERIALES!A6:D373,3,FALSE)</f>
        <v xml:space="preserve">Formaleta (gaviones, juntas de bordillos, juntas de cunetas, muros, concretos clase D,E, F y G)
</v>
      </c>
      <c r="C50" s="433"/>
      <c r="D50" s="433"/>
      <c r="E50" s="433"/>
      <c r="F50" s="433"/>
      <c r="G50" s="433"/>
      <c r="H50" s="433"/>
      <c r="I50" s="433"/>
      <c r="J50" s="320" t="str">
        <f>VLOOKUP(A50,MATERIALES!A6:D642,2,FALSE)</f>
        <v>m2</v>
      </c>
      <c r="K50" s="405">
        <v>1</v>
      </c>
      <c r="L50" s="429"/>
      <c r="M50" s="410">
        <f>VLOOKUP(A50,MATERIALES!A6:D398,4,FALSE)</f>
        <v>9664.2233333333334</v>
      </c>
      <c r="N50" s="280">
        <f>K50*M50</f>
        <v>9664.2233333333334</v>
      </c>
    </row>
    <row r="51" spans="1:14">
      <c r="A51" s="172" t="s">
        <v>1007</v>
      </c>
      <c r="B51" s="49" t="str">
        <f>VLOOKUP(A51,MATERIALES!A6:D373,3,FALSE)</f>
        <v>Malla Para Colchagaviones Espesor 0,30 M</v>
      </c>
      <c r="C51" s="433"/>
      <c r="D51" s="433"/>
      <c r="E51" s="433"/>
      <c r="F51" s="433"/>
      <c r="G51" s="433"/>
      <c r="H51" s="433"/>
      <c r="I51" s="433"/>
      <c r="J51" s="320" t="str">
        <f>VLOOKUP(A51,MATERIALES!A6:D643,2,FALSE)</f>
        <v>u</v>
      </c>
      <c r="K51" s="405">
        <v>1</v>
      </c>
      <c r="L51" s="429"/>
      <c r="M51" s="410">
        <f>VLOOKUP(A51,MATERIALES!A6:D399,4,FALSE)</f>
        <v>99859.7</v>
      </c>
      <c r="N51" s="280">
        <f>K51*M51</f>
        <v>99859.7</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11" t="s">
        <v>1037</v>
      </c>
      <c r="C55" s="865"/>
      <c r="D55" s="865"/>
      <c r="E55" s="865"/>
      <c r="F55" s="865"/>
      <c r="G55" s="865"/>
      <c r="H55" s="865"/>
      <c r="I55" s="865"/>
      <c r="J55" s="865"/>
      <c r="K55" s="865"/>
      <c r="L55" s="865"/>
      <c r="M55" s="866"/>
      <c r="N55" s="110">
        <f>SUM(N48:N54)</f>
        <v>171772.08565032345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A60" t="s">
        <v>1395</v>
      </c>
      <c r="B60" s="52" t="str">
        <f>VLOOKUP(A60,TRANSPORTE!A1:D117,3,FALSE)</f>
        <v>Transporte de piedra para gaviones</v>
      </c>
      <c r="C60" s="325"/>
      <c r="D60" s="325"/>
      <c r="E60" s="325"/>
      <c r="F60" s="325"/>
      <c r="G60" s="325"/>
      <c r="H60" s="319" t="s">
        <v>339</v>
      </c>
      <c r="I60" s="287">
        <v>1.1000000000000001</v>
      </c>
      <c r="J60" s="294">
        <v>1</v>
      </c>
      <c r="K60" s="287">
        <f>I60*J60</f>
        <v>1.1000000000000001</v>
      </c>
      <c r="L60" s="909">
        <f>VLOOKUP(A60,TRANSPORTE!A1:D117,4,FALSE)</f>
        <v>1226.6666666666667</v>
      </c>
      <c r="M60" s="910"/>
      <c r="N60" s="295">
        <f>K60*L60</f>
        <v>1349.3333333333335</v>
      </c>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900"/>
      <c r="M65" s="901"/>
      <c r="N65" s="133"/>
    </row>
    <row r="66" spans="1:15" ht="15.75" thickBot="1">
      <c r="B66" s="911" t="s">
        <v>1037</v>
      </c>
      <c r="C66" s="865"/>
      <c r="D66" s="865"/>
      <c r="E66" s="865"/>
      <c r="F66" s="865"/>
      <c r="G66" s="865"/>
      <c r="H66" s="865"/>
      <c r="I66" s="865"/>
      <c r="J66" s="865"/>
      <c r="K66" s="865"/>
      <c r="L66" s="865"/>
      <c r="M66" s="866"/>
      <c r="N66" s="110">
        <f>N60+N61+N62+N63+N64</f>
        <v>1349.3333333333335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864"/>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8"/>
      <c r="C76" s="899"/>
      <c r="D76" s="899"/>
      <c r="E76" s="899"/>
      <c r="F76" s="899"/>
      <c r="G76" s="899"/>
      <c r="H76" s="899"/>
      <c r="I76" s="132"/>
      <c r="J76" s="132"/>
      <c r="K76" s="132"/>
      <c r="L76" s="912"/>
      <c r="M76" s="912"/>
      <c r="N76" s="133"/>
    </row>
    <row r="77" spans="1:15" ht="15.75" thickBot="1">
      <c r="B77" s="911" t="s">
        <v>1037</v>
      </c>
      <c r="C77" s="865"/>
      <c r="D77" s="865"/>
      <c r="E77" s="865"/>
      <c r="F77" s="865"/>
      <c r="G77" s="865"/>
      <c r="H77" s="865"/>
      <c r="I77" s="865"/>
      <c r="J77" s="865"/>
      <c r="K77" s="865"/>
      <c r="L77" s="865"/>
      <c r="M77" s="866"/>
      <c r="N77" s="468">
        <f>SUM(N71:N76)</f>
        <v>15320.161561829998</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189207.58862357828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37841.517724715661</v>
      </c>
      <c r="M84" s="858"/>
      <c r="N84" s="57"/>
    </row>
    <row r="85" spans="1:14">
      <c r="B85" s="95" t="s">
        <v>1057</v>
      </c>
      <c r="C85" s="96"/>
      <c r="D85" s="96"/>
      <c r="E85" s="96"/>
      <c r="F85" s="96"/>
      <c r="G85" s="96"/>
      <c r="H85" s="96"/>
      <c r="I85" s="93"/>
      <c r="J85" s="94"/>
      <c r="K85" s="312">
        <v>0.05</v>
      </c>
      <c r="L85" s="857">
        <f>N79*K85</f>
        <v>9460.3794311789152</v>
      </c>
      <c r="M85" s="858"/>
      <c r="N85" s="57"/>
    </row>
    <row r="86" spans="1:14" ht="15.75" thickBot="1">
      <c r="B86" s="97" t="s">
        <v>1058</v>
      </c>
      <c r="C86" s="98"/>
      <c r="D86" s="98"/>
      <c r="E86" s="98"/>
      <c r="F86" s="98"/>
      <c r="G86" s="98"/>
      <c r="H86" s="98"/>
      <c r="I86" s="99"/>
      <c r="J86" s="100"/>
      <c r="K86" s="313">
        <v>0.05</v>
      </c>
      <c r="L86" s="859">
        <f>N79*K86</f>
        <v>9460.3794311789152</v>
      </c>
      <c r="M86" s="860"/>
      <c r="N86" s="57"/>
    </row>
    <row r="87" spans="1:14" ht="15.75" thickBot="1">
      <c r="B87" s="822" t="s">
        <v>1037</v>
      </c>
      <c r="C87" s="823"/>
      <c r="D87" s="823"/>
      <c r="E87" s="823"/>
      <c r="F87" s="823"/>
      <c r="G87" s="823"/>
      <c r="H87" s="823"/>
      <c r="I87" s="823"/>
      <c r="J87" s="823"/>
      <c r="K87" s="823"/>
      <c r="L87" s="823"/>
      <c r="M87" s="824"/>
      <c r="N87" s="58">
        <f>L84+L85+L86</f>
        <v>56762.276587073495</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245969.86521065177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28.5" customHeight="1" thickBot="1">
      <c r="A31" t="s">
        <v>1929</v>
      </c>
      <c r="B31" s="86" t="s">
        <v>1785</v>
      </c>
      <c r="C31" s="964" t="s">
        <v>1786</v>
      </c>
      <c r="D31" s="965"/>
      <c r="E31" s="965"/>
      <c r="F31" s="965"/>
      <c r="G31" s="965"/>
      <c r="H31" s="965"/>
      <c r="I31" s="965"/>
      <c r="J31" s="994"/>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344"/>
      <c r="N36" s="280"/>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c r="C41" s="880"/>
      <c r="D41" s="880"/>
      <c r="E41" s="44"/>
      <c r="F41" s="45"/>
      <c r="G41" s="45"/>
      <c r="H41" s="46"/>
      <c r="I41" s="42"/>
      <c r="J41" s="43"/>
      <c r="K41" s="287"/>
      <c r="L41" s="284"/>
      <c r="M41" s="409"/>
      <c r="N41" s="352"/>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72" t="s">
        <v>970</v>
      </c>
      <c r="B48" s="49" t="str">
        <f>VLOOKUP(A48,MATERIALES!A5:D373,3,FALSE)</f>
        <v>Geotextil Fortex BX-40</v>
      </c>
      <c r="C48" s="289"/>
      <c r="D48" s="289"/>
      <c r="E48" s="289"/>
      <c r="F48" s="289"/>
      <c r="G48" s="289"/>
      <c r="H48" s="289"/>
      <c r="I48" s="276"/>
      <c r="J48" s="232" t="str">
        <f>VLOOKUP(A48,MATERIALES!A4:D640,2,FALSE)</f>
        <v>M2</v>
      </c>
      <c r="K48" s="290">
        <v>1.3</v>
      </c>
      <c r="L48" s="275"/>
      <c r="M48" s="410">
        <f>VLOOKUP(A48,MATERIALES!A5:D396,4,FALSE)</f>
        <v>7498.3096643533036</v>
      </c>
      <c r="N48" s="280">
        <f>K48*M48</f>
        <v>9747.8025636592956</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11" t="s">
        <v>1037</v>
      </c>
      <c r="C55" s="865"/>
      <c r="D55" s="865"/>
      <c r="E55" s="865"/>
      <c r="F55" s="865"/>
      <c r="G55" s="865"/>
      <c r="H55" s="865"/>
      <c r="I55" s="865"/>
      <c r="J55" s="865"/>
      <c r="K55" s="865"/>
      <c r="L55" s="865"/>
      <c r="M55" s="866"/>
      <c r="N55" s="110">
        <f>SUM(N48:N54)</f>
        <v>9747.8025636592956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B60" s="52"/>
      <c r="C60" s="325"/>
      <c r="D60" s="325"/>
      <c r="E60" s="325"/>
      <c r="F60" s="325"/>
      <c r="G60" s="325"/>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900"/>
      <c r="M65" s="901"/>
      <c r="N65" s="133"/>
    </row>
    <row r="66" spans="1:15" ht="15.75" thickBot="1">
      <c r="B66" s="911" t="s">
        <v>1037</v>
      </c>
      <c r="C66" s="865"/>
      <c r="D66" s="865"/>
      <c r="E66" s="865"/>
      <c r="F66" s="865"/>
      <c r="G66" s="865"/>
      <c r="H66" s="865"/>
      <c r="I66" s="865"/>
      <c r="J66" s="865"/>
      <c r="K66" s="865"/>
      <c r="L66" s="865"/>
      <c r="M66" s="866"/>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976"/>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200</v>
      </c>
      <c r="N72" s="403">
        <f>K72/M72</f>
        <v>510.67205206099999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8"/>
      <c r="C76" s="899"/>
      <c r="D76" s="899"/>
      <c r="E76" s="899"/>
      <c r="F76" s="899"/>
      <c r="G76" s="899"/>
      <c r="H76" s="899"/>
      <c r="I76" s="132"/>
      <c r="J76" s="132"/>
      <c r="K76" s="132"/>
      <c r="L76" s="912"/>
      <c r="M76" s="912"/>
      <c r="N76" s="51"/>
    </row>
    <row r="77" spans="1:15" ht="15.75" thickBot="1">
      <c r="B77" s="911" t="s">
        <v>1037</v>
      </c>
      <c r="C77" s="865"/>
      <c r="D77" s="865"/>
      <c r="E77" s="865"/>
      <c r="F77" s="865"/>
      <c r="G77" s="865"/>
      <c r="H77" s="865"/>
      <c r="I77" s="865"/>
      <c r="J77" s="865"/>
      <c r="K77" s="865"/>
      <c r="L77" s="865"/>
      <c r="M77" s="866"/>
      <c r="N77" s="309">
        <f>SUM(N71:N76)</f>
        <v>1532.016156183</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11279.818719842297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2255.9637439684593</v>
      </c>
      <c r="M84" s="858"/>
      <c r="N84" s="57"/>
    </row>
    <row r="85" spans="1:14">
      <c r="B85" s="95" t="s">
        <v>1057</v>
      </c>
      <c r="C85" s="96"/>
      <c r="D85" s="96"/>
      <c r="E85" s="96"/>
      <c r="F85" s="96"/>
      <c r="G85" s="96"/>
      <c r="H85" s="96"/>
      <c r="I85" s="93"/>
      <c r="J85" s="94"/>
      <c r="K85" s="312">
        <v>0.05</v>
      </c>
      <c r="L85" s="857">
        <f>N79*K85</f>
        <v>563.99093599211483</v>
      </c>
      <c r="M85" s="858"/>
      <c r="N85" s="57"/>
    </row>
    <row r="86" spans="1:14" ht="15.75" thickBot="1">
      <c r="B86" s="97" t="s">
        <v>1058</v>
      </c>
      <c r="C86" s="98"/>
      <c r="D86" s="98"/>
      <c r="E86" s="98"/>
      <c r="F86" s="98"/>
      <c r="G86" s="98"/>
      <c r="H86" s="98"/>
      <c r="I86" s="99"/>
      <c r="J86" s="100"/>
      <c r="K86" s="313">
        <v>0.05</v>
      </c>
      <c r="L86" s="859">
        <f>N79*K86</f>
        <v>563.99093599211483</v>
      </c>
      <c r="M86" s="860"/>
      <c r="N86" s="57"/>
    </row>
    <row r="87" spans="1:14" ht="15.75" thickBot="1">
      <c r="B87" s="822" t="s">
        <v>1037</v>
      </c>
      <c r="C87" s="823"/>
      <c r="D87" s="823"/>
      <c r="E87" s="823"/>
      <c r="F87" s="823"/>
      <c r="G87" s="823"/>
      <c r="H87" s="823"/>
      <c r="I87" s="823"/>
      <c r="J87" s="823"/>
      <c r="K87" s="823"/>
      <c r="L87" s="823"/>
      <c r="M87" s="824"/>
      <c r="N87" s="58">
        <f>L84+L85+L86</f>
        <v>3383.945615952689</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14663.764335794986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30" customHeight="1" thickBot="1">
      <c r="A31" t="s">
        <v>1929</v>
      </c>
      <c r="B31" s="86" t="s">
        <v>1787</v>
      </c>
      <c r="C31" s="964" t="s">
        <v>1788</v>
      </c>
      <c r="D31" s="965"/>
      <c r="E31" s="965"/>
      <c r="F31" s="965"/>
      <c r="G31" s="965"/>
      <c r="H31" s="965"/>
      <c r="I31" s="965"/>
      <c r="J31" s="994"/>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344"/>
      <c r="N36" s="280"/>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c r="C41" s="880"/>
      <c r="D41" s="880"/>
      <c r="E41" s="44"/>
      <c r="F41" s="45"/>
      <c r="G41" s="45"/>
      <c r="H41" s="46"/>
      <c r="I41" s="42"/>
      <c r="J41" s="43"/>
      <c r="K41" s="287"/>
      <c r="L41" s="284"/>
      <c r="M41" s="409"/>
      <c r="N41" s="352"/>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73" t="s">
        <v>985</v>
      </c>
      <c r="B48" s="49" t="str">
        <f>VLOOKUP(A48,MATERIALES!A5:D373,3,FALSE)</f>
        <v>Geomalla Forgrid UX100</v>
      </c>
      <c r="C48" s="289"/>
      <c r="D48" s="289"/>
      <c r="E48" s="289"/>
      <c r="F48" s="289"/>
      <c r="G48" s="289"/>
      <c r="H48" s="289"/>
      <c r="I48" s="276"/>
      <c r="J48" s="232" t="str">
        <f>VLOOKUP(A48,MATERIALES!A4:D640,2,FALSE)</f>
        <v>M2</v>
      </c>
      <c r="K48" s="290">
        <v>1.3</v>
      </c>
      <c r="L48" s="275"/>
      <c r="M48" s="410">
        <f>VLOOKUP(A48,MATERIALES!A5:D396,4,FALSE)</f>
        <v>16848.136199361583</v>
      </c>
      <c r="N48" s="280">
        <f>K48*M48</f>
        <v>21902.57705917006</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11" t="s">
        <v>1037</v>
      </c>
      <c r="C55" s="865"/>
      <c r="D55" s="865"/>
      <c r="E55" s="865"/>
      <c r="F55" s="865"/>
      <c r="G55" s="865"/>
      <c r="H55" s="865"/>
      <c r="I55" s="865"/>
      <c r="J55" s="865"/>
      <c r="K55" s="865"/>
      <c r="L55" s="865"/>
      <c r="M55" s="866"/>
      <c r="N55" s="110">
        <f>SUM(N48:N54)</f>
        <v>21902.57705917006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B60" s="52"/>
      <c r="C60" s="325"/>
      <c r="D60" s="325"/>
      <c r="E60" s="325"/>
      <c r="F60" s="325"/>
      <c r="G60" s="325"/>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900"/>
      <c r="M65" s="901"/>
      <c r="N65" s="133"/>
    </row>
    <row r="66" spans="1:15" ht="15.75" thickBot="1">
      <c r="B66" s="911" t="s">
        <v>1037</v>
      </c>
      <c r="C66" s="865"/>
      <c r="D66" s="865"/>
      <c r="E66" s="865"/>
      <c r="F66" s="865"/>
      <c r="G66" s="865"/>
      <c r="H66" s="865"/>
      <c r="I66" s="865"/>
      <c r="J66" s="865"/>
      <c r="K66" s="865"/>
      <c r="L66" s="865"/>
      <c r="M66" s="866"/>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976"/>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200</v>
      </c>
      <c r="N72" s="403">
        <f>K72/M72</f>
        <v>510.67205206099999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8"/>
      <c r="C76" s="899"/>
      <c r="D76" s="899"/>
      <c r="E76" s="899"/>
      <c r="F76" s="899"/>
      <c r="G76" s="899"/>
      <c r="H76" s="899"/>
      <c r="I76" s="132"/>
      <c r="J76" s="132"/>
      <c r="K76" s="132"/>
      <c r="L76" s="912"/>
      <c r="M76" s="912"/>
      <c r="N76" s="51"/>
    </row>
    <row r="77" spans="1:15" ht="15.75" thickBot="1">
      <c r="B77" s="911" t="s">
        <v>1037</v>
      </c>
      <c r="C77" s="865"/>
      <c r="D77" s="865"/>
      <c r="E77" s="865"/>
      <c r="F77" s="865"/>
      <c r="G77" s="865"/>
      <c r="H77" s="865"/>
      <c r="I77" s="865"/>
      <c r="J77" s="865"/>
      <c r="K77" s="865"/>
      <c r="L77" s="865"/>
      <c r="M77" s="866"/>
      <c r="N77" s="309">
        <f>SUM(N71:N76)</f>
        <v>1532.016156183</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23434.593215353059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4686.9186430706122</v>
      </c>
      <c r="M84" s="858"/>
      <c r="N84" s="57"/>
    </row>
    <row r="85" spans="1:14">
      <c r="B85" s="95" t="s">
        <v>1057</v>
      </c>
      <c r="C85" s="96"/>
      <c r="D85" s="96"/>
      <c r="E85" s="96"/>
      <c r="F85" s="96"/>
      <c r="G85" s="96"/>
      <c r="H85" s="96"/>
      <c r="I85" s="93"/>
      <c r="J85" s="94"/>
      <c r="K85" s="312">
        <v>0.05</v>
      </c>
      <c r="L85" s="857">
        <f>N79*K85</f>
        <v>1171.7296607676531</v>
      </c>
      <c r="M85" s="858"/>
      <c r="N85" s="57"/>
    </row>
    <row r="86" spans="1:14" ht="15.75" thickBot="1">
      <c r="B86" s="97" t="s">
        <v>1058</v>
      </c>
      <c r="C86" s="98"/>
      <c r="D86" s="98"/>
      <c r="E86" s="98"/>
      <c r="F86" s="98"/>
      <c r="G86" s="98"/>
      <c r="H86" s="98"/>
      <c r="I86" s="99"/>
      <c r="J86" s="100"/>
      <c r="K86" s="313">
        <v>0.05</v>
      </c>
      <c r="L86" s="859">
        <f>N79*K86</f>
        <v>1171.7296607676531</v>
      </c>
      <c r="M86" s="860"/>
      <c r="N86" s="57"/>
    </row>
    <row r="87" spans="1:14" ht="15.75" thickBot="1">
      <c r="B87" s="822" t="s">
        <v>1037</v>
      </c>
      <c r="C87" s="823"/>
      <c r="D87" s="823"/>
      <c r="E87" s="823"/>
      <c r="F87" s="823"/>
      <c r="G87" s="823"/>
      <c r="H87" s="823"/>
      <c r="I87" s="823"/>
      <c r="J87" s="823"/>
      <c r="K87" s="823"/>
      <c r="L87" s="823"/>
      <c r="M87" s="824"/>
      <c r="N87" s="58">
        <f>L84+L85+L86</f>
        <v>7030.3779646059174</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30464.971179958979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30.75"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30.75" customHeight="1" thickBot="1">
      <c r="A31" t="s">
        <v>1929</v>
      </c>
      <c r="B31" s="86" t="s">
        <v>1789</v>
      </c>
      <c r="C31" s="964" t="s">
        <v>2265</v>
      </c>
      <c r="D31" s="965"/>
      <c r="E31" s="965"/>
      <c r="F31" s="965"/>
      <c r="G31" s="965"/>
      <c r="H31" s="965"/>
      <c r="I31" s="965"/>
      <c r="J31" s="994"/>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344"/>
      <c r="N36" s="280"/>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c r="C41" s="880"/>
      <c r="D41" s="880"/>
      <c r="E41" s="44"/>
      <c r="F41" s="45"/>
      <c r="G41" s="45"/>
      <c r="H41" s="46"/>
      <c r="I41" s="42"/>
      <c r="J41" s="43"/>
      <c r="K41" s="287"/>
      <c r="L41" s="284"/>
      <c r="M41" s="409"/>
      <c r="N41" s="352"/>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73" t="s">
        <v>970</v>
      </c>
      <c r="B48" s="49" t="str">
        <f>VLOOKUP(A48,MATERIALES!A5:D373,3,FALSE)</f>
        <v>Geotextil Fortex BX-40</v>
      </c>
      <c r="C48" s="289"/>
      <c r="D48" s="289"/>
      <c r="E48" s="289"/>
      <c r="F48" s="289"/>
      <c r="G48" s="289"/>
      <c r="H48" s="289"/>
      <c r="I48" s="276"/>
      <c r="J48" s="232" t="str">
        <f>VLOOKUP(A48,MATERIALES!A4:D640,2,FALSE)</f>
        <v>M2</v>
      </c>
      <c r="K48" s="290">
        <v>1.3</v>
      </c>
      <c r="L48" s="275"/>
      <c r="M48" s="410">
        <f>VLOOKUP(A48,MATERIALES!A5:D396,4,FALSE)</f>
        <v>7498.3096643533036</v>
      </c>
      <c r="N48" s="280">
        <f>K48*M48</f>
        <v>9747.8025636592956</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11" t="s">
        <v>1037</v>
      </c>
      <c r="C55" s="865"/>
      <c r="D55" s="865"/>
      <c r="E55" s="865"/>
      <c r="F55" s="865"/>
      <c r="G55" s="865"/>
      <c r="H55" s="865"/>
      <c r="I55" s="865"/>
      <c r="J55" s="865"/>
      <c r="K55" s="865"/>
      <c r="L55" s="865"/>
      <c r="M55" s="866"/>
      <c r="N55" s="110">
        <f>SUM(N48:N54)</f>
        <v>9747.8025636592956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B60" s="52"/>
      <c r="C60" s="325"/>
      <c r="D60" s="325"/>
      <c r="E60" s="325"/>
      <c r="F60" s="325"/>
      <c r="G60" s="325"/>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900"/>
      <c r="M65" s="901"/>
      <c r="N65" s="133"/>
    </row>
    <row r="66" spans="1:15" ht="15.75" thickBot="1">
      <c r="B66" s="911" t="s">
        <v>1037</v>
      </c>
      <c r="C66" s="865"/>
      <c r="D66" s="865"/>
      <c r="E66" s="865"/>
      <c r="F66" s="865"/>
      <c r="G66" s="865"/>
      <c r="H66" s="865"/>
      <c r="I66" s="865"/>
      <c r="J66" s="865"/>
      <c r="K66" s="865"/>
      <c r="L66" s="865"/>
      <c r="M66" s="866"/>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976"/>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200</v>
      </c>
      <c r="N72" s="403">
        <f>K72/M72</f>
        <v>510.67205206099999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8"/>
      <c r="C76" s="899"/>
      <c r="D76" s="899"/>
      <c r="E76" s="899"/>
      <c r="F76" s="899"/>
      <c r="G76" s="899"/>
      <c r="H76" s="899"/>
      <c r="I76" s="132"/>
      <c r="J76" s="132"/>
      <c r="K76" s="132"/>
      <c r="L76" s="912"/>
      <c r="M76" s="912"/>
      <c r="N76" s="51"/>
    </row>
    <row r="77" spans="1:15" ht="15.75" thickBot="1">
      <c r="B77" s="911" t="s">
        <v>1037</v>
      </c>
      <c r="C77" s="865"/>
      <c r="D77" s="865"/>
      <c r="E77" s="865"/>
      <c r="F77" s="865"/>
      <c r="G77" s="865"/>
      <c r="H77" s="865"/>
      <c r="I77" s="865"/>
      <c r="J77" s="865"/>
      <c r="K77" s="865"/>
      <c r="L77" s="865"/>
      <c r="M77" s="866"/>
      <c r="N77" s="309">
        <f>SUM(N71:N76)</f>
        <v>1532.016156183</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11279.818719842297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2255.9637439684593</v>
      </c>
      <c r="M84" s="858"/>
      <c r="N84" s="57"/>
    </row>
    <row r="85" spans="1:14">
      <c r="B85" s="95" t="s">
        <v>1057</v>
      </c>
      <c r="C85" s="96"/>
      <c r="D85" s="96"/>
      <c r="E85" s="96"/>
      <c r="F85" s="96"/>
      <c r="G85" s="96"/>
      <c r="H85" s="96"/>
      <c r="I85" s="93"/>
      <c r="J85" s="94"/>
      <c r="K85" s="312">
        <v>0.05</v>
      </c>
      <c r="L85" s="857">
        <f>N79*K85</f>
        <v>563.99093599211483</v>
      </c>
      <c r="M85" s="858"/>
      <c r="N85" s="57"/>
    </row>
    <row r="86" spans="1:14" ht="15.75" thickBot="1">
      <c r="B86" s="97" t="s">
        <v>1058</v>
      </c>
      <c r="C86" s="98"/>
      <c r="D86" s="98"/>
      <c r="E86" s="98"/>
      <c r="F86" s="98"/>
      <c r="G86" s="98"/>
      <c r="H86" s="98"/>
      <c r="I86" s="99"/>
      <c r="J86" s="100"/>
      <c r="K86" s="313">
        <v>0.05</v>
      </c>
      <c r="L86" s="859">
        <f>N79*K86</f>
        <v>563.99093599211483</v>
      </c>
      <c r="M86" s="860"/>
      <c r="N86" s="57"/>
    </row>
    <row r="87" spans="1:14" ht="15.75" thickBot="1">
      <c r="B87" s="822" t="s">
        <v>1037</v>
      </c>
      <c r="C87" s="823"/>
      <c r="D87" s="823"/>
      <c r="E87" s="823"/>
      <c r="F87" s="823"/>
      <c r="G87" s="823"/>
      <c r="H87" s="823"/>
      <c r="I87" s="823"/>
      <c r="J87" s="823"/>
      <c r="K87" s="823"/>
      <c r="L87" s="823"/>
      <c r="M87" s="824"/>
      <c r="N87" s="58">
        <f>L84+L85+L86</f>
        <v>3383.945615952689</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14663.764335794986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30" customHeight="1" thickBot="1">
      <c r="A31" t="s">
        <v>1929</v>
      </c>
      <c r="B31" s="86" t="s">
        <v>1790</v>
      </c>
      <c r="C31" s="964" t="s">
        <v>2266</v>
      </c>
      <c r="D31" s="965"/>
      <c r="E31" s="965"/>
      <c r="F31" s="965"/>
      <c r="G31" s="965"/>
      <c r="H31" s="965"/>
      <c r="I31" s="965"/>
      <c r="J31" s="994"/>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344"/>
      <c r="N36" s="280"/>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c r="C41" s="880"/>
      <c r="D41" s="880"/>
      <c r="E41" s="44"/>
      <c r="F41" s="45"/>
      <c r="G41" s="45"/>
      <c r="H41" s="46"/>
      <c r="I41" s="42"/>
      <c r="J41" s="43"/>
      <c r="K41" s="287"/>
      <c r="L41" s="284"/>
      <c r="M41" s="409"/>
      <c r="N41" s="352"/>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73" t="s">
        <v>985</v>
      </c>
      <c r="B48" s="49" t="str">
        <f>VLOOKUP(A48,MATERIALES!A5:D373,3,FALSE)</f>
        <v>Geomalla Forgrid UX100</v>
      </c>
      <c r="C48" s="289"/>
      <c r="D48" s="289"/>
      <c r="E48" s="289"/>
      <c r="F48" s="289"/>
      <c r="G48" s="289"/>
      <c r="H48" s="289"/>
      <c r="I48" s="276"/>
      <c r="J48" s="232" t="str">
        <f>VLOOKUP(A48,MATERIALES!A4:D640,2,FALSE)</f>
        <v>M2</v>
      </c>
      <c r="K48" s="290">
        <v>1.3</v>
      </c>
      <c r="L48" s="275"/>
      <c r="M48" s="410">
        <f>VLOOKUP(A48,MATERIALES!A5:D396,4,FALSE)</f>
        <v>16848.136199361583</v>
      </c>
      <c r="N48" s="280">
        <f>K48*M48</f>
        <v>21902.57705917006</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11" t="s">
        <v>1037</v>
      </c>
      <c r="C55" s="865"/>
      <c r="D55" s="865"/>
      <c r="E55" s="865"/>
      <c r="F55" s="865"/>
      <c r="G55" s="865"/>
      <c r="H55" s="865"/>
      <c r="I55" s="865"/>
      <c r="J55" s="865"/>
      <c r="K55" s="865"/>
      <c r="L55" s="865"/>
      <c r="M55" s="866"/>
      <c r="N55" s="110">
        <f>SUM(N48:N54)</f>
        <v>21902.57705917006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B60" s="52"/>
      <c r="C60" s="325"/>
      <c r="D60" s="325"/>
      <c r="E60" s="325"/>
      <c r="F60" s="325"/>
      <c r="G60" s="325"/>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900"/>
      <c r="M65" s="901"/>
      <c r="N65" s="133"/>
    </row>
    <row r="66" spans="1:15" ht="15.75" thickBot="1">
      <c r="B66" s="911" t="s">
        <v>1037</v>
      </c>
      <c r="C66" s="865"/>
      <c r="D66" s="865"/>
      <c r="E66" s="865"/>
      <c r="F66" s="865"/>
      <c r="G66" s="865"/>
      <c r="H66" s="865"/>
      <c r="I66" s="865"/>
      <c r="J66" s="865"/>
      <c r="K66" s="865"/>
      <c r="L66" s="865"/>
      <c r="M66" s="866"/>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976"/>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200</v>
      </c>
      <c r="N71" s="403">
        <f>K71/M71</f>
        <v>1021.344104122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200</v>
      </c>
      <c r="N72" s="403">
        <f>K72/M72</f>
        <v>510.67205206099999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8"/>
      <c r="C76" s="899"/>
      <c r="D76" s="899"/>
      <c r="E76" s="899"/>
      <c r="F76" s="899"/>
      <c r="G76" s="899"/>
      <c r="H76" s="899"/>
      <c r="I76" s="132"/>
      <c r="J76" s="132"/>
      <c r="K76" s="132"/>
      <c r="L76" s="912"/>
      <c r="M76" s="912"/>
      <c r="N76" s="51"/>
    </row>
    <row r="77" spans="1:15" ht="15.75" thickBot="1">
      <c r="B77" s="911" t="s">
        <v>1037</v>
      </c>
      <c r="C77" s="865"/>
      <c r="D77" s="865"/>
      <c r="E77" s="865"/>
      <c r="F77" s="865"/>
      <c r="G77" s="865"/>
      <c r="H77" s="865"/>
      <c r="I77" s="865"/>
      <c r="J77" s="865"/>
      <c r="K77" s="865"/>
      <c r="L77" s="865"/>
      <c r="M77" s="866"/>
      <c r="N77" s="309">
        <f>SUM(N71:N76)</f>
        <v>1532.016156183</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23434.593215353059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4686.9186430706122</v>
      </c>
      <c r="M84" s="858"/>
      <c r="N84" s="57"/>
    </row>
    <row r="85" spans="1:14">
      <c r="B85" s="95" t="s">
        <v>1057</v>
      </c>
      <c r="C85" s="96"/>
      <c r="D85" s="96"/>
      <c r="E85" s="96"/>
      <c r="F85" s="96"/>
      <c r="G85" s="96"/>
      <c r="H85" s="96"/>
      <c r="I85" s="93"/>
      <c r="J85" s="94"/>
      <c r="K85" s="312">
        <v>0.05</v>
      </c>
      <c r="L85" s="857">
        <f>N79*K85</f>
        <v>1171.7296607676531</v>
      </c>
      <c r="M85" s="858"/>
      <c r="N85" s="57"/>
    </row>
    <row r="86" spans="1:14" ht="15.75" thickBot="1">
      <c r="B86" s="97" t="s">
        <v>1058</v>
      </c>
      <c r="C86" s="98"/>
      <c r="D86" s="98"/>
      <c r="E86" s="98"/>
      <c r="F86" s="98"/>
      <c r="G86" s="98"/>
      <c r="H86" s="98"/>
      <c r="I86" s="99"/>
      <c r="J86" s="100"/>
      <c r="K86" s="313">
        <v>0.05</v>
      </c>
      <c r="L86" s="859">
        <f>N79*K86</f>
        <v>1171.7296607676531</v>
      </c>
      <c r="M86" s="860"/>
      <c r="N86" s="57"/>
    </row>
    <row r="87" spans="1:14" ht="15.75" thickBot="1">
      <c r="B87" s="822" t="s">
        <v>1037</v>
      </c>
      <c r="C87" s="823"/>
      <c r="D87" s="823"/>
      <c r="E87" s="823"/>
      <c r="F87" s="823"/>
      <c r="G87" s="823"/>
      <c r="H87" s="823"/>
      <c r="I87" s="823"/>
      <c r="J87" s="823"/>
      <c r="K87" s="823"/>
      <c r="L87" s="823"/>
      <c r="M87" s="824"/>
      <c r="N87" s="58">
        <f>L84+L85+L86</f>
        <v>7030.3779646059174</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30464.971179958979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customHeight="1" thickBot="1">
      <c r="A31" t="s">
        <v>1929</v>
      </c>
      <c r="B31" s="86" t="s">
        <v>1791</v>
      </c>
      <c r="C31" s="87" t="s">
        <v>2267</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152</v>
      </c>
      <c r="B36" s="871" t="str">
        <f>VLOOKUP(A36,EQUIPOS!A6:D154,3,FALSE)</f>
        <v xml:space="preserve">Carrotanque de agua(1000 Galones) </v>
      </c>
      <c r="C36" s="872"/>
      <c r="D36" s="872"/>
      <c r="E36" s="872"/>
      <c r="F36" s="872"/>
      <c r="G36" s="872"/>
      <c r="H36" s="873"/>
      <c r="I36" s="275"/>
      <c r="J36" s="276"/>
      <c r="K36" s="277">
        <f>VLOOKUP(A36,EQUIPOS!A6:D163,4,FALSE)</f>
        <v>80266.666666666672</v>
      </c>
      <c r="L36" s="278"/>
      <c r="M36" s="344">
        <v>15</v>
      </c>
      <c r="N36" s="280">
        <f>K36/M36</f>
        <v>5351.1111111111113</v>
      </c>
    </row>
    <row r="37" spans="1:14">
      <c r="A37" s="119" t="s">
        <v>174</v>
      </c>
      <c r="B37" s="871" t="str">
        <f>VLOOKUP(A37,EQUIPOS!A7:D154,3,FALSE)</f>
        <v>Compactador vibratorio tipo DD-20</v>
      </c>
      <c r="C37" s="872"/>
      <c r="D37" s="872"/>
      <c r="E37" s="872"/>
      <c r="F37" s="872"/>
      <c r="G37" s="872"/>
      <c r="H37" s="873"/>
      <c r="I37" s="429"/>
      <c r="J37" s="430"/>
      <c r="K37" s="277">
        <f>VLOOKUP(A37,EQUIPOS!A7:D164,4,FALSE)</f>
        <v>96810</v>
      </c>
      <c r="L37" s="343"/>
      <c r="M37" s="344">
        <v>15</v>
      </c>
      <c r="N37" s="280">
        <f>K37/M37</f>
        <v>6454</v>
      </c>
    </row>
    <row r="38" spans="1:14">
      <c r="A38" s="119" t="s">
        <v>269</v>
      </c>
      <c r="B38" s="871" t="str">
        <f>VLOOKUP(A38,EQUIPOS!A8:D154,3,FALSE)</f>
        <v>Motoniveladora  potencia 215 HP, ancho de cuchilla 4,27 m, peso 18 ton.</v>
      </c>
      <c r="C38" s="872"/>
      <c r="D38" s="872"/>
      <c r="E38" s="872"/>
      <c r="F38" s="872"/>
      <c r="G38" s="872"/>
      <c r="H38" s="873"/>
      <c r="I38" s="336"/>
      <c r="J38" s="338"/>
      <c r="K38" s="277">
        <f>VLOOKUP(A38,EQUIPOS!A8:D165,4,FALSE)</f>
        <v>236733.33333333334</v>
      </c>
      <c r="L38" s="431"/>
      <c r="M38" s="432">
        <v>15</v>
      </c>
      <c r="N38" s="280">
        <f>K38/M38</f>
        <v>15782.222222222223</v>
      </c>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0.02</v>
      </c>
      <c r="N41" s="352">
        <f>N75*M41</f>
        <v>42.556004338416663</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SUM(N36:N41)</f>
        <v>27629.889337671753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72" t="s">
        <v>564</v>
      </c>
      <c r="B48" s="49" t="str">
        <f>VLOOKUP(A48,MATERIALES!A5:D373,3,FALSE)</f>
        <v xml:space="preserve">Material seleccionado para Relleno
</v>
      </c>
      <c r="C48" s="289"/>
      <c r="D48" s="289"/>
      <c r="E48" s="289"/>
      <c r="F48" s="289"/>
      <c r="G48" s="289"/>
      <c r="H48" s="289"/>
      <c r="I48" s="276"/>
      <c r="J48" s="232" t="str">
        <f>VLOOKUP(A48,MATERIALES!A4:D640,2,FALSE)</f>
        <v>m3</v>
      </c>
      <c r="K48" s="290">
        <v>1.3</v>
      </c>
      <c r="L48" s="275"/>
      <c r="M48" s="410">
        <f>VLOOKUP(A48,MATERIALES!A5:D396,4,FALSE)</f>
        <v>29750</v>
      </c>
      <c r="N48" s="280">
        <f>K48*M48</f>
        <v>38675</v>
      </c>
    </row>
    <row r="49" spans="1:14">
      <c r="A49" s="172" t="s">
        <v>845</v>
      </c>
      <c r="B49" s="49" t="str">
        <f>VLOOKUP(A49,MATERIALES!A6:D373,3,FALSE)</f>
        <v>Agua</v>
      </c>
      <c r="C49" s="433"/>
      <c r="D49" s="433"/>
      <c r="E49" s="433"/>
      <c r="F49" s="433"/>
      <c r="G49" s="433"/>
      <c r="H49" s="433"/>
      <c r="I49" s="433"/>
      <c r="J49" s="319" t="s">
        <v>425</v>
      </c>
      <c r="K49" s="405">
        <v>30</v>
      </c>
      <c r="L49" s="429"/>
      <c r="M49" s="410">
        <f>VLOOKUP(A49,MATERIALES!A6:D397,4,FALSE)</f>
        <v>52.333333333333336</v>
      </c>
      <c r="N49" s="280">
        <f>K49*M49</f>
        <v>1570</v>
      </c>
    </row>
    <row r="50" spans="1:14">
      <c r="B50" s="328"/>
      <c r="C50" s="53"/>
      <c r="D50" s="53"/>
      <c r="E50" s="53"/>
      <c r="F50" s="53"/>
      <c r="G50" s="53"/>
      <c r="H50" s="53"/>
      <c r="I50" s="53"/>
      <c r="J50" s="296"/>
      <c r="K50" s="175"/>
      <c r="L50" s="326"/>
      <c r="M50" s="434"/>
      <c r="N50" s="281"/>
    </row>
    <row r="51" spans="1:14">
      <c r="B51" s="174"/>
      <c r="C51" s="325"/>
      <c r="D51" s="325"/>
      <c r="E51" s="325"/>
      <c r="F51" s="325"/>
      <c r="G51" s="325"/>
      <c r="H51" s="325"/>
      <c r="I51" s="325"/>
      <c r="J51" s="319"/>
      <c r="K51" s="50"/>
      <c r="L51" s="326"/>
      <c r="M51" s="434"/>
      <c r="N51" s="281"/>
    </row>
    <row r="52" spans="1:14" ht="15.75" thickBot="1">
      <c r="B52" s="458"/>
      <c r="C52" s="456"/>
      <c r="D52" s="456"/>
      <c r="E52" s="456"/>
      <c r="F52" s="456"/>
      <c r="G52" s="456"/>
      <c r="H52" s="456"/>
      <c r="I52" s="456"/>
      <c r="J52" s="457"/>
      <c r="K52" s="132"/>
      <c r="L52" s="454"/>
      <c r="M52" s="490"/>
      <c r="N52" s="491"/>
    </row>
    <row r="53" spans="1:14" ht="15.75" thickBot="1">
      <c r="B53" s="911" t="s">
        <v>1037</v>
      </c>
      <c r="C53" s="865"/>
      <c r="D53" s="865"/>
      <c r="E53" s="865"/>
      <c r="F53" s="865"/>
      <c r="G53" s="865"/>
      <c r="H53" s="865"/>
      <c r="I53" s="865"/>
      <c r="J53" s="865"/>
      <c r="K53" s="865"/>
      <c r="L53" s="865"/>
      <c r="M53" s="866"/>
      <c r="N53" s="110">
        <f>SUM(N48:N52)</f>
        <v>40245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1" t="s">
        <v>1041</v>
      </c>
      <c r="C57" s="322"/>
      <c r="D57" s="322"/>
      <c r="E57" s="322"/>
      <c r="F57" s="322"/>
      <c r="G57" s="322"/>
      <c r="H57" s="79" t="s">
        <v>1029</v>
      </c>
      <c r="I57" s="80" t="s">
        <v>1042</v>
      </c>
      <c r="J57" s="81" t="s">
        <v>1043</v>
      </c>
      <c r="K57" s="79" t="s">
        <v>1044</v>
      </c>
      <c r="L57" s="908" t="s">
        <v>1045</v>
      </c>
      <c r="M57" s="887"/>
      <c r="N57" s="82" t="s">
        <v>1035</v>
      </c>
    </row>
    <row r="58" spans="1:14">
      <c r="A58" t="s">
        <v>1375</v>
      </c>
      <c r="B58" s="52" t="str">
        <f>VLOOKUP(A58,TRANSPORTE!A1:D117,3,FALSE)</f>
        <v>Transporte de material seleccionado para relleno</v>
      </c>
      <c r="C58" s="325"/>
      <c r="D58" s="325"/>
      <c r="E58" s="325"/>
      <c r="F58" s="325"/>
      <c r="G58" s="325"/>
      <c r="H58" s="319" t="s">
        <v>2105</v>
      </c>
      <c r="I58" s="287">
        <v>1.3</v>
      </c>
      <c r="J58" s="294">
        <v>1</v>
      </c>
      <c r="K58" s="287">
        <f>I58*J58</f>
        <v>1.3</v>
      </c>
      <c r="L58" s="909">
        <f>VLOOKUP(A58,TRANSPORTE!A1:D117,4,FALSE)</f>
        <v>1226.6666666666667</v>
      </c>
      <c r="M58" s="910"/>
      <c r="N58" s="295">
        <f>K58*L58</f>
        <v>1594.6666666666667</v>
      </c>
    </row>
    <row r="59" spans="1:14">
      <c r="B59" s="52"/>
      <c r="C59" s="53"/>
      <c r="D59" s="53"/>
      <c r="E59" s="53"/>
      <c r="F59" s="53"/>
      <c r="G59" s="53"/>
      <c r="H59" s="319"/>
      <c r="I59" s="287"/>
      <c r="J59" s="294"/>
      <c r="K59" s="287"/>
      <c r="L59" s="909"/>
      <c r="M59" s="910"/>
      <c r="N59" s="295"/>
    </row>
    <row r="60" spans="1:14">
      <c r="B60" s="52"/>
      <c r="C60" s="53"/>
      <c r="D60" s="53"/>
      <c r="E60" s="53"/>
      <c r="F60" s="53"/>
      <c r="G60" s="53"/>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296"/>
      <c r="I62" s="287"/>
      <c r="J62" s="287"/>
      <c r="K62" s="287"/>
      <c r="L62" s="297"/>
      <c r="M62" s="298"/>
      <c r="N62" s="299"/>
    </row>
    <row r="63" spans="1:14" ht="15.75" thickBot="1">
      <c r="B63" s="455"/>
      <c r="C63" s="456"/>
      <c r="D63" s="456"/>
      <c r="E63" s="456"/>
      <c r="F63" s="456"/>
      <c r="G63" s="456"/>
      <c r="H63" s="54"/>
      <c r="I63" s="132"/>
      <c r="J63" s="132"/>
      <c r="K63" s="132"/>
      <c r="L63" s="900"/>
      <c r="M63" s="901"/>
      <c r="N63" s="133"/>
    </row>
    <row r="64" spans="1:14" ht="15.75" thickBot="1">
      <c r="B64" s="911" t="s">
        <v>1037</v>
      </c>
      <c r="C64" s="865"/>
      <c r="D64" s="865"/>
      <c r="E64" s="865"/>
      <c r="F64" s="865"/>
      <c r="G64" s="865"/>
      <c r="H64" s="865"/>
      <c r="I64" s="865"/>
      <c r="J64" s="865"/>
      <c r="K64" s="865"/>
      <c r="L64" s="865"/>
      <c r="M64" s="866"/>
      <c r="N64" s="110">
        <f>N58+N59+N60+N61+N62</f>
        <v>1594.6666666666667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1" t="s">
        <v>1047</v>
      </c>
      <c r="C68" s="862"/>
      <c r="D68" s="862"/>
      <c r="E68" s="862"/>
      <c r="F68" s="862"/>
      <c r="G68" s="862"/>
      <c r="H68" s="862"/>
      <c r="I68" s="79" t="s">
        <v>1048</v>
      </c>
      <c r="J68" s="81" t="s">
        <v>1494</v>
      </c>
      <c r="K68" s="80" t="s">
        <v>1050</v>
      </c>
      <c r="L68" s="863" t="s">
        <v>1034</v>
      </c>
      <c r="M68" s="976"/>
      <c r="N68" s="104" t="s">
        <v>1035</v>
      </c>
    </row>
    <row r="69" spans="1:15">
      <c r="A69" s="173" t="s">
        <v>9</v>
      </c>
      <c r="B69" s="55" t="str">
        <f>VLOOKUP(A69,'MANO DE OBRA'!A8:D68,3,FALSE)</f>
        <v>Obrero (3)</v>
      </c>
      <c r="C69" s="53"/>
      <c r="D69" s="53"/>
      <c r="E69" s="53"/>
      <c r="F69" s="53"/>
      <c r="G69" s="53"/>
      <c r="H69" s="53"/>
      <c r="I69" s="300">
        <f>K69/J69*100</f>
        <v>82811.68411799999</v>
      </c>
      <c r="J69" s="301">
        <v>185</v>
      </c>
      <c r="K69" s="302">
        <f>VLOOKUP(A69,'MANO DE OBRA'!A8:D99,4,FALSE)</f>
        <v>153201.61561829998</v>
      </c>
      <c r="L69" s="56"/>
      <c r="M69" s="442">
        <v>120</v>
      </c>
      <c r="N69" s="403">
        <f>K69/M69</f>
        <v>1276.6801301524999</v>
      </c>
      <c r="O69" s="112"/>
    </row>
    <row r="70" spans="1:15">
      <c r="A70" s="173" t="s">
        <v>30</v>
      </c>
      <c r="B70" s="55" t="str">
        <f>VLOOKUP(A70,'MANO DE OBRA'!A8:D69,3,FALSE)</f>
        <v>Oficial</v>
      </c>
      <c r="C70" s="53"/>
      <c r="D70" s="53"/>
      <c r="E70" s="53"/>
      <c r="F70" s="53"/>
      <c r="G70" s="53"/>
      <c r="H70" s="53"/>
      <c r="I70" s="300">
        <f>K70/J70*100</f>
        <v>55207.789411999998</v>
      </c>
      <c r="J70" s="301">
        <v>185</v>
      </c>
      <c r="K70" s="302">
        <f>VLOOKUP(A70,'MANO DE OBRA'!A8:D100,4,FALSE)</f>
        <v>102134.4104122</v>
      </c>
      <c r="L70" s="56"/>
      <c r="M70" s="442">
        <v>120</v>
      </c>
      <c r="N70" s="403">
        <f>K70/M70</f>
        <v>851.12008676833329</v>
      </c>
    </row>
    <row r="71" spans="1:15">
      <c r="B71" s="55"/>
      <c r="C71" s="53"/>
      <c r="D71" s="53"/>
      <c r="E71" s="53"/>
      <c r="F71" s="53"/>
      <c r="G71" s="53"/>
      <c r="H71" s="53"/>
      <c r="I71" s="300"/>
      <c r="J71" s="301"/>
      <c r="K71" s="302"/>
      <c r="L71" s="56"/>
      <c r="M71" s="440"/>
      <c r="N71" s="403"/>
    </row>
    <row r="72" spans="1:15">
      <c r="B72" s="55"/>
      <c r="C72" s="53"/>
      <c r="D72" s="53"/>
      <c r="E72" s="53"/>
      <c r="F72" s="53"/>
      <c r="G72" s="53"/>
      <c r="H72" s="53"/>
      <c r="I72" s="287"/>
      <c r="J72" s="305"/>
      <c r="K72" s="306"/>
      <c r="L72" s="326"/>
      <c r="M72" s="308"/>
      <c r="N72" s="304"/>
    </row>
    <row r="73" spans="1:15">
      <c r="B73" s="55"/>
      <c r="C73" s="53"/>
      <c r="D73" s="53"/>
      <c r="E73" s="53"/>
      <c r="F73" s="53"/>
      <c r="G73" s="53"/>
      <c r="H73" s="53"/>
      <c r="I73" s="287"/>
      <c r="J73" s="305"/>
      <c r="K73" s="306"/>
      <c r="L73" s="326"/>
      <c r="M73" s="308"/>
      <c r="N73" s="304"/>
    </row>
    <row r="74" spans="1:15" ht="15.75" thickBot="1">
      <c r="B74" s="898"/>
      <c r="C74" s="899"/>
      <c r="D74" s="899"/>
      <c r="E74" s="899"/>
      <c r="F74" s="899"/>
      <c r="G74" s="899"/>
      <c r="H74" s="899"/>
      <c r="I74" s="132"/>
      <c r="J74" s="132"/>
      <c r="K74" s="132"/>
      <c r="L74" s="912"/>
      <c r="M74" s="912"/>
      <c r="N74" s="51"/>
    </row>
    <row r="75" spans="1:15" ht="15.75" thickBot="1">
      <c r="B75" s="911" t="s">
        <v>1037</v>
      </c>
      <c r="C75" s="865"/>
      <c r="D75" s="865"/>
      <c r="E75" s="865"/>
      <c r="F75" s="865"/>
      <c r="G75" s="865"/>
      <c r="H75" s="865"/>
      <c r="I75" s="865"/>
      <c r="J75" s="865"/>
      <c r="K75" s="865"/>
      <c r="L75" s="865"/>
      <c r="M75" s="866"/>
      <c r="N75" s="309">
        <f>SUM(N69:N74)</f>
        <v>2127.800216920833</v>
      </c>
    </row>
    <row r="76" spans="1:15" ht="15.75" thickBot="1">
      <c r="B76" s="39"/>
      <c r="C76" s="40"/>
      <c r="D76" s="40"/>
      <c r="E76" s="40"/>
      <c r="F76" s="40"/>
      <c r="G76" s="40"/>
      <c r="H76" s="40"/>
      <c r="I76" s="40"/>
      <c r="J76" s="40"/>
      <c r="K76" s="40"/>
      <c r="L76" s="40"/>
      <c r="M76" s="40"/>
      <c r="N76" s="41"/>
    </row>
    <row r="77" spans="1:15" ht="15.75" thickBot="1">
      <c r="B77" s="822" t="s">
        <v>1051</v>
      </c>
      <c r="C77" s="823"/>
      <c r="D77" s="823"/>
      <c r="E77" s="823"/>
      <c r="F77" s="823"/>
      <c r="G77" s="823"/>
      <c r="H77" s="823"/>
      <c r="I77" s="823"/>
      <c r="J77" s="823"/>
      <c r="K77" s="823"/>
      <c r="L77" s="823"/>
      <c r="M77" s="824"/>
      <c r="N77" s="105">
        <f>N43+N53+N64+N75</f>
        <v>71597.356221259251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7" t="s">
        <v>1053</v>
      </c>
      <c r="C81" s="868"/>
      <c r="D81" s="868"/>
      <c r="E81" s="868"/>
      <c r="F81" s="868"/>
      <c r="G81" s="868"/>
      <c r="H81" s="868"/>
      <c r="I81" s="322"/>
      <c r="J81" s="342"/>
      <c r="K81" s="310" t="s">
        <v>1054</v>
      </c>
      <c r="L81" s="869" t="s">
        <v>1055</v>
      </c>
      <c r="M81" s="870"/>
      <c r="N81" s="311"/>
    </row>
    <row r="82" spans="1:14">
      <c r="B82" s="855" t="s">
        <v>1056</v>
      </c>
      <c r="C82" s="856"/>
      <c r="D82" s="856"/>
      <c r="E82" s="856"/>
      <c r="F82" s="856"/>
      <c r="G82" s="856"/>
      <c r="H82" s="856"/>
      <c r="I82" s="93"/>
      <c r="J82" s="94"/>
      <c r="K82" s="312">
        <v>0.2</v>
      </c>
      <c r="L82" s="857">
        <f>N77*K82</f>
        <v>14319.47124425185</v>
      </c>
      <c r="M82" s="858"/>
      <c r="N82" s="57"/>
    </row>
    <row r="83" spans="1:14">
      <c r="B83" s="95" t="s">
        <v>1057</v>
      </c>
      <c r="C83" s="96"/>
      <c r="D83" s="96"/>
      <c r="E83" s="96"/>
      <c r="F83" s="96"/>
      <c r="G83" s="96"/>
      <c r="H83" s="96"/>
      <c r="I83" s="93"/>
      <c r="J83" s="94"/>
      <c r="K83" s="312">
        <v>0.05</v>
      </c>
      <c r="L83" s="857">
        <f>N77*K83</f>
        <v>3579.8678110629626</v>
      </c>
      <c r="M83" s="858"/>
      <c r="N83" s="57"/>
    </row>
    <row r="84" spans="1:14" ht="15.75" thickBot="1">
      <c r="B84" s="97" t="s">
        <v>1058</v>
      </c>
      <c r="C84" s="98"/>
      <c r="D84" s="98"/>
      <c r="E84" s="98"/>
      <c r="F84" s="98"/>
      <c r="G84" s="98"/>
      <c r="H84" s="98"/>
      <c r="I84" s="99"/>
      <c r="J84" s="100"/>
      <c r="K84" s="313">
        <v>0.05</v>
      </c>
      <c r="L84" s="859">
        <f>N77*K84</f>
        <v>3579.8678110629626</v>
      </c>
      <c r="M84" s="860"/>
      <c r="N84" s="57"/>
    </row>
    <row r="85" spans="1:14" ht="15.75" thickBot="1">
      <c r="B85" s="822" t="s">
        <v>1037</v>
      </c>
      <c r="C85" s="823"/>
      <c r="D85" s="823"/>
      <c r="E85" s="823"/>
      <c r="F85" s="823"/>
      <c r="G85" s="823"/>
      <c r="H85" s="823"/>
      <c r="I85" s="823"/>
      <c r="J85" s="823"/>
      <c r="K85" s="823"/>
      <c r="L85" s="823"/>
      <c r="M85" s="824"/>
      <c r="N85" s="58">
        <f>L82+L83+L84</f>
        <v>21479.206866377775</v>
      </c>
    </row>
    <row r="86" spans="1:14" ht="15.75" thickBot="1">
      <c r="B86" s="39"/>
      <c r="C86" s="40"/>
      <c r="D86" s="40"/>
      <c r="E86" s="40"/>
      <c r="F86" s="40"/>
      <c r="G86" s="40"/>
      <c r="H86" s="40"/>
      <c r="I86" s="40"/>
      <c r="J86" s="40"/>
      <c r="K86" s="40"/>
      <c r="L86" s="40"/>
      <c r="M86" s="40"/>
      <c r="N86" s="41"/>
    </row>
    <row r="87" spans="1:14" ht="15.75" thickBot="1">
      <c r="A87" t="s">
        <v>2122</v>
      </c>
      <c r="B87" s="822" t="s">
        <v>1059</v>
      </c>
      <c r="C87" s="823"/>
      <c r="D87" s="823"/>
      <c r="E87" s="823"/>
      <c r="F87" s="823"/>
      <c r="G87" s="823"/>
      <c r="H87" s="823"/>
      <c r="I87" s="823"/>
      <c r="J87" s="823"/>
      <c r="K87" s="823"/>
      <c r="L87" s="823"/>
      <c r="M87" s="824"/>
      <c r="N87" s="196">
        <f>N77+N85</f>
        <v>93076.563087637027</v>
      </c>
    </row>
    <row r="88" spans="1:14">
      <c r="B88" s="247"/>
      <c r="C88" s="248"/>
      <c r="D88" s="248"/>
      <c r="E88" s="248"/>
      <c r="F88" s="248"/>
      <c r="G88" s="248"/>
      <c r="H88" s="248"/>
      <c r="I88" s="248"/>
      <c r="J88" s="248"/>
      <c r="K88" s="248"/>
      <c r="L88" s="248"/>
      <c r="M88" s="248"/>
      <c r="N88" s="249"/>
    </row>
    <row r="89" spans="1:14">
      <c r="B89" s="250"/>
      <c r="C89" s="251"/>
      <c r="D89" s="251"/>
      <c r="E89" s="251"/>
      <c r="F89" s="251"/>
      <c r="G89" s="251"/>
      <c r="H89" s="251"/>
      <c r="I89" s="251"/>
      <c r="J89" s="251"/>
      <c r="K89" s="251"/>
      <c r="L89" s="251"/>
      <c r="M89" s="251"/>
      <c r="N89" s="252"/>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425" t="s">
        <v>1060</v>
      </c>
      <c r="F92" s="425"/>
      <c r="G92" s="425"/>
      <c r="H92" s="425"/>
      <c r="I92" s="425"/>
      <c r="J92" s="425"/>
      <c r="K92" s="251"/>
      <c r="L92" s="251"/>
      <c r="M92" s="251"/>
      <c r="N92" s="252"/>
    </row>
    <row r="93" spans="1:14">
      <c r="B93" s="250"/>
      <c r="C93" s="251"/>
      <c r="D93" s="251"/>
      <c r="E93" s="251" t="s">
        <v>1061</v>
      </c>
      <c r="F93" s="251"/>
      <c r="G93" s="251"/>
      <c r="H93" s="251"/>
      <c r="I93" s="251"/>
      <c r="J93" s="251"/>
      <c r="K93" s="251"/>
      <c r="L93" s="251"/>
      <c r="M93" s="251"/>
      <c r="N93" s="252"/>
    </row>
    <row r="94" spans="1:14">
      <c r="B94" s="250"/>
      <c r="C94" s="251"/>
      <c r="D94" s="251"/>
      <c r="E94" s="251" t="s">
        <v>1062</v>
      </c>
      <c r="F94" s="251"/>
      <c r="G94" s="251"/>
      <c r="H94" s="251"/>
      <c r="I94" s="251"/>
      <c r="J94" s="251"/>
      <c r="K94" s="251"/>
      <c r="L94" s="251"/>
      <c r="M94" s="251"/>
      <c r="N94" s="252"/>
    </row>
    <row r="95" spans="1:14">
      <c r="B95" s="250"/>
      <c r="C95" s="251"/>
      <c r="D95" s="251"/>
      <c r="E95" s="251" t="s">
        <v>1063</v>
      </c>
      <c r="F95" s="251"/>
      <c r="G95" s="251"/>
      <c r="H95" s="251"/>
      <c r="I95" s="251"/>
      <c r="J95" s="251"/>
      <c r="K95" s="251"/>
      <c r="L95" s="251"/>
      <c r="M95" s="251"/>
      <c r="N95" s="252"/>
    </row>
    <row r="96" spans="1:14" ht="15.75" thickBot="1">
      <c r="B96" s="250"/>
      <c r="C96" s="251"/>
      <c r="D96" s="251"/>
      <c r="E96" s="251"/>
      <c r="F96" s="251" t="s">
        <v>1064</v>
      </c>
      <c r="G96" s="251"/>
      <c r="H96" s="251"/>
      <c r="I96" s="251"/>
      <c r="J96" s="251"/>
      <c r="K96" s="251"/>
      <c r="L96" s="251"/>
      <c r="M96" s="251"/>
      <c r="N96" s="252"/>
    </row>
    <row r="97" spans="2:14">
      <c r="B97" s="235" t="s">
        <v>2322</v>
      </c>
      <c r="C97" s="236"/>
      <c r="D97" s="236"/>
      <c r="E97" s="236"/>
      <c r="F97" s="236"/>
      <c r="G97" s="236"/>
      <c r="H97" s="236"/>
      <c r="I97" s="236"/>
      <c r="J97" s="236"/>
      <c r="K97" s="236"/>
      <c r="L97" s="236"/>
      <c r="M97" s="236"/>
      <c r="N97" s="237"/>
    </row>
    <row r="98" spans="2:14">
      <c r="B98" s="253"/>
      <c r="C98" s="254"/>
      <c r="D98" s="254"/>
      <c r="E98" s="254"/>
      <c r="F98" s="254"/>
      <c r="G98" s="254"/>
      <c r="H98" s="254"/>
      <c r="I98" s="254"/>
      <c r="J98" s="254"/>
      <c r="K98" s="254"/>
      <c r="L98" s="254"/>
      <c r="M98" s="254"/>
      <c r="N98" s="255"/>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ht="15.75" thickBot="1">
      <c r="B101" s="256"/>
      <c r="C101" s="257"/>
      <c r="D101" s="257"/>
      <c r="E101" s="257"/>
      <c r="F101" s="257"/>
      <c r="G101" s="257"/>
      <c r="H101" s="257"/>
      <c r="I101" s="257"/>
      <c r="J101" s="257"/>
      <c r="K101" s="257"/>
      <c r="L101" s="257"/>
      <c r="M101" s="257"/>
      <c r="N101" s="258"/>
    </row>
    <row r="102" spans="2:14">
      <c r="B102" s="259"/>
      <c r="C102" s="260"/>
      <c r="D102" s="260"/>
      <c r="E102" s="260"/>
      <c r="F102" s="260"/>
      <c r="G102" s="260"/>
      <c r="H102" s="260"/>
      <c r="I102" s="260"/>
      <c r="J102" s="260"/>
      <c r="K102" s="260"/>
      <c r="L102" s="260"/>
      <c r="M102" s="260"/>
      <c r="N102" s="261"/>
    </row>
    <row r="103" spans="2:14">
      <c r="B103" s="262" t="s">
        <v>2323</v>
      </c>
      <c r="C103" s="263"/>
      <c r="D103" s="263"/>
      <c r="E103" s="263"/>
      <c r="F103" s="263"/>
      <c r="G103" s="263"/>
      <c r="H103" s="263"/>
      <c r="I103" s="263"/>
      <c r="J103" s="263"/>
      <c r="K103" s="263"/>
      <c r="L103" s="263"/>
      <c r="M103" s="263"/>
      <c r="N103" s="264"/>
    </row>
    <row r="104" spans="2:14" ht="15" customHeight="1">
      <c r="B104" s="966" t="s">
        <v>2324</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2325</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47"/>
      <c r="C108" s="348"/>
      <c r="D108" s="348"/>
      <c r="E108" s="348"/>
      <c r="F108" s="348"/>
      <c r="G108" s="348"/>
      <c r="H108" s="348"/>
      <c r="I108" s="348"/>
      <c r="J108" s="348"/>
      <c r="K108" s="348"/>
      <c r="L108" s="348"/>
      <c r="M108" s="348"/>
      <c r="N108" s="349"/>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262"/>
      <c r="C111" s="263"/>
      <c r="D111" s="263"/>
      <c r="E111" s="263"/>
      <c r="F111" s="263"/>
      <c r="G111" s="263"/>
      <c r="H111" s="263"/>
      <c r="I111" s="263"/>
      <c r="J111" s="263"/>
      <c r="K111" s="263"/>
      <c r="L111" s="263"/>
      <c r="M111" s="263"/>
      <c r="N111" s="264"/>
    </row>
    <row r="112" spans="2:14">
      <c r="B112" s="250"/>
      <c r="C112" s="251"/>
      <c r="D112" s="251"/>
      <c r="E112" s="251" t="s">
        <v>1060</v>
      </c>
      <c r="F112" s="425"/>
      <c r="G112" s="425"/>
      <c r="H112" s="251"/>
      <c r="I112" s="251"/>
      <c r="J112" s="251"/>
      <c r="K112" s="251"/>
      <c r="L112" s="251"/>
      <c r="M112" s="251"/>
      <c r="N112" s="252"/>
    </row>
    <row r="113" spans="2:14">
      <c r="B113" s="250"/>
      <c r="C113" s="251"/>
      <c r="D113" s="251"/>
      <c r="E113" s="426" t="s">
        <v>1061</v>
      </c>
      <c r="F113" s="251"/>
      <c r="G113" s="251"/>
      <c r="H113" s="426"/>
      <c r="I113" s="426"/>
      <c r="J113" s="426"/>
      <c r="K113" s="251"/>
      <c r="L113" s="251"/>
      <c r="M113" s="251"/>
      <c r="N113" s="252"/>
    </row>
    <row r="114" spans="2:14">
      <c r="B114" s="250"/>
      <c r="C114" s="251"/>
      <c r="D114" s="251"/>
      <c r="E114" s="265" t="s">
        <v>1065</v>
      </c>
      <c r="F114" s="251"/>
      <c r="G114" s="251"/>
      <c r="H114" s="265"/>
      <c r="I114" s="265"/>
      <c r="J114" s="265"/>
      <c r="K114" s="251"/>
      <c r="L114" s="251"/>
      <c r="M114" s="251"/>
      <c r="N114" s="252"/>
    </row>
    <row r="115" spans="2:14">
      <c r="B115" s="266"/>
      <c r="C115" s="263"/>
      <c r="D115" s="263"/>
      <c r="E115" s="251" t="s">
        <v>1063</v>
      </c>
      <c r="F115" s="251"/>
      <c r="G115" s="251"/>
      <c r="H115" s="251"/>
      <c r="I115" s="251"/>
      <c r="J115" s="251"/>
      <c r="K115" s="263"/>
      <c r="L115" s="263"/>
      <c r="M115" s="263"/>
      <c r="N115" s="264"/>
    </row>
    <row r="116" spans="2:14">
      <c r="B116" s="266"/>
      <c r="C116" s="263"/>
      <c r="D116" s="263"/>
      <c r="E116" s="263"/>
      <c r="F116" s="251"/>
      <c r="G116" s="251"/>
      <c r="H116" s="251"/>
      <c r="I116" s="251"/>
      <c r="J116" s="251"/>
      <c r="K116" s="263"/>
      <c r="L116" s="263"/>
      <c r="M116" s="263"/>
      <c r="N116" s="264"/>
    </row>
    <row r="117" spans="2:14">
      <c r="B117" s="266" t="s">
        <v>2326</v>
      </c>
      <c r="C117" s="265"/>
      <c r="D117" s="265"/>
      <c r="E117" s="251"/>
      <c r="F117" s="251"/>
      <c r="G117" s="251"/>
      <c r="H117" s="251"/>
      <c r="I117" s="251"/>
      <c r="J117" s="972"/>
      <c r="K117" s="972"/>
      <c r="L117" s="972"/>
      <c r="M117" s="972"/>
      <c r="N117" s="973"/>
    </row>
    <row r="118" spans="2:14" ht="15.75" thickBot="1">
      <c r="B118" s="427" t="s">
        <v>2327</v>
      </c>
      <c r="C118" s="428"/>
      <c r="D118" s="428"/>
      <c r="E118" s="267"/>
      <c r="F118" s="267"/>
      <c r="G118" s="267"/>
      <c r="H118" s="267"/>
      <c r="I118" s="267"/>
      <c r="J118" s="974"/>
      <c r="K118" s="974"/>
      <c r="L118" s="974"/>
      <c r="M118" s="974"/>
      <c r="N118" s="975"/>
    </row>
  </sheetData>
  <mergeCells count="64">
    <mergeCell ref="B74:H74"/>
    <mergeCell ref="L74:M74"/>
    <mergeCell ref="B75:M75"/>
    <mergeCell ref="B77:M77"/>
    <mergeCell ref="B81:H81"/>
    <mergeCell ref="L81:M81"/>
    <mergeCell ref="J117:N118"/>
    <mergeCell ref="B82:H82"/>
    <mergeCell ref="L82:M82"/>
    <mergeCell ref="L83:M83"/>
    <mergeCell ref="L84:M84"/>
    <mergeCell ref="B85:M85"/>
    <mergeCell ref="B87:M87"/>
    <mergeCell ref="B104:N105"/>
    <mergeCell ref="B106:N107"/>
    <mergeCell ref="L60:M60"/>
    <mergeCell ref="L61:M61"/>
    <mergeCell ref="L63:M63"/>
    <mergeCell ref="B64:M64"/>
    <mergeCell ref="B68:H68"/>
    <mergeCell ref="L68:M68"/>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customHeight="1" thickBot="1">
      <c r="A31" t="s">
        <v>1929</v>
      </c>
      <c r="B31" s="86" t="s">
        <v>2153</v>
      </c>
      <c r="C31" s="87" t="s">
        <v>1538</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344"/>
      <c r="N36" s="280"/>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0.05</v>
      </c>
      <c r="N41" s="352">
        <f>N77*M41</f>
        <v>102.1344104122</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102.1344104122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73" t="s">
        <v>1793</v>
      </c>
      <c r="B48" s="49" t="str">
        <f>VLOOKUP(A48,MATERIALES!A5:D373,3,FALSE)</f>
        <v>Impermeabilizante para concreto</v>
      </c>
      <c r="C48" s="289"/>
      <c r="D48" s="289"/>
      <c r="E48" s="289"/>
      <c r="F48" s="289"/>
      <c r="G48" s="289"/>
      <c r="H48" s="289"/>
      <c r="I48" s="276"/>
      <c r="J48" s="319" t="str">
        <f>VLOOKUP(A48,MATERIALES!A4:D640,2,FALSE)</f>
        <v>kg</v>
      </c>
      <c r="K48" s="450">
        <v>0.7</v>
      </c>
      <c r="L48" s="275"/>
      <c r="M48" s="410">
        <f>VLOOKUP(A48,MATERIALES!A5:D396,4,FALSE)</f>
        <v>10285</v>
      </c>
      <c r="N48" s="280">
        <f>K48*M48</f>
        <v>7199.4999999999991</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11" t="s">
        <v>1037</v>
      </c>
      <c r="C55" s="865"/>
      <c r="D55" s="865"/>
      <c r="E55" s="865"/>
      <c r="F55" s="865"/>
      <c r="G55" s="865"/>
      <c r="H55" s="865"/>
      <c r="I55" s="865"/>
      <c r="J55" s="865"/>
      <c r="K55" s="865"/>
      <c r="L55" s="865"/>
      <c r="M55" s="866"/>
      <c r="N55" s="110">
        <f>SUM(N48:N54)</f>
        <v>7199.4999999999991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B60" s="52"/>
      <c r="C60" s="325"/>
      <c r="D60" s="325"/>
      <c r="E60" s="325"/>
      <c r="F60" s="325"/>
      <c r="G60" s="325"/>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900"/>
      <c r="M65" s="901"/>
      <c r="N65" s="133"/>
    </row>
    <row r="66" spans="1:15" ht="15.75" thickBot="1">
      <c r="B66" s="911" t="s">
        <v>1037</v>
      </c>
      <c r="C66" s="865"/>
      <c r="D66" s="865"/>
      <c r="E66" s="865"/>
      <c r="F66" s="865"/>
      <c r="G66" s="865"/>
      <c r="H66" s="865"/>
      <c r="I66" s="865"/>
      <c r="J66" s="865"/>
      <c r="K66" s="865"/>
      <c r="L66" s="865"/>
      <c r="M66" s="866"/>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976"/>
      <c r="N70" s="104" t="s">
        <v>1035</v>
      </c>
    </row>
    <row r="71" spans="1:15">
      <c r="A71" s="173"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50</v>
      </c>
      <c r="N71" s="403">
        <f>K71/M71</f>
        <v>2042.688208244</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8"/>
      <c r="C76" s="899"/>
      <c r="D76" s="899"/>
      <c r="E76" s="899"/>
      <c r="F76" s="899"/>
      <c r="G76" s="899"/>
      <c r="H76" s="899"/>
      <c r="I76" s="132"/>
      <c r="J76" s="132"/>
      <c r="K76" s="132"/>
      <c r="L76" s="912"/>
      <c r="M76" s="912"/>
      <c r="N76" s="51"/>
    </row>
    <row r="77" spans="1:15" ht="15.75" thickBot="1">
      <c r="B77" s="911" t="s">
        <v>1037</v>
      </c>
      <c r="C77" s="865"/>
      <c r="D77" s="865"/>
      <c r="E77" s="865"/>
      <c r="F77" s="865"/>
      <c r="G77" s="865"/>
      <c r="H77" s="865"/>
      <c r="I77" s="865"/>
      <c r="J77" s="865"/>
      <c r="K77" s="865"/>
      <c r="L77" s="865"/>
      <c r="M77" s="866"/>
      <c r="N77" s="309">
        <f>SUM(N71:N76)</f>
        <v>2042.688208244</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9344.3226186561988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1868.8645237312398</v>
      </c>
      <c r="M84" s="858"/>
      <c r="N84" s="57"/>
    </row>
    <row r="85" spans="1:14">
      <c r="B85" s="95" t="s">
        <v>1057</v>
      </c>
      <c r="C85" s="96"/>
      <c r="D85" s="96"/>
      <c r="E85" s="96"/>
      <c r="F85" s="96"/>
      <c r="G85" s="96"/>
      <c r="H85" s="96"/>
      <c r="I85" s="93"/>
      <c r="J85" s="94"/>
      <c r="K85" s="312">
        <v>0.05</v>
      </c>
      <c r="L85" s="857">
        <f>N79*K85</f>
        <v>467.21613093280996</v>
      </c>
      <c r="M85" s="858"/>
      <c r="N85" s="57"/>
    </row>
    <row r="86" spans="1:14" ht="15.75" thickBot="1">
      <c r="B86" s="97" t="s">
        <v>1058</v>
      </c>
      <c r="C86" s="98"/>
      <c r="D86" s="98"/>
      <c r="E86" s="98"/>
      <c r="F86" s="98"/>
      <c r="G86" s="98"/>
      <c r="H86" s="98"/>
      <c r="I86" s="99"/>
      <c r="J86" s="100"/>
      <c r="K86" s="313">
        <v>0.05</v>
      </c>
      <c r="L86" s="859">
        <f>N79*K86</f>
        <v>467.21613093280996</v>
      </c>
      <c r="M86" s="860"/>
      <c r="N86" s="57"/>
    </row>
    <row r="87" spans="1:14" ht="15.75" thickBot="1">
      <c r="B87" s="822" t="s">
        <v>1037</v>
      </c>
      <c r="C87" s="823"/>
      <c r="D87" s="823"/>
      <c r="E87" s="823"/>
      <c r="F87" s="823"/>
      <c r="G87" s="823"/>
      <c r="H87" s="823"/>
      <c r="I87" s="823"/>
      <c r="J87" s="823"/>
      <c r="K87" s="823"/>
      <c r="L87" s="823"/>
      <c r="M87" s="824"/>
      <c r="N87" s="58">
        <f>L84+L85+L86</f>
        <v>2803.2967855968595</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58">
        <f>N79+N87</f>
        <v>12147.619404253059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30.75"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thickBot="1">
      <c r="A31" t="s">
        <v>1929</v>
      </c>
      <c r="B31" s="86" t="s">
        <v>1794</v>
      </c>
      <c r="C31" s="87" t="s">
        <v>2268</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344"/>
      <c r="N36" s="280"/>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0.05</v>
      </c>
      <c r="N41" s="352">
        <f>N77*M41</f>
        <v>510.67205206099999</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510.67205206099999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73" t="s">
        <v>488</v>
      </c>
      <c r="B48" s="49" t="str">
        <f>VLOOKUP(A48,MATERIALES!A5:D373,3,FALSE)</f>
        <v>Imprimante y puente de adherencia</v>
      </c>
      <c r="C48" s="289"/>
      <c r="D48" s="289"/>
      <c r="E48" s="289"/>
      <c r="F48" s="289"/>
      <c r="G48" s="289"/>
      <c r="H48" s="289"/>
      <c r="I48" s="289"/>
      <c r="J48" s="319" t="str">
        <f>VLOOKUP(A48,MATERIALES!A4:D640,2,FALSE)</f>
        <v>kg</v>
      </c>
      <c r="K48" s="451">
        <v>0.2</v>
      </c>
      <c r="L48" s="275"/>
      <c r="M48" s="410">
        <f>VLOOKUP(A48,MATERIALES!A5:D396,4,FALSE)</f>
        <v>68319</v>
      </c>
      <c r="N48" s="280">
        <f>K48*M48</f>
        <v>13663.800000000001</v>
      </c>
    </row>
    <row r="49" spans="1:14">
      <c r="A49" s="172" t="s">
        <v>490</v>
      </c>
      <c r="B49" s="49" t="str">
        <f>VLOOKUP(A49,MATERIALES!A6:D373,3,FALSE)</f>
        <v>Láminas impermeabilizantes</v>
      </c>
      <c r="C49" s="433"/>
      <c r="D49" s="433"/>
      <c r="E49" s="433"/>
      <c r="F49" s="433"/>
      <c r="G49" s="433"/>
      <c r="H49" s="433"/>
      <c r="I49" s="433"/>
      <c r="J49" s="56" t="str">
        <f>VLOOKUP(A49,MATERIALES!A5:D641,2,FALSE)</f>
        <v>m2</v>
      </c>
      <c r="K49" s="405">
        <v>1.05</v>
      </c>
      <c r="L49" s="429"/>
      <c r="M49" s="410">
        <f>VLOOKUP(A49,MATERIALES!A6:D397,4,FALSE)</f>
        <v>3101.7547992876403</v>
      </c>
      <c r="N49" s="280">
        <f>K49*M49</f>
        <v>3256.8425392520226</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58"/>
      <c r="C54" s="456"/>
      <c r="D54" s="456"/>
      <c r="E54" s="456"/>
      <c r="F54" s="456"/>
      <c r="G54" s="456"/>
      <c r="H54" s="456"/>
      <c r="I54" s="456"/>
      <c r="J54" s="457"/>
      <c r="K54" s="132"/>
      <c r="L54" s="454"/>
      <c r="M54" s="490"/>
      <c r="N54" s="491"/>
    </row>
    <row r="55" spans="1:14" ht="15.75" thickBot="1">
      <c r="B55" s="911" t="s">
        <v>1037</v>
      </c>
      <c r="C55" s="865"/>
      <c r="D55" s="865"/>
      <c r="E55" s="865"/>
      <c r="F55" s="865"/>
      <c r="G55" s="865"/>
      <c r="H55" s="865"/>
      <c r="I55" s="865"/>
      <c r="J55" s="865"/>
      <c r="K55" s="865"/>
      <c r="L55" s="865"/>
      <c r="M55" s="866"/>
      <c r="N55" s="110">
        <f>SUM(N48:N54)</f>
        <v>16920.642539252025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B60" s="52"/>
      <c r="C60" s="325"/>
      <c r="D60" s="325"/>
      <c r="E60" s="325"/>
      <c r="F60" s="325"/>
      <c r="G60" s="325"/>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455"/>
      <c r="C65" s="456"/>
      <c r="D65" s="456"/>
      <c r="E65" s="456"/>
      <c r="F65" s="456"/>
      <c r="G65" s="456"/>
      <c r="H65" s="54"/>
      <c r="I65" s="132"/>
      <c r="J65" s="132"/>
      <c r="K65" s="132"/>
      <c r="L65" s="900"/>
      <c r="M65" s="901"/>
      <c r="N65" s="133"/>
    </row>
    <row r="66" spans="1:15" ht="15.75" thickBot="1">
      <c r="B66" s="911" t="s">
        <v>1037</v>
      </c>
      <c r="C66" s="865"/>
      <c r="D66" s="865"/>
      <c r="E66" s="865"/>
      <c r="F66" s="865"/>
      <c r="G66" s="865"/>
      <c r="H66" s="865"/>
      <c r="I66" s="865"/>
      <c r="J66" s="865"/>
      <c r="K66" s="865"/>
      <c r="L66" s="865"/>
      <c r="M66" s="866"/>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976"/>
      <c r="N70" s="104" t="s">
        <v>1035</v>
      </c>
    </row>
    <row r="71" spans="1:15">
      <c r="A71" s="173"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20</v>
      </c>
      <c r="N71" s="403">
        <f>K71/M71</f>
        <v>5106.7205206099998</v>
      </c>
      <c r="O71" s="112"/>
    </row>
    <row r="72" spans="1:15">
      <c r="A72" s="173" t="s">
        <v>7</v>
      </c>
      <c r="B72" s="55" t="str">
        <f>VLOOKUP(A72,'MANO DE OBRA'!A8:D69,3,FALSE)</f>
        <v>Obrero (2)</v>
      </c>
      <c r="C72" s="53"/>
      <c r="D72" s="53"/>
      <c r="E72" s="53"/>
      <c r="F72" s="53"/>
      <c r="G72" s="53"/>
      <c r="H72" s="53"/>
      <c r="I72" s="300">
        <f>K72/J72*100</f>
        <v>55207.789411999998</v>
      </c>
      <c r="J72" s="301">
        <v>185</v>
      </c>
      <c r="K72" s="302">
        <f>VLOOKUP(A72,'MANO DE OBRA'!A8:D100,4,FALSE)</f>
        <v>102134.4104122</v>
      </c>
      <c r="L72" s="56"/>
      <c r="M72" s="442">
        <v>20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898"/>
      <c r="C76" s="899"/>
      <c r="D76" s="899"/>
      <c r="E76" s="899"/>
      <c r="F76" s="899"/>
      <c r="G76" s="899"/>
      <c r="H76" s="899"/>
      <c r="I76" s="132"/>
      <c r="J76" s="132"/>
      <c r="K76" s="132"/>
      <c r="L76" s="912"/>
      <c r="M76" s="912"/>
      <c r="N76" s="133"/>
    </row>
    <row r="77" spans="1:15" ht="15.75" thickBot="1">
      <c r="B77" s="911" t="s">
        <v>1037</v>
      </c>
      <c r="C77" s="865"/>
      <c r="D77" s="865"/>
      <c r="E77" s="865"/>
      <c r="F77" s="865"/>
      <c r="G77" s="865"/>
      <c r="H77" s="865"/>
      <c r="I77" s="865"/>
      <c r="J77" s="865"/>
      <c r="K77" s="865"/>
      <c r="L77" s="865"/>
      <c r="M77" s="866"/>
      <c r="N77" s="468">
        <f>SUM(N71:N76)</f>
        <v>10213.44104122</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27644.755632533022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5528.9511265066049</v>
      </c>
      <c r="M84" s="858"/>
      <c r="N84" s="57"/>
    </row>
    <row r="85" spans="1:14">
      <c r="B85" s="95" t="s">
        <v>1057</v>
      </c>
      <c r="C85" s="96"/>
      <c r="D85" s="96"/>
      <c r="E85" s="96"/>
      <c r="F85" s="96"/>
      <c r="G85" s="96"/>
      <c r="H85" s="96"/>
      <c r="I85" s="93"/>
      <c r="J85" s="94"/>
      <c r="K85" s="312">
        <v>0.05</v>
      </c>
      <c r="L85" s="857">
        <f>N79*K85</f>
        <v>1382.2377816266512</v>
      </c>
      <c r="M85" s="858"/>
      <c r="N85" s="57"/>
    </row>
    <row r="86" spans="1:14" ht="15.75" thickBot="1">
      <c r="B86" s="97" t="s">
        <v>1058</v>
      </c>
      <c r="C86" s="98"/>
      <c r="D86" s="98"/>
      <c r="E86" s="98"/>
      <c r="F86" s="98"/>
      <c r="G86" s="98"/>
      <c r="H86" s="98"/>
      <c r="I86" s="99"/>
      <c r="J86" s="100"/>
      <c r="K86" s="313">
        <v>0.05</v>
      </c>
      <c r="L86" s="859">
        <f>N79*K86</f>
        <v>1382.2377816266512</v>
      </c>
      <c r="M86" s="860"/>
      <c r="N86" s="57"/>
    </row>
    <row r="87" spans="1:14" ht="15.75" thickBot="1">
      <c r="B87" s="822" t="s">
        <v>1037</v>
      </c>
      <c r="C87" s="823"/>
      <c r="D87" s="823"/>
      <c r="E87" s="823"/>
      <c r="F87" s="823"/>
      <c r="G87" s="823"/>
      <c r="H87" s="823"/>
      <c r="I87" s="823"/>
      <c r="J87" s="823"/>
      <c r="K87" s="823"/>
      <c r="L87" s="823"/>
      <c r="M87" s="824"/>
      <c r="N87" s="58">
        <f>L84+L85+L86</f>
        <v>8293.4266897599064</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35938.182322292931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8.5"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thickBot="1">
      <c r="A31" t="s">
        <v>1929</v>
      </c>
      <c r="B31" s="86" t="s">
        <v>1230</v>
      </c>
      <c r="C31" s="87" t="s">
        <v>2269</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138</v>
      </c>
      <c r="B36" s="871" t="str">
        <f>VLOOKUP(A36,EQUIPOS!A6:D154,3,FALSE)</f>
        <v>Camioneta D-300</v>
      </c>
      <c r="C36" s="872"/>
      <c r="D36" s="872"/>
      <c r="E36" s="872"/>
      <c r="F36" s="872"/>
      <c r="G36" s="872"/>
      <c r="H36" s="873"/>
      <c r="I36" s="275"/>
      <c r="J36" s="276"/>
      <c r="K36" s="277">
        <f>VLOOKUP(A36,EQUIPOS!A6:D163,4,FALSE)</f>
        <v>48160</v>
      </c>
      <c r="L36" s="278"/>
      <c r="M36" s="344">
        <v>1500</v>
      </c>
      <c r="N36" s="280">
        <f>K36/M36</f>
        <v>32.106666666666669</v>
      </c>
    </row>
    <row r="37" spans="1:14">
      <c r="A37" s="119" t="s">
        <v>361</v>
      </c>
      <c r="B37" s="871" t="str">
        <f>VLOOKUP(A37,EQUIPOS!A7:D154,3,FALSE)</f>
        <v>Vehículo delineador</v>
      </c>
      <c r="C37" s="872"/>
      <c r="D37" s="872"/>
      <c r="E37" s="872"/>
      <c r="F37" s="872"/>
      <c r="G37" s="872"/>
      <c r="H37" s="873"/>
      <c r="I37" s="429"/>
      <c r="J37" s="430"/>
      <c r="K37" s="277">
        <f>VLOOKUP(A37,EQUIPOS!A7:D164,4,FALSE)</f>
        <v>124900</v>
      </c>
      <c r="L37" s="343"/>
      <c r="M37" s="344">
        <v>1500</v>
      </c>
      <c r="N37" s="280">
        <f>K37/M37</f>
        <v>83.266666666666666</v>
      </c>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0.01</v>
      </c>
      <c r="N41" s="352">
        <f>N77*M41</f>
        <v>0.21278002169208332</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115.58611335502542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72" t="s">
        <v>454</v>
      </c>
      <c r="B48" s="49" t="str">
        <f>VLOOKUP(A48,MATERIALES!A5:D373,3,FALSE)</f>
        <v>Esferas reflectivas</v>
      </c>
      <c r="C48" s="289"/>
      <c r="D48" s="289"/>
      <c r="E48" s="289"/>
      <c r="F48" s="289"/>
      <c r="G48" s="289"/>
      <c r="H48" s="289"/>
      <c r="I48" s="289"/>
      <c r="J48" s="319" t="str">
        <f>VLOOKUP(A48,MATERIALES!A4:D640,2,FALSE)</f>
        <v>kg</v>
      </c>
      <c r="K48" s="290">
        <v>4.5999999999999999E-2</v>
      </c>
      <c r="L48" s="275"/>
      <c r="M48" s="410">
        <f>VLOOKUP(A48,MATERIALES!A5:D396,4,FALSE)</f>
        <v>7252.72</v>
      </c>
      <c r="N48" s="280">
        <f>K48*M48</f>
        <v>333.62511999999998</v>
      </c>
    </row>
    <row r="49" spans="1:14">
      <c r="A49" s="172" t="s">
        <v>636</v>
      </c>
      <c r="B49" s="49" t="str">
        <f>VLOOKUP(A49,MATERIALES!A6:D373,3,FALSE)</f>
        <v xml:space="preserve">Pintura acrílica pura para tráfico
</v>
      </c>
      <c r="C49" s="433"/>
      <c r="D49" s="433"/>
      <c r="E49" s="433"/>
      <c r="F49" s="433"/>
      <c r="G49" s="433"/>
      <c r="H49" s="433"/>
      <c r="I49" s="433"/>
      <c r="J49" s="320" t="str">
        <f>VLOOKUP(A49,MATERIALES!A5:D641,2,FALSE)</f>
        <v>gal</v>
      </c>
      <c r="K49" s="405">
        <v>1.4E-2</v>
      </c>
      <c r="L49" s="429"/>
      <c r="M49" s="410">
        <f>VLOOKUP(A49,MATERIALES!A6:D397,4,FALSE)</f>
        <v>96550.333333333328</v>
      </c>
      <c r="N49" s="280">
        <f>K49*M49</f>
        <v>1351.7046666666665</v>
      </c>
    </row>
    <row r="50" spans="1:14">
      <c r="A50" s="172" t="s">
        <v>914</v>
      </c>
      <c r="B50" s="49" t="str">
        <f>VLOOKUP(A50,MATERIALES!A6:D373,3,FALSE)</f>
        <v>Disolvente para pintura Trafico (acrílico)</v>
      </c>
      <c r="C50" s="433"/>
      <c r="D50" s="433"/>
      <c r="E50" s="433"/>
      <c r="F50" s="433"/>
      <c r="G50" s="433"/>
      <c r="H50" s="433"/>
      <c r="I50" s="433"/>
      <c r="J50" s="320" t="str">
        <f>VLOOKUP(A50,MATERIALES!A6:D642,2,FALSE)</f>
        <v>gal</v>
      </c>
      <c r="K50" s="452">
        <v>4.2999999999999999E-4</v>
      </c>
      <c r="L50" s="429"/>
      <c r="M50" s="410">
        <f>VLOOKUP(A50,MATERIALES!A6:D398,4,FALSE)</f>
        <v>27412.333333333332</v>
      </c>
      <c r="N50" s="280">
        <f>K50*M50</f>
        <v>11.787303333333332</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2" t="s">
        <v>1037</v>
      </c>
      <c r="C55" s="823"/>
      <c r="D55" s="823"/>
      <c r="E55" s="823"/>
      <c r="F55" s="823"/>
      <c r="G55" s="823"/>
      <c r="H55" s="823"/>
      <c r="I55" s="823"/>
      <c r="J55" s="823"/>
      <c r="K55" s="823"/>
      <c r="L55" s="823"/>
      <c r="M55" s="824"/>
      <c r="N55" s="402">
        <f>SUM(N48:N54)</f>
        <v>1697.1170899999997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B60" s="52"/>
      <c r="C60" s="325"/>
      <c r="D60" s="325"/>
      <c r="E60" s="325"/>
      <c r="F60" s="325"/>
      <c r="G60" s="325"/>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5"/>
      <c r="M65" s="996"/>
      <c r="N65" s="493"/>
    </row>
    <row r="66" spans="1:15" ht="15.75" thickBot="1">
      <c r="B66" s="822" t="s">
        <v>1037</v>
      </c>
      <c r="C66" s="823"/>
      <c r="D66" s="823"/>
      <c r="E66" s="823"/>
      <c r="F66" s="823"/>
      <c r="G66" s="823"/>
      <c r="H66" s="823"/>
      <c r="I66" s="823"/>
      <c r="J66" s="823"/>
      <c r="K66" s="823"/>
      <c r="L66" s="823"/>
      <c r="M66" s="824"/>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976"/>
      <c r="N70" s="104" t="s">
        <v>1035</v>
      </c>
    </row>
    <row r="71" spans="1:15">
      <c r="A71" s="173"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12000</v>
      </c>
      <c r="N71" s="403">
        <f>K71/M71</f>
        <v>12.766801301524998</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12000</v>
      </c>
      <c r="N72" s="403">
        <f>K72/M72</f>
        <v>8.5112008676833337</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7"/>
      <c r="C76" s="998"/>
      <c r="D76" s="998"/>
      <c r="E76" s="998"/>
      <c r="F76" s="998"/>
      <c r="G76" s="998"/>
      <c r="H76" s="998"/>
      <c r="I76" s="175"/>
      <c r="J76" s="175"/>
      <c r="K76" s="175"/>
      <c r="L76" s="999"/>
      <c r="M76" s="1000"/>
      <c r="N76" s="493"/>
    </row>
    <row r="77" spans="1:15" ht="15.75" thickBot="1">
      <c r="B77" s="822" t="s">
        <v>1037</v>
      </c>
      <c r="C77" s="823"/>
      <c r="D77" s="823"/>
      <c r="E77" s="823"/>
      <c r="F77" s="823"/>
      <c r="G77" s="823"/>
      <c r="H77" s="823"/>
      <c r="I77" s="823"/>
      <c r="J77" s="823"/>
      <c r="K77" s="823"/>
      <c r="L77" s="823"/>
      <c r="M77" s="824"/>
      <c r="N77" s="309">
        <f>SUM(N71:N76)</f>
        <v>21.278002169208332</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1833.9812055242335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366.79624110484673</v>
      </c>
      <c r="M84" s="858"/>
      <c r="N84" s="57"/>
    </row>
    <row r="85" spans="1:14">
      <c r="B85" s="95" t="s">
        <v>1057</v>
      </c>
      <c r="C85" s="96"/>
      <c r="D85" s="96"/>
      <c r="E85" s="96"/>
      <c r="F85" s="96"/>
      <c r="G85" s="96"/>
      <c r="H85" s="96"/>
      <c r="I85" s="93"/>
      <c r="J85" s="94"/>
      <c r="K85" s="312">
        <v>0.05</v>
      </c>
      <c r="L85" s="857">
        <f>N79*K85</f>
        <v>91.699060276211682</v>
      </c>
      <c r="M85" s="858"/>
      <c r="N85" s="57"/>
    </row>
    <row r="86" spans="1:14" ht="15.75" thickBot="1">
      <c r="B86" s="97" t="s">
        <v>1058</v>
      </c>
      <c r="C86" s="98"/>
      <c r="D86" s="98"/>
      <c r="E86" s="98"/>
      <c r="F86" s="98"/>
      <c r="G86" s="98"/>
      <c r="H86" s="98"/>
      <c r="I86" s="99"/>
      <c r="J86" s="100"/>
      <c r="K86" s="313">
        <v>0.05</v>
      </c>
      <c r="L86" s="859">
        <f>N79*K86</f>
        <v>91.699060276211682</v>
      </c>
      <c r="M86" s="860"/>
      <c r="N86" s="57"/>
    </row>
    <row r="87" spans="1:14" ht="15.75" thickBot="1">
      <c r="B87" s="822" t="s">
        <v>1037</v>
      </c>
      <c r="C87" s="823"/>
      <c r="D87" s="823"/>
      <c r="E87" s="823"/>
      <c r="F87" s="823"/>
      <c r="G87" s="823"/>
      <c r="H87" s="823"/>
      <c r="I87" s="823"/>
      <c r="J87" s="823"/>
      <c r="K87" s="823"/>
      <c r="L87" s="823"/>
      <c r="M87" s="824"/>
      <c r="N87" s="58">
        <f>L84+L85+L86</f>
        <v>550.19436165727006</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2384.1755671815035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customHeight="1" thickBot="1">
      <c r="A31" t="s">
        <v>1929</v>
      </c>
      <c r="B31" s="86" t="s">
        <v>1231</v>
      </c>
      <c r="C31" s="87" t="s">
        <v>2270</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138</v>
      </c>
      <c r="B36" s="871" t="str">
        <f>VLOOKUP(A36,EQUIPOS!A6:D154,3,FALSE)</f>
        <v>Camioneta D-300</v>
      </c>
      <c r="C36" s="872"/>
      <c r="D36" s="872"/>
      <c r="E36" s="872"/>
      <c r="F36" s="872"/>
      <c r="G36" s="872"/>
      <c r="H36" s="873"/>
      <c r="I36" s="275"/>
      <c r="J36" s="276"/>
      <c r="K36" s="277">
        <f>VLOOKUP(A36,EQUIPOS!A6:D163,4,FALSE)</f>
        <v>48160</v>
      </c>
      <c r="L36" s="278"/>
      <c r="M36" s="344">
        <v>1200</v>
      </c>
      <c r="N36" s="280">
        <f>K36/M36</f>
        <v>40.133333333333333</v>
      </c>
    </row>
    <row r="37" spans="1:14">
      <c r="A37" s="119" t="s">
        <v>201</v>
      </c>
      <c r="B37" s="871" t="str">
        <f>VLOOKUP(A37,EQUIPOS!A7:D154,3,FALSE)</f>
        <v>Equipo autopropulsado para pintura termoplástica</v>
      </c>
      <c r="C37" s="872"/>
      <c r="D37" s="872"/>
      <c r="E37" s="872"/>
      <c r="F37" s="872"/>
      <c r="G37" s="872"/>
      <c r="H37" s="873"/>
      <c r="I37" s="429"/>
      <c r="J37" s="430"/>
      <c r="K37" s="277">
        <f>VLOOKUP(A37,EQUIPOS!A7:D164,4,FALSE)</f>
        <v>114283.33333333333</v>
      </c>
      <c r="L37" s="343"/>
      <c r="M37" s="344">
        <v>1200</v>
      </c>
      <c r="N37" s="280">
        <f>K37/M37</f>
        <v>95.2361111111111</v>
      </c>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0.01</v>
      </c>
      <c r="N41" s="352">
        <f>N77*M41</f>
        <v>0.37236503796114584</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135.74180948240559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72" t="s">
        <v>454</v>
      </c>
      <c r="B48" s="49" t="str">
        <f>VLOOKUP(A48,MATERIALES!A5:D373,3,FALSE)</f>
        <v>Esferas reflectivas</v>
      </c>
      <c r="C48" s="289"/>
      <c r="D48" s="289"/>
      <c r="E48" s="289"/>
      <c r="F48" s="289"/>
      <c r="G48" s="289"/>
      <c r="H48" s="289"/>
      <c r="I48" s="289"/>
      <c r="J48" s="319" t="str">
        <f>VLOOKUP(A48,MATERIALES!A4:D640,2,FALSE)</f>
        <v>kg</v>
      </c>
      <c r="K48" s="290">
        <v>0.108</v>
      </c>
      <c r="L48" s="275"/>
      <c r="M48" s="410">
        <f>VLOOKUP(A48,MATERIALES!A5:D396,4,FALSE)</f>
        <v>7252.72</v>
      </c>
      <c r="N48" s="280">
        <f>K48*M48</f>
        <v>783.29376000000002</v>
      </c>
    </row>
    <row r="49" spans="1:14">
      <c r="A49" s="172" t="s">
        <v>664</v>
      </c>
      <c r="B49" s="49" t="str">
        <f>VLOOKUP(A49,MATERIALES!A6:D373,3,FALSE)</f>
        <v xml:space="preserve">Resina termoplástica </v>
      </c>
      <c r="C49" s="433"/>
      <c r="D49" s="433"/>
      <c r="E49" s="433"/>
      <c r="F49" s="433"/>
      <c r="G49" s="433"/>
      <c r="H49" s="433"/>
      <c r="I49" s="433"/>
      <c r="J49" s="320" t="str">
        <f>VLOOKUP(A49,MATERIALES!A5:D641,2,FALSE)</f>
        <v>kg</v>
      </c>
      <c r="K49" s="405">
        <v>7.8E-2</v>
      </c>
      <c r="L49" s="429"/>
      <c r="M49" s="410">
        <f>VLOOKUP(A49,MATERIALES!A6:D397,4,FALSE)</f>
        <v>10110.182901346319</v>
      </c>
      <c r="N49" s="280">
        <f>K49*M49</f>
        <v>788.59426630501287</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2" t="s">
        <v>1037</v>
      </c>
      <c r="C55" s="823"/>
      <c r="D55" s="823"/>
      <c r="E55" s="823"/>
      <c r="F55" s="823"/>
      <c r="G55" s="823"/>
      <c r="H55" s="823"/>
      <c r="I55" s="823"/>
      <c r="J55" s="823"/>
      <c r="K55" s="823"/>
      <c r="L55" s="823"/>
      <c r="M55" s="824"/>
      <c r="N55" s="402">
        <f>SUM(N48:N54)</f>
        <v>1571.8880263050128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B60" s="52"/>
      <c r="C60" s="325"/>
      <c r="D60" s="325"/>
      <c r="E60" s="325"/>
      <c r="F60" s="325"/>
      <c r="G60" s="325"/>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5"/>
      <c r="M65" s="996"/>
      <c r="N65" s="493"/>
    </row>
    <row r="66" spans="1:15" ht="15.75" thickBot="1">
      <c r="B66" s="822" t="s">
        <v>1037</v>
      </c>
      <c r="C66" s="823"/>
      <c r="D66" s="823"/>
      <c r="E66" s="823"/>
      <c r="F66" s="823"/>
      <c r="G66" s="823"/>
      <c r="H66" s="823"/>
      <c r="I66" s="823"/>
      <c r="J66" s="823"/>
      <c r="K66" s="823"/>
      <c r="L66" s="823"/>
      <c r="M66" s="824"/>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976"/>
      <c r="N70" s="104" t="s">
        <v>1035</v>
      </c>
    </row>
    <row r="71" spans="1:15">
      <c r="A71" s="173" t="s">
        <v>13</v>
      </c>
      <c r="B71" s="55" t="str">
        <f>VLOOKUP(A71,'MANO DE OBRA'!A8:D68,3,FALSE)</f>
        <v>Obrero (5)</v>
      </c>
      <c r="C71" s="53"/>
      <c r="D71" s="53"/>
      <c r="E71" s="53"/>
      <c r="F71" s="53"/>
      <c r="G71" s="53"/>
      <c r="H71" s="53"/>
      <c r="I71" s="300">
        <f>K71/J71*100</f>
        <v>138019.47352999999</v>
      </c>
      <c r="J71" s="301">
        <v>185</v>
      </c>
      <c r="K71" s="302">
        <f>VLOOKUP(A71,'MANO DE OBRA'!A8:D99,4,FALSE)</f>
        <v>255336.02603049998</v>
      </c>
      <c r="L71" s="56"/>
      <c r="M71" s="442">
        <v>9600</v>
      </c>
      <c r="N71" s="403">
        <f>K71/M71</f>
        <v>26.597502711510415</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9600</v>
      </c>
      <c r="N72" s="403">
        <f>K72/M72</f>
        <v>10.639001084604166</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7"/>
      <c r="C76" s="998"/>
      <c r="D76" s="998"/>
      <c r="E76" s="998"/>
      <c r="F76" s="998"/>
      <c r="G76" s="998"/>
      <c r="H76" s="998"/>
      <c r="I76" s="175"/>
      <c r="J76" s="175"/>
      <c r="K76" s="175"/>
      <c r="L76" s="999"/>
      <c r="M76" s="1000"/>
      <c r="N76" s="493"/>
    </row>
    <row r="77" spans="1:15" ht="15.75" thickBot="1">
      <c r="B77" s="822" t="s">
        <v>1037</v>
      </c>
      <c r="C77" s="823"/>
      <c r="D77" s="823"/>
      <c r="E77" s="823"/>
      <c r="F77" s="823"/>
      <c r="G77" s="823"/>
      <c r="H77" s="823"/>
      <c r="I77" s="823"/>
      <c r="J77" s="823"/>
      <c r="K77" s="823"/>
      <c r="L77" s="823"/>
      <c r="M77" s="824"/>
      <c r="N77" s="309">
        <f>SUM(N71:N76)</f>
        <v>37.236503796114583</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1744.8663395835331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348.97326791670662</v>
      </c>
      <c r="M84" s="858"/>
      <c r="N84" s="57"/>
    </row>
    <row r="85" spans="1:14">
      <c r="B85" s="95" t="s">
        <v>1057</v>
      </c>
      <c r="C85" s="96"/>
      <c r="D85" s="96"/>
      <c r="E85" s="96"/>
      <c r="F85" s="96"/>
      <c r="G85" s="96"/>
      <c r="H85" s="96"/>
      <c r="I85" s="93"/>
      <c r="J85" s="94"/>
      <c r="K85" s="312">
        <v>0.05</v>
      </c>
      <c r="L85" s="857">
        <f>N79*K85</f>
        <v>87.243316979176655</v>
      </c>
      <c r="M85" s="858"/>
      <c r="N85" s="57"/>
    </row>
    <row r="86" spans="1:14" ht="15.75" thickBot="1">
      <c r="B86" s="97" t="s">
        <v>1058</v>
      </c>
      <c r="C86" s="98"/>
      <c r="D86" s="98"/>
      <c r="E86" s="98"/>
      <c r="F86" s="98"/>
      <c r="G86" s="98"/>
      <c r="H86" s="98"/>
      <c r="I86" s="99"/>
      <c r="J86" s="100"/>
      <c r="K86" s="313">
        <v>0.05</v>
      </c>
      <c r="L86" s="859">
        <f>N79*K86</f>
        <v>87.243316979176655</v>
      </c>
      <c r="M86" s="860"/>
      <c r="N86" s="57"/>
    </row>
    <row r="87" spans="1:14" ht="15.75" thickBot="1">
      <c r="B87" s="822" t="s">
        <v>1037</v>
      </c>
      <c r="C87" s="823"/>
      <c r="D87" s="823"/>
      <c r="E87" s="823"/>
      <c r="F87" s="823"/>
      <c r="G87" s="823"/>
      <c r="H87" s="823"/>
      <c r="I87" s="823"/>
      <c r="J87" s="823"/>
      <c r="K87" s="823"/>
      <c r="L87" s="823"/>
      <c r="M87" s="824"/>
      <c r="N87" s="58">
        <f>L84+L85+L86</f>
        <v>523.45990187505993</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2268.3262414585929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9.25"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thickBot="1">
      <c r="A31" t="s">
        <v>1929</v>
      </c>
      <c r="B31" s="86" t="s">
        <v>1232</v>
      </c>
      <c r="C31" s="87" t="s">
        <v>2271</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199</v>
      </c>
      <c r="B36" s="871" t="str">
        <f>VLOOKUP(A36,EQUIPOS!A6:D154,3,FALSE)</f>
        <v xml:space="preserve">Equipo de pintura (Compresor), Presión máxima de trabajo 3300 psi.
</v>
      </c>
      <c r="C36" s="872"/>
      <c r="D36" s="872"/>
      <c r="E36" s="872"/>
      <c r="F36" s="872"/>
      <c r="G36" s="872"/>
      <c r="H36" s="873"/>
      <c r="I36" s="275"/>
      <c r="J36" s="276"/>
      <c r="K36" s="277">
        <f>VLOOKUP(A36,EQUIPOS!A6:D163,4,FALSE)</f>
        <v>8750</v>
      </c>
      <c r="L36" s="278"/>
      <c r="M36" s="344">
        <v>6.1</v>
      </c>
      <c r="N36" s="280">
        <f>K36/M36</f>
        <v>1434.4262295081969</v>
      </c>
    </row>
    <row r="37" spans="1:14">
      <c r="A37" s="119" t="s">
        <v>138</v>
      </c>
      <c r="B37" s="871" t="str">
        <f>VLOOKUP(A37,EQUIPOS!A7:D154,3,FALSE)</f>
        <v>Camioneta D-300</v>
      </c>
      <c r="C37" s="872"/>
      <c r="D37" s="872"/>
      <c r="E37" s="872"/>
      <c r="F37" s="872"/>
      <c r="G37" s="872"/>
      <c r="H37" s="873"/>
      <c r="I37" s="429"/>
      <c r="J37" s="430"/>
      <c r="K37" s="277">
        <f>VLOOKUP(A37,EQUIPOS!A7:D164,4,FALSE)</f>
        <v>48160</v>
      </c>
      <c r="L37" s="343"/>
      <c r="M37" s="344">
        <v>6.1</v>
      </c>
      <c r="N37" s="280">
        <f>K37/M37</f>
        <v>7895.0819672131156</v>
      </c>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0.01</v>
      </c>
      <c r="N41" s="352">
        <f>N77*M41</f>
        <v>73.252138615307373</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9402.7603353366194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72" t="s">
        <v>454</v>
      </c>
      <c r="B48" s="49" t="str">
        <f>VLOOKUP(A48,MATERIALES!A5:D373,3,FALSE)</f>
        <v>Esferas reflectivas</v>
      </c>
      <c r="C48" s="289"/>
      <c r="D48" s="289"/>
      <c r="E48" s="289"/>
      <c r="F48" s="289"/>
      <c r="G48" s="289"/>
      <c r="H48" s="289"/>
      <c r="I48" s="289"/>
      <c r="J48" s="319" t="str">
        <f>VLOOKUP(A48,MATERIALES!A4:D640,2,FALSE)</f>
        <v>kg</v>
      </c>
      <c r="K48" s="290">
        <v>0.38200000000000001</v>
      </c>
      <c r="L48" s="275"/>
      <c r="M48" s="410">
        <f>VLOOKUP(A48,MATERIALES!A5:D396,4,FALSE)</f>
        <v>7252.72</v>
      </c>
      <c r="N48" s="280">
        <f>K48*M48</f>
        <v>2770.5390400000001</v>
      </c>
    </row>
    <row r="49" spans="1:14">
      <c r="A49" s="172" t="s">
        <v>914</v>
      </c>
      <c r="B49" s="49" t="str">
        <f>VLOOKUP(A49,MATERIALES!A6:D373,3,FALSE)</f>
        <v>Disolvente para pintura Trafico (acrílico)</v>
      </c>
      <c r="C49" s="433"/>
      <c r="D49" s="433"/>
      <c r="E49" s="433"/>
      <c r="F49" s="433"/>
      <c r="G49" s="433"/>
      <c r="H49" s="433"/>
      <c r="I49" s="433"/>
      <c r="J49" s="320" t="str">
        <f>VLOOKUP(A49,MATERIALES!A5:D641,2,FALSE)</f>
        <v>gal</v>
      </c>
      <c r="K49" s="405">
        <v>0.05</v>
      </c>
      <c r="L49" s="429"/>
      <c r="M49" s="410">
        <f>VLOOKUP(A49,MATERIALES!A6:D397,4,FALSE)</f>
        <v>27412.333333333332</v>
      </c>
      <c r="N49" s="280">
        <f>K49*M49</f>
        <v>1370.6166666666668</v>
      </c>
    </row>
    <row r="50" spans="1:14">
      <c r="A50" s="172" t="s">
        <v>636</v>
      </c>
      <c r="B50" s="49" t="str">
        <f>VLOOKUP(A50,MATERIALES!A6:D373,3,FALSE)</f>
        <v xml:space="preserve">Pintura acrílica pura para tráfico
</v>
      </c>
      <c r="C50" s="433"/>
      <c r="D50" s="433"/>
      <c r="E50" s="433"/>
      <c r="F50" s="433"/>
      <c r="G50" s="433"/>
      <c r="H50" s="433"/>
      <c r="I50" s="433"/>
      <c r="J50" s="320" t="str">
        <f>VLOOKUP(A50,MATERIALES!A6:D642,2,FALSE)</f>
        <v>gal</v>
      </c>
      <c r="K50" s="405">
        <v>0.12</v>
      </c>
      <c r="L50" s="429"/>
      <c r="M50" s="410">
        <f>VLOOKUP(A50,MATERIALES!A6:D398,4,FALSE)</f>
        <v>96550.333333333328</v>
      </c>
      <c r="N50" s="280">
        <f>K50*M50</f>
        <v>11586.039999999999</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2" t="s">
        <v>1037</v>
      </c>
      <c r="C55" s="823"/>
      <c r="D55" s="823"/>
      <c r="E55" s="823"/>
      <c r="F55" s="823"/>
      <c r="G55" s="823"/>
      <c r="H55" s="823"/>
      <c r="I55" s="823"/>
      <c r="J55" s="823"/>
      <c r="K55" s="823"/>
      <c r="L55" s="823"/>
      <c r="M55" s="824"/>
      <c r="N55" s="402">
        <f>SUM(N48:N54)</f>
        <v>15727.195706666666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B60" s="52"/>
      <c r="C60" s="325"/>
      <c r="D60" s="325"/>
      <c r="E60" s="325"/>
      <c r="F60" s="325"/>
      <c r="G60" s="325"/>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5"/>
      <c r="M65" s="996"/>
      <c r="N65" s="493"/>
    </row>
    <row r="66" spans="1:15" ht="15.75" thickBot="1">
      <c r="B66" s="822" t="s">
        <v>1037</v>
      </c>
      <c r="C66" s="823"/>
      <c r="D66" s="823"/>
      <c r="E66" s="823"/>
      <c r="F66" s="823"/>
      <c r="G66" s="823"/>
      <c r="H66" s="823"/>
      <c r="I66" s="823"/>
      <c r="J66" s="823"/>
      <c r="K66" s="823"/>
      <c r="L66" s="823"/>
      <c r="M66" s="824"/>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864"/>
      <c r="N70" s="104" t="s">
        <v>1035</v>
      </c>
    </row>
    <row r="71" spans="1:15">
      <c r="A71" s="173" t="s">
        <v>13</v>
      </c>
      <c r="B71" s="55" t="str">
        <f>VLOOKUP(A71,'MANO DE OBRA'!A8:D68,3,FALSE)</f>
        <v>Obrero (5)</v>
      </c>
      <c r="C71" s="53"/>
      <c r="D71" s="53"/>
      <c r="E71" s="53"/>
      <c r="F71" s="53"/>
      <c r="G71" s="53"/>
      <c r="H71" s="53"/>
      <c r="I71" s="300">
        <f>K71/J71*100</f>
        <v>138019.47352999999</v>
      </c>
      <c r="J71" s="301">
        <v>185</v>
      </c>
      <c r="K71" s="302">
        <f>VLOOKUP(A71,'MANO DE OBRA'!A8:D99,4,FALSE)</f>
        <v>255336.02603049998</v>
      </c>
      <c r="L71" s="56"/>
      <c r="M71" s="442">
        <v>48.8</v>
      </c>
      <c r="N71" s="403">
        <f>K71/M71</f>
        <v>5232.2956153790983</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48.8</v>
      </c>
      <c r="N72" s="403">
        <f>K72/M72</f>
        <v>2092.9182461516393</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7"/>
      <c r="C76" s="998"/>
      <c r="D76" s="998"/>
      <c r="E76" s="998"/>
      <c r="F76" s="998"/>
      <c r="G76" s="998"/>
      <c r="H76" s="998"/>
      <c r="I76" s="175"/>
      <c r="J76" s="175"/>
      <c r="K76" s="175"/>
      <c r="L76" s="999"/>
      <c r="M76" s="1000"/>
      <c r="N76" s="493"/>
    </row>
    <row r="77" spans="1:15" ht="15.75" thickBot="1">
      <c r="B77" s="822" t="s">
        <v>1037</v>
      </c>
      <c r="C77" s="823"/>
      <c r="D77" s="823"/>
      <c r="E77" s="823"/>
      <c r="F77" s="823"/>
      <c r="G77" s="823"/>
      <c r="H77" s="823"/>
      <c r="I77" s="823"/>
      <c r="J77" s="823"/>
      <c r="K77" s="823"/>
      <c r="L77" s="823"/>
      <c r="M77" s="824"/>
      <c r="N77" s="309">
        <f>SUM(N71:N76)</f>
        <v>7325.2138615307376</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32455.169903534024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6491.0339807068049</v>
      </c>
      <c r="M84" s="858"/>
      <c r="N84" s="57"/>
    </row>
    <row r="85" spans="1:14">
      <c r="B85" s="95" t="s">
        <v>1057</v>
      </c>
      <c r="C85" s="96"/>
      <c r="D85" s="96"/>
      <c r="E85" s="96"/>
      <c r="F85" s="96"/>
      <c r="G85" s="96"/>
      <c r="H85" s="96"/>
      <c r="I85" s="93"/>
      <c r="J85" s="94"/>
      <c r="K85" s="312">
        <v>0.05</v>
      </c>
      <c r="L85" s="857">
        <f>N79*K85</f>
        <v>1622.7584951767012</v>
      </c>
      <c r="M85" s="858"/>
      <c r="N85" s="57"/>
    </row>
    <row r="86" spans="1:14" ht="15.75" thickBot="1">
      <c r="B86" s="97" t="s">
        <v>1058</v>
      </c>
      <c r="C86" s="98"/>
      <c r="D86" s="98"/>
      <c r="E86" s="98"/>
      <c r="F86" s="98"/>
      <c r="G86" s="98"/>
      <c r="H86" s="98"/>
      <c r="I86" s="99"/>
      <c r="J86" s="100"/>
      <c r="K86" s="313">
        <v>0.05</v>
      </c>
      <c r="L86" s="859">
        <f>N79*K86</f>
        <v>1622.7584951767012</v>
      </c>
      <c r="M86" s="860"/>
      <c r="N86" s="57"/>
    </row>
    <row r="87" spans="1:14" ht="15.75" thickBot="1">
      <c r="B87" s="822" t="s">
        <v>1037</v>
      </c>
      <c r="C87" s="823"/>
      <c r="D87" s="823"/>
      <c r="E87" s="823"/>
      <c r="F87" s="823"/>
      <c r="G87" s="823"/>
      <c r="H87" s="823"/>
      <c r="I87" s="823"/>
      <c r="J87" s="823"/>
      <c r="K87" s="823"/>
      <c r="L87" s="823"/>
      <c r="M87" s="824"/>
      <c r="N87" s="58">
        <f>L84+L85+L86</f>
        <v>9736.5509710602073</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42191.720874594233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thickBot="1">
      <c r="A31" t="s">
        <v>1929</v>
      </c>
      <c r="B31" s="86" t="s">
        <v>1233</v>
      </c>
      <c r="C31" s="87" t="s">
        <v>2272</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138</v>
      </c>
      <c r="B36" s="871" t="str">
        <f>VLOOKUP(A36,EQUIPOS!A6:D154,3,FALSE)</f>
        <v>Camioneta D-300</v>
      </c>
      <c r="C36" s="872"/>
      <c r="D36" s="872"/>
      <c r="E36" s="872"/>
      <c r="F36" s="872"/>
      <c r="G36" s="872"/>
      <c r="H36" s="873"/>
      <c r="I36" s="275"/>
      <c r="J36" s="276"/>
      <c r="K36" s="277">
        <f>VLOOKUP(A36,EQUIPOS!A6:D163,4,FALSE)</f>
        <v>48160</v>
      </c>
      <c r="L36" s="278"/>
      <c r="M36" s="344">
        <v>6</v>
      </c>
      <c r="N36" s="280">
        <f>K36/M36</f>
        <v>8026.666666666667</v>
      </c>
    </row>
    <row r="37" spans="1:14">
      <c r="A37" s="119" t="s">
        <v>1795</v>
      </c>
      <c r="B37" s="871" t="str">
        <f>VLOOKUP(A37,EQUIPOS!A7:D154,3,FALSE)</f>
        <v>Caldera para pintura termoplástica</v>
      </c>
      <c r="C37" s="872"/>
      <c r="D37" s="872"/>
      <c r="E37" s="872"/>
      <c r="F37" s="872"/>
      <c r="G37" s="872"/>
      <c r="H37" s="873"/>
      <c r="I37" s="429"/>
      <c r="J37" s="430"/>
      <c r="K37" s="277">
        <f>VLOOKUP(A37,EQUIPOS!A7:D164,4,FALSE)</f>
        <v>51360</v>
      </c>
      <c r="L37" s="343"/>
      <c r="M37" s="344">
        <v>6</v>
      </c>
      <c r="N37" s="280">
        <f>K37/M37</f>
        <v>8560</v>
      </c>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0.01</v>
      </c>
      <c r="N41" s="352">
        <f>N77*M41</f>
        <v>85.112008676833327</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16671.778675343503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72" t="s">
        <v>454</v>
      </c>
      <c r="B48" s="49" t="str">
        <f>VLOOKUP(A48,MATERIALES!A5:D373,3,FALSE)</f>
        <v>Esferas reflectivas</v>
      </c>
      <c r="C48" s="289"/>
      <c r="D48" s="289"/>
      <c r="E48" s="289"/>
      <c r="F48" s="289"/>
      <c r="G48" s="289"/>
      <c r="H48" s="289"/>
      <c r="I48" s="276"/>
      <c r="J48" s="232" t="str">
        <f>VLOOKUP(A48,MATERIALES!A4:D640,2,FALSE)</f>
        <v>kg</v>
      </c>
      <c r="K48" s="290">
        <v>0.9</v>
      </c>
      <c r="L48" s="275"/>
      <c r="M48" s="410">
        <f>VLOOKUP(A48,MATERIALES!A5:D396,4,FALSE)</f>
        <v>7252.72</v>
      </c>
      <c r="N48" s="280">
        <f>K48*M48</f>
        <v>6527.4480000000003</v>
      </c>
    </row>
    <row r="49" spans="1:14">
      <c r="A49" s="172" t="s">
        <v>664</v>
      </c>
      <c r="B49" s="49" t="str">
        <f>VLOOKUP(A49,MATERIALES!A6:D373,3,FALSE)</f>
        <v xml:space="preserve">Resina termoplástica </v>
      </c>
      <c r="C49" s="433"/>
      <c r="D49" s="433"/>
      <c r="E49" s="433"/>
      <c r="F49" s="433"/>
      <c r="G49" s="433"/>
      <c r="H49" s="433"/>
      <c r="I49" s="433"/>
      <c r="J49" s="319" t="str">
        <f>VLOOKUP(A49,MATERIALES!A5:D641,2,FALSE)</f>
        <v>kg</v>
      </c>
      <c r="K49" s="405">
        <v>0.65</v>
      </c>
      <c r="L49" s="429"/>
      <c r="M49" s="410">
        <f>VLOOKUP(A49,MATERIALES!A6:D397,4,FALSE)</f>
        <v>10110.182901346319</v>
      </c>
      <c r="N49" s="280">
        <f>K49*M49</f>
        <v>6571.6188858751075</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2" t="s">
        <v>1037</v>
      </c>
      <c r="C55" s="823"/>
      <c r="D55" s="823"/>
      <c r="E55" s="823"/>
      <c r="F55" s="823"/>
      <c r="G55" s="823"/>
      <c r="H55" s="823"/>
      <c r="I55" s="823"/>
      <c r="J55" s="823"/>
      <c r="K55" s="823"/>
      <c r="L55" s="823"/>
      <c r="M55" s="824"/>
      <c r="N55" s="402">
        <f>SUM(N48:N54)</f>
        <v>13099.066885875109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B60" s="52"/>
      <c r="C60" s="325"/>
      <c r="D60" s="325"/>
      <c r="E60" s="325"/>
      <c r="F60" s="325"/>
      <c r="G60" s="325"/>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5"/>
      <c r="M65" s="996"/>
      <c r="N65" s="493"/>
    </row>
    <row r="66" spans="1:15" ht="15.75" thickBot="1">
      <c r="B66" s="822" t="s">
        <v>1037</v>
      </c>
      <c r="C66" s="823"/>
      <c r="D66" s="823"/>
      <c r="E66" s="823"/>
      <c r="F66" s="823"/>
      <c r="G66" s="823"/>
      <c r="H66" s="823"/>
      <c r="I66" s="823"/>
      <c r="J66" s="823"/>
      <c r="K66" s="823"/>
      <c r="L66" s="823"/>
      <c r="M66" s="824"/>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976"/>
      <c r="N70" s="104" t="s">
        <v>1035</v>
      </c>
    </row>
    <row r="71" spans="1:15">
      <c r="A71" s="173" t="s">
        <v>15</v>
      </c>
      <c r="B71" s="55" t="str">
        <f>VLOOKUP(A71,'MANO DE OBRA'!A8:D68,3,FALSE)</f>
        <v>Obrero (6)</v>
      </c>
      <c r="C71" s="53"/>
      <c r="D71" s="53"/>
      <c r="E71" s="53"/>
      <c r="F71" s="53"/>
      <c r="G71" s="53"/>
      <c r="H71" s="53"/>
      <c r="I71" s="300">
        <f>K71/J71*100</f>
        <v>165623.36823599998</v>
      </c>
      <c r="J71" s="301">
        <v>185</v>
      </c>
      <c r="K71" s="302">
        <f>VLOOKUP(A71,'MANO DE OBRA'!A8:D99,4,FALSE)</f>
        <v>306403.23123659997</v>
      </c>
      <c r="L71" s="56"/>
      <c r="M71" s="442">
        <v>48</v>
      </c>
      <c r="N71" s="403">
        <f>K71/M71</f>
        <v>6383.400650762499</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48</v>
      </c>
      <c r="N72" s="403">
        <f>K72/M72</f>
        <v>2127.8002169208335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7"/>
      <c r="C76" s="998"/>
      <c r="D76" s="998"/>
      <c r="E76" s="998"/>
      <c r="F76" s="998"/>
      <c r="G76" s="998"/>
      <c r="H76" s="998"/>
      <c r="I76" s="175"/>
      <c r="J76" s="175"/>
      <c r="K76" s="175"/>
      <c r="L76" s="999"/>
      <c r="M76" s="1000"/>
      <c r="N76" s="493"/>
    </row>
    <row r="77" spans="1:15" ht="15.75" thickBot="1">
      <c r="B77" s="822" t="s">
        <v>1037</v>
      </c>
      <c r="C77" s="823"/>
      <c r="D77" s="823"/>
      <c r="E77" s="823"/>
      <c r="F77" s="823"/>
      <c r="G77" s="823"/>
      <c r="H77" s="823"/>
      <c r="I77" s="823"/>
      <c r="J77" s="823"/>
      <c r="K77" s="823"/>
      <c r="L77" s="823"/>
      <c r="M77" s="824"/>
      <c r="N77" s="309">
        <f>SUM(N71:N76)</f>
        <v>8511.200867683332</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38282.046428901944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7656.4092857803889</v>
      </c>
      <c r="M84" s="858"/>
      <c r="N84" s="57"/>
    </row>
    <row r="85" spans="1:14">
      <c r="B85" s="95" t="s">
        <v>1057</v>
      </c>
      <c r="C85" s="96"/>
      <c r="D85" s="96"/>
      <c r="E85" s="96"/>
      <c r="F85" s="96"/>
      <c r="G85" s="96"/>
      <c r="H85" s="96"/>
      <c r="I85" s="93"/>
      <c r="J85" s="94"/>
      <c r="K85" s="312">
        <v>0.05</v>
      </c>
      <c r="L85" s="857">
        <f>N79*K85</f>
        <v>1914.1023214450972</v>
      </c>
      <c r="M85" s="858"/>
      <c r="N85" s="57"/>
    </row>
    <row r="86" spans="1:14" ht="15.75" thickBot="1">
      <c r="B86" s="97" t="s">
        <v>1058</v>
      </c>
      <c r="C86" s="98"/>
      <c r="D86" s="98"/>
      <c r="E86" s="98"/>
      <c r="F86" s="98"/>
      <c r="G86" s="98"/>
      <c r="H86" s="98"/>
      <c r="I86" s="99"/>
      <c r="J86" s="100"/>
      <c r="K86" s="313">
        <v>0.05</v>
      </c>
      <c r="L86" s="859">
        <f>N79*K86</f>
        <v>1914.1023214450972</v>
      </c>
      <c r="M86" s="860"/>
      <c r="N86" s="57"/>
    </row>
    <row r="87" spans="1:14" ht="15.75" thickBot="1">
      <c r="B87" s="822" t="s">
        <v>1037</v>
      </c>
      <c r="C87" s="823"/>
      <c r="D87" s="823"/>
      <c r="E87" s="823"/>
      <c r="F87" s="823"/>
      <c r="G87" s="823"/>
      <c r="H87" s="823"/>
      <c r="I87" s="823"/>
      <c r="J87" s="823"/>
      <c r="K87" s="823"/>
      <c r="L87" s="823"/>
      <c r="M87" s="824"/>
      <c r="N87" s="58">
        <f>L84+L85+L86</f>
        <v>11484.613928670584</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49766.660357572531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customHeight="1" thickBot="1">
      <c r="A31" t="s">
        <v>1929</v>
      </c>
      <c r="B31" s="86" t="s">
        <v>1234</v>
      </c>
      <c r="C31" s="87" t="s">
        <v>2273</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138</v>
      </c>
      <c r="B36" s="871" t="str">
        <f>VLOOKUP(A36,EQUIPOS!A6:D154,3,FALSE)</f>
        <v>Camioneta D-300</v>
      </c>
      <c r="C36" s="872"/>
      <c r="D36" s="872"/>
      <c r="E36" s="872"/>
      <c r="F36" s="872"/>
      <c r="G36" s="872"/>
      <c r="H36" s="873"/>
      <c r="I36" s="275"/>
      <c r="J36" s="276"/>
      <c r="K36" s="277">
        <f>VLOOKUP(A36,EQUIPOS!A6:D163,4,FALSE)</f>
        <v>48160</v>
      </c>
      <c r="L36" s="278"/>
      <c r="M36" s="344">
        <v>250</v>
      </c>
      <c r="N36" s="280">
        <f>K36/M36</f>
        <v>192.64</v>
      </c>
    </row>
    <row r="37" spans="1:14">
      <c r="A37" s="119" t="s">
        <v>251</v>
      </c>
      <c r="B37" s="871" t="str">
        <f>VLOOKUP(A37,EQUIPOS!A7:D154,3,FALSE)</f>
        <v>Maquina térmica pegatachas</v>
      </c>
      <c r="C37" s="872"/>
      <c r="D37" s="872"/>
      <c r="E37" s="872"/>
      <c r="F37" s="872"/>
      <c r="G37" s="872"/>
      <c r="H37" s="873"/>
      <c r="I37" s="429"/>
      <c r="J37" s="430"/>
      <c r="K37" s="277">
        <f>VLOOKUP(A37,EQUIPOS!A7:D164,4,FALSE)</f>
        <v>27300</v>
      </c>
      <c r="L37" s="343"/>
      <c r="M37" s="344">
        <v>250</v>
      </c>
      <c r="N37" s="280">
        <f>K37/M37</f>
        <v>109.2</v>
      </c>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0.01</v>
      </c>
      <c r="N41" s="352">
        <f>N77*M41</f>
        <v>1.0213441041219999</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302.861344104122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72" t="s">
        <v>664</v>
      </c>
      <c r="B48" s="49" t="str">
        <f>VLOOKUP(A48,MATERIALES!A5:D373,3,FALSE)</f>
        <v xml:space="preserve">Resina termoplástica </v>
      </c>
      <c r="C48" s="289"/>
      <c r="D48" s="289"/>
      <c r="E48" s="289"/>
      <c r="F48" s="289"/>
      <c r="G48" s="289"/>
      <c r="H48" s="289"/>
      <c r="I48" s="276"/>
      <c r="J48" s="232" t="str">
        <f>VLOOKUP(A48,MATERIALES!A4:D640,2,FALSE)</f>
        <v>kg</v>
      </c>
      <c r="K48" s="290">
        <v>0.08</v>
      </c>
      <c r="L48" s="275"/>
      <c r="M48" s="410">
        <f>VLOOKUP(A48,MATERIALES!A5:D396,4,FALSE)</f>
        <v>10110.182901346319</v>
      </c>
      <c r="N48" s="280">
        <f>K48*M48</f>
        <v>808.81463210770562</v>
      </c>
    </row>
    <row r="49" spans="1:14">
      <c r="A49" s="172" t="s">
        <v>736</v>
      </c>
      <c r="B49" s="49" t="str">
        <f>VLOOKUP(A49,MATERIALES!A6:D373,3,FALSE)</f>
        <v>Tacha reflectiva</v>
      </c>
      <c r="C49" s="433"/>
      <c r="D49" s="433"/>
      <c r="E49" s="433"/>
      <c r="F49" s="433"/>
      <c r="G49" s="433"/>
      <c r="H49" s="433"/>
      <c r="I49" s="430"/>
      <c r="J49" s="232" t="str">
        <f>VLOOKUP(A49,MATERIALES!A5:D641,2,FALSE)</f>
        <v>u</v>
      </c>
      <c r="K49" s="405">
        <v>1</v>
      </c>
      <c r="L49" s="429"/>
      <c r="M49" s="410">
        <f>VLOOKUP(A49,MATERIALES!A6:D397,4,FALSE)</f>
        <v>6621.291303561743</v>
      </c>
      <c r="N49" s="280">
        <f>K49*M49</f>
        <v>6621.291303561743</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2" t="s">
        <v>1037</v>
      </c>
      <c r="C55" s="823"/>
      <c r="D55" s="823"/>
      <c r="E55" s="823"/>
      <c r="F55" s="823"/>
      <c r="G55" s="823"/>
      <c r="H55" s="823"/>
      <c r="I55" s="823"/>
      <c r="J55" s="823"/>
      <c r="K55" s="823"/>
      <c r="L55" s="823"/>
      <c r="M55" s="824"/>
      <c r="N55" s="402">
        <f>SUM(N48:N54)</f>
        <v>7430.1059356694486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B60" s="52"/>
      <c r="C60" s="325"/>
      <c r="D60" s="325"/>
      <c r="E60" s="325"/>
      <c r="F60" s="325"/>
      <c r="G60" s="325"/>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5"/>
      <c r="M65" s="996"/>
      <c r="N65" s="493"/>
    </row>
    <row r="66" spans="1:15" ht="15.75" thickBot="1">
      <c r="B66" s="822" t="s">
        <v>1037</v>
      </c>
      <c r="C66" s="823"/>
      <c r="D66" s="823"/>
      <c r="E66" s="823"/>
      <c r="F66" s="823"/>
      <c r="G66" s="823"/>
      <c r="H66" s="823"/>
      <c r="I66" s="823"/>
      <c r="J66" s="823"/>
      <c r="K66" s="823"/>
      <c r="L66" s="823"/>
      <c r="M66" s="824"/>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976"/>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2000</v>
      </c>
      <c r="N71" s="403">
        <f>K71/M71</f>
        <v>51.067205206099999</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2000</v>
      </c>
      <c r="N72" s="403">
        <f>K72/M72</f>
        <v>51.067205206099999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7"/>
      <c r="C76" s="998"/>
      <c r="D76" s="998"/>
      <c r="E76" s="998"/>
      <c r="F76" s="998"/>
      <c r="G76" s="998"/>
      <c r="H76" s="998"/>
      <c r="I76" s="175"/>
      <c r="J76" s="175"/>
      <c r="K76" s="175"/>
      <c r="L76" s="999"/>
      <c r="M76" s="1000"/>
      <c r="N76" s="493"/>
    </row>
    <row r="77" spans="1:15" ht="15.75" thickBot="1">
      <c r="B77" s="822" t="s">
        <v>1037</v>
      </c>
      <c r="C77" s="823"/>
      <c r="D77" s="823"/>
      <c r="E77" s="823"/>
      <c r="F77" s="823"/>
      <c r="G77" s="823"/>
      <c r="H77" s="823"/>
      <c r="I77" s="823"/>
      <c r="J77" s="823"/>
      <c r="K77" s="823"/>
      <c r="L77" s="823"/>
      <c r="M77" s="824"/>
      <c r="N77" s="309">
        <f>SUM(N71:N76)</f>
        <v>102.1344104122</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7835.1016901857702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1567.020338037154</v>
      </c>
      <c r="M84" s="858"/>
      <c r="N84" s="57"/>
    </row>
    <row r="85" spans="1:14">
      <c r="B85" s="95" t="s">
        <v>1057</v>
      </c>
      <c r="C85" s="96"/>
      <c r="D85" s="96"/>
      <c r="E85" s="96"/>
      <c r="F85" s="96"/>
      <c r="G85" s="96"/>
      <c r="H85" s="96"/>
      <c r="I85" s="93"/>
      <c r="J85" s="94"/>
      <c r="K85" s="312">
        <v>0.05</v>
      </c>
      <c r="L85" s="857">
        <f>N79*K85</f>
        <v>391.75508450928851</v>
      </c>
      <c r="M85" s="858"/>
      <c r="N85" s="57"/>
    </row>
    <row r="86" spans="1:14" ht="15.75" thickBot="1">
      <c r="B86" s="97" t="s">
        <v>1058</v>
      </c>
      <c r="C86" s="98"/>
      <c r="D86" s="98"/>
      <c r="E86" s="98"/>
      <c r="F86" s="98"/>
      <c r="G86" s="98"/>
      <c r="H86" s="98"/>
      <c r="I86" s="99"/>
      <c r="J86" s="100"/>
      <c r="K86" s="313">
        <v>0.05</v>
      </c>
      <c r="L86" s="859">
        <f>N79*K86</f>
        <v>391.75508450928851</v>
      </c>
      <c r="M86" s="860"/>
      <c r="N86" s="57"/>
    </row>
    <row r="87" spans="1:14" ht="15.75" thickBot="1">
      <c r="B87" s="822" t="s">
        <v>1037</v>
      </c>
      <c r="C87" s="823"/>
      <c r="D87" s="823"/>
      <c r="E87" s="823"/>
      <c r="F87" s="823"/>
      <c r="G87" s="823"/>
      <c r="H87" s="823"/>
      <c r="I87" s="823"/>
      <c r="J87" s="823"/>
      <c r="K87" s="823"/>
      <c r="L87" s="823"/>
      <c r="M87" s="824"/>
      <c r="N87" s="58">
        <f>L84+L85+L86</f>
        <v>2350.5305070557311</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10185.632197241501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9.25"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customHeight="1" thickBot="1">
      <c r="A31" t="s">
        <v>1929</v>
      </c>
      <c r="B31" s="86" t="s">
        <v>1797</v>
      </c>
      <c r="C31" s="87" t="s">
        <v>2274</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138</v>
      </c>
      <c r="B36" s="871" t="str">
        <f>VLOOKUP(A36,EQUIPOS!A6:D154,3,FALSE)</f>
        <v>Camioneta D-300</v>
      </c>
      <c r="C36" s="872"/>
      <c r="D36" s="872"/>
      <c r="E36" s="872"/>
      <c r="F36" s="872"/>
      <c r="G36" s="872"/>
      <c r="H36" s="873"/>
      <c r="I36" s="275"/>
      <c r="J36" s="276"/>
      <c r="K36" s="277">
        <f>VLOOKUP(A36,EQUIPOS!A6:D163,4,FALSE)</f>
        <v>48160</v>
      </c>
      <c r="L36" s="278"/>
      <c r="M36" s="344">
        <v>3.75</v>
      </c>
      <c r="N36" s="280">
        <f>K36/M36</f>
        <v>12842.666666666666</v>
      </c>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0.01</v>
      </c>
      <c r="N41" s="352">
        <f>N77*M41</f>
        <v>85.112008676833327</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12927.778675343499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72" t="s">
        <v>649</v>
      </c>
      <c r="B48" s="49" t="str">
        <f>VLOOKUP(A48,MATERIALES!A5:D373,3,FALSE)</f>
        <v xml:space="preserve">Poste en angulo de 2*2*1/4 de 3,5m para señal
</v>
      </c>
      <c r="C48" s="289"/>
      <c r="D48" s="289"/>
      <c r="E48" s="289"/>
      <c r="F48" s="289"/>
      <c r="G48" s="289"/>
      <c r="H48" s="289"/>
      <c r="I48" s="289"/>
      <c r="J48" s="319" t="str">
        <f>VLOOKUP(A48,MATERIALES!A4:D640,2,FALSE)</f>
        <v>u</v>
      </c>
      <c r="K48" s="290">
        <v>1</v>
      </c>
      <c r="L48" s="275"/>
      <c r="M48" s="410">
        <f>VLOOKUP(A48,MATERIALES!A5:D396,4,FALSE)</f>
        <v>106487.46</v>
      </c>
      <c r="N48" s="280">
        <f>K48*M48</f>
        <v>106487.46</v>
      </c>
    </row>
    <row r="49" spans="1:14">
      <c r="A49" s="172" t="s">
        <v>692</v>
      </c>
      <c r="B49" s="49" t="str">
        <f>VLOOKUP(A49,MATERIALES!A6:D373,3,FALSE)</f>
        <v xml:space="preserve">Señal (grupo 1). Tablero en lámina galvanizada de 75cm*75cm, calibre 16, reflectivo tipo 1/ incluye poste )
</v>
      </c>
      <c r="C49" s="433"/>
      <c r="D49" s="433"/>
      <c r="E49" s="433"/>
      <c r="F49" s="433"/>
      <c r="G49" s="433"/>
      <c r="H49" s="433"/>
      <c r="I49" s="433"/>
      <c r="J49" s="320" t="str">
        <f>VLOOKUP(A49,MATERIALES!A5:D641,2,FALSE)</f>
        <v>u</v>
      </c>
      <c r="K49" s="405">
        <v>1</v>
      </c>
      <c r="L49" s="429"/>
      <c r="M49" s="410">
        <f>VLOOKUP(A49,MATERIALES!A6:D397,4,FALSE)</f>
        <v>296600.83333333331</v>
      </c>
      <c r="N49" s="280">
        <f>K49*M49</f>
        <v>296600.83333333331</v>
      </c>
    </row>
    <row r="50" spans="1:14">
      <c r="A50" s="172" t="s">
        <v>905</v>
      </c>
      <c r="B50" s="49" t="str">
        <f>VLOOKUP(A50,MATERIALES!A6:D373,3,FALSE)</f>
        <v>Concreto Resistencia  14 (Mpa)</v>
      </c>
      <c r="C50" s="433"/>
      <c r="D50" s="433"/>
      <c r="E50" s="433"/>
      <c r="F50" s="433"/>
      <c r="G50" s="433"/>
      <c r="H50" s="433"/>
      <c r="I50" s="433"/>
      <c r="J50" s="320" t="str">
        <f>VLOOKUP(A50,MATERIALES!A6:D642,2,FALSE)</f>
        <v>m3</v>
      </c>
      <c r="K50" s="405">
        <v>0.03</v>
      </c>
      <c r="L50" s="429"/>
      <c r="M50" s="410">
        <f>VLOOKUP(A50,MATERIALES!A6:D398,4,FALSE)</f>
        <v>335271</v>
      </c>
      <c r="N50" s="280">
        <f>K50*M50</f>
        <v>10058.129999999999</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2" t="s">
        <v>1037</v>
      </c>
      <c r="C55" s="823"/>
      <c r="D55" s="823"/>
      <c r="E55" s="823"/>
      <c r="F55" s="823"/>
      <c r="G55" s="823"/>
      <c r="H55" s="823"/>
      <c r="I55" s="823"/>
      <c r="J55" s="823"/>
      <c r="K55" s="823"/>
      <c r="L55" s="823"/>
      <c r="M55" s="824"/>
      <c r="N55" s="402">
        <f>SUM(N48:N54)</f>
        <v>413146.42333333334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B60" s="52"/>
      <c r="C60" s="325"/>
      <c r="D60" s="325"/>
      <c r="E60" s="325"/>
      <c r="F60" s="325"/>
      <c r="G60" s="325"/>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5"/>
      <c r="M65" s="996"/>
      <c r="N65" s="493"/>
    </row>
    <row r="66" spans="1:15" ht="15.75" thickBot="1">
      <c r="B66" s="822" t="s">
        <v>1037</v>
      </c>
      <c r="C66" s="823"/>
      <c r="D66" s="823"/>
      <c r="E66" s="823"/>
      <c r="F66" s="823"/>
      <c r="G66" s="823"/>
      <c r="H66" s="823"/>
      <c r="I66" s="823"/>
      <c r="J66" s="823"/>
      <c r="K66" s="823"/>
      <c r="L66" s="823"/>
      <c r="M66" s="824"/>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976"/>
      <c r="N70" s="104" t="s">
        <v>1035</v>
      </c>
    </row>
    <row r="71" spans="1:15">
      <c r="A71" s="173"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30</v>
      </c>
      <c r="N71" s="403">
        <f>K71/M71</f>
        <v>3404.4803470733332</v>
      </c>
      <c r="O71" s="112"/>
    </row>
    <row r="72" spans="1:15">
      <c r="A72" s="173"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30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7"/>
      <c r="C76" s="998"/>
      <c r="D76" s="998"/>
      <c r="E76" s="998"/>
      <c r="F76" s="998"/>
      <c r="G76" s="998"/>
      <c r="H76" s="998"/>
      <c r="I76" s="175"/>
      <c r="J76" s="175"/>
      <c r="K76" s="175"/>
      <c r="L76" s="999"/>
      <c r="M76" s="1000"/>
      <c r="N76" s="493"/>
    </row>
    <row r="77" spans="1:15" ht="15.75" thickBot="1">
      <c r="B77" s="822" t="s">
        <v>1037</v>
      </c>
      <c r="C77" s="823"/>
      <c r="D77" s="823"/>
      <c r="E77" s="823"/>
      <c r="F77" s="823"/>
      <c r="G77" s="823"/>
      <c r="H77" s="823"/>
      <c r="I77" s="823"/>
      <c r="J77" s="823"/>
      <c r="K77" s="823"/>
      <c r="L77" s="823"/>
      <c r="M77" s="824"/>
      <c r="N77" s="309">
        <f>SUM(N71:N76)</f>
        <v>8511.200867683332</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434585.40287636017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86917.080575272033</v>
      </c>
      <c r="M84" s="858"/>
      <c r="N84" s="57"/>
    </row>
    <row r="85" spans="1:14">
      <c r="B85" s="95" t="s">
        <v>1057</v>
      </c>
      <c r="C85" s="96"/>
      <c r="D85" s="96"/>
      <c r="E85" s="96"/>
      <c r="F85" s="96"/>
      <c r="G85" s="96"/>
      <c r="H85" s="96"/>
      <c r="I85" s="93"/>
      <c r="J85" s="94"/>
      <c r="K85" s="312">
        <v>0.05</v>
      </c>
      <c r="L85" s="857">
        <f>N79*K85</f>
        <v>21729.270143818008</v>
      </c>
      <c r="M85" s="858"/>
      <c r="N85" s="57"/>
    </row>
    <row r="86" spans="1:14" ht="15.75" thickBot="1">
      <c r="B86" s="97" t="s">
        <v>1058</v>
      </c>
      <c r="C86" s="98"/>
      <c r="D86" s="98"/>
      <c r="E86" s="98"/>
      <c r="F86" s="98"/>
      <c r="G86" s="98"/>
      <c r="H86" s="98"/>
      <c r="I86" s="99"/>
      <c r="J86" s="100"/>
      <c r="K86" s="313">
        <v>0.05</v>
      </c>
      <c r="L86" s="859">
        <f>N79*K86</f>
        <v>21729.270143818008</v>
      </c>
      <c r="M86" s="860"/>
      <c r="N86" s="57"/>
    </row>
    <row r="87" spans="1:14" ht="15.75" thickBot="1">
      <c r="B87" s="822" t="s">
        <v>1037</v>
      </c>
      <c r="C87" s="823"/>
      <c r="D87" s="823"/>
      <c r="E87" s="823"/>
      <c r="F87" s="823"/>
      <c r="G87" s="823"/>
      <c r="H87" s="823"/>
      <c r="I87" s="823"/>
      <c r="J87" s="823"/>
      <c r="K87" s="823"/>
      <c r="L87" s="823"/>
      <c r="M87" s="824"/>
      <c r="N87" s="58">
        <f>L84+L85+L86</f>
        <v>130375.62086290805</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564961.02373926819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8.5"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thickBot="1">
      <c r="A31" t="s">
        <v>1929</v>
      </c>
      <c r="B31" s="86" t="s">
        <v>1235</v>
      </c>
      <c r="C31" s="87" t="s">
        <v>2275</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138</v>
      </c>
      <c r="B36" s="871" t="str">
        <f>VLOOKUP(A36,EQUIPOS!A6:D154,3,FALSE)</f>
        <v>Camioneta D-300</v>
      </c>
      <c r="C36" s="872"/>
      <c r="D36" s="872"/>
      <c r="E36" s="872"/>
      <c r="F36" s="872"/>
      <c r="G36" s="872"/>
      <c r="H36" s="873"/>
      <c r="I36" s="275"/>
      <c r="J36" s="276"/>
      <c r="K36" s="277">
        <f>VLOOKUP(A36,EQUIPOS!A6:D163,4,FALSE)</f>
        <v>48160</v>
      </c>
      <c r="L36" s="278"/>
      <c r="M36" s="344">
        <v>3.75</v>
      </c>
      <c r="N36" s="280">
        <f>K36/M36</f>
        <v>12842.666666666666</v>
      </c>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0.01</v>
      </c>
      <c r="N41" s="352">
        <f>N77*M41</f>
        <v>85.112008676833327</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12927.778675343499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72" t="s">
        <v>649</v>
      </c>
      <c r="B48" s="49" t="str">
        <f>VLOOKUP(A48,MATERIALES!A5:D373,3,FALSE)</f>
        <v xml:space="preserve">Poste en angulo de 2*2*1/4 de 3,5m para señal
</v>
      </c>
      <c r="C48" s="289"/>
      <c r="D48" s="289"/>
      <c r="E48" s="289"/>
      <c r="F48" s="289"/>
      <c r="G48" s="289"/>
      <c r="H48" s="289"/>
      <c r="I48" s="289"/>
      <c r="J48" s="319" t="str">
        <f>VLOOKUP(A48,MATERIALES!A4:D640,2,FALSE)</f>
        <v>u</v>
      </c>
      <c r="K48" s="290">
        <v>1</v>
      </c>
      <c r="L48" s="275"/>
      <c r="M48" s="410">
        <f>VLOOKUP(A48,MATERIALES!A5:D396,4,FALSE)</f>
        <v>106487.46</v>
      </c>
      <c r="N48" s="280">
        <f>K48*M48</f>
        <v>106487.46</v>
      </c>
    </row>
    <row r="49" spans="1:14">
      <c r="A49" s="172" t="s">
        <v>694</v>
      </c>
      <c r="B49" s="49" t="str">
        <f>VLOOKUP(A49,MATERIALES!A6:D373,3,FALSE)</f>
        <v xml:space="preserve">Señal (grupo 2). Tablero en lámina galvanizado de 1,2m*0,4m, calibre 16, reflectivo tipo 1. 
</v>
      </c>
      <c r="C49" s="433"/>
      <c r="D49" s="433"/>
      <c r="E49" s="433"/>
      <c r="F49" s="433"/>
      <c r="G49" s="433"/>
      <c r="H49" s="433"/>
      <c r="I49" s="433"/>
      <c r="J49" s="320" t="str">
        <f>VLOOKUP(A49,MATERIALES!A5:D641,2,FALSE)</f>
        <v>u</v>
      </c>
      <c r="K49" s="405">
        <v>1</v>
      </c>
      <c r="L49" s="429"/>
      <c r="M49" s="410">
        <f>VLOOKUP(A49,MATERIALES!A6:D397,4,FALSE)</f>
        <v>266396.66666666669</v>
      </c>
      <c r="N49" s="280">
        <f>K49*M49</f>
        <v>266396.66666666669</v>
      </c>
    </row>
    <row r="50" spans="1:14">
      <c r="A50" s="172" t="s">
        <v>905</v>
      </c>
      <c r="B50" s="49" t="str">
        <f>VLOOKUP(A50,MATERIALES!A6:D373,3,FALSE)</f>
        <v>Concreto Resistencia  14 (Mpa)</v>
      </c>
      <c r="C50" s="433"/>
      <c r="D50" s="433"/>
      <c r="E50" s="433"/>
      <c r="F50" s="433"/>
      <c r="G50" s="433"/>
      <c r="H50" s="433"/>
      <c r="I50" s="433"/>
      <c r="J50" s="320" t="str">
        <f>VLOOKUP(A50,MATERIALES!A6:D642,2,FALSE)</f>
        <v>m3</v>
      </c>
      <c r="K50" s="405">
        <v>0.03</v>
      </c>
      <c r="L50" s="429"/>
      <c r="M50" s="410">
        <f>VLOOKUP(A50,MATERIALES!A6:D398,4,FALSE)</f>
        <v>335271</v>
      </c>
      <c r="N50" s="280">
        <f>K50*M50</f>
        <v>10058.129999999999</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2" t="s">
        <v>1037</v>
      </c>
      <c r="C55" s="823"/>
      <c r="D55" s="823"/>
      <c r="E55" s="823"/>
      <c r="F55" s="823"/>
      <c r="G55" s="823"/>
      <c r="H55" s="823"/>
      <c r="I55" s="823"/>
      <c r="J55" s="823"/>
      <c r="K55" s="823"/>
      <c r="L55" s="823"/>
      <c r="M55" s="824"/>
      <c r="N55" s="402">
        <f>SUM(N48:N54)</f>
        <v>382942.25666666671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B60" s="52"/>
      <c r="C60" s="325"/>
      <c r="D60" s="325"/>
      <c r="E60" s="325"/>
      <c r="F60" s="325"/>
      <c r="G60" s="325"/>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5"/>
      <c r="M65" s="996"/>
      <c r="N65" s="493"/>
    </row>
    <row r="66" spans="1:15" ht="15.75" thickBot="1">
      <c r="B66" s="822" t="s">
        <v>1037</v>
      </c>
      <c r="C66" s="823"/>
      <c r="D66" s="823"/>
      <c r="E66" s="823"/>
      <c r="F66" s="823"/>
      <c r="G66" s="823"/>
      <c r="H66" s="823"/>
      <c r="I66" s="823"/>
      <c r="J66" s="823"/>
      <c r="K66" s="823"/>
      <c r="L66" s="823"/>
      <c r="M66" s="824"/>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976"/>
      <c r="N70" s="104" t="s">
        <v>1035</v>
      </c>
    </row>
    <row r="71" spans="1:15">
      <c r="A71" s="173"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30</v>
      </c>
      <c r="N71" s="403">
        <f>K71/M71</f>
        <v>3404.4803470733332</v>
      </c>
      <c r="O71" s="112"/>
    </row>
    <row r="72" spans="1:15">
      <c r="A72" s="173"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30</v>
      </c>
      <c r="N72" s="403">
        <f>K72/M72</f>
        <v>5106.7205206099998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7"/>
      <c r="C76" s="998"/>
      <c r="D76" s="998"/>
      <c r="E76" s="998"/>
      <c r="F76" s="998"/>
      <c r="G76" s="998"/>
      <c r="H76" s="998"/>
      <c r="I76" s="175"/>
      <c r="J76" s="175"/>
      <c r="K76" s="175"/>
      <c r="L76" s="999"/>
      <c r="M76" s="1000"/>
      <c r="N76" s="493"/>
    </row>
    <row r="77" spans="1:15" ht="15.75" thickBot="1">
      <c r="B77" s="822" t="s">
        <v>1037</v>
      </c>
      <c r="C77" s="823"/>
      <c r="D77" s="823"/>
      <c r="E77" s="823"/>
      <c r="F77" s="823"/>
      <c r="G77" s="823"/>
      <c r="H77" s="823"/>
      <c r="I77" s="823"/>
      <c r="J77" s="823"/>
      <c r="K77" s="823"/>
      <c r="L77" s="823"/>
      <c r="M77" s="824"/>
      <c r="N77" s="309">
        <f>SUM(N71:N76)</f>
        <v>8511.200867683332</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404381.23620969354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80876.24724193872</v>
      </c>
      <c r="M84" s="858"/>
      <c r="N84" s="57"/>
    </row>
    <row r="85" spans="1:14">
      <c r="B85" s="95" t="s">
        <v>1057</v>
      </c>
      <c r="C85" s="96"/>
      <c r="D85" s="96"/>
      <c r="E85" s="96"/>
      <c r="F85" s="96"/>
      <c r="G85" s="96"/>
      <c r="H85" s="96"/>
      <c r="I85" s="93"/>
      <c r="J85" s="94"/>
      <c r="K85" s="312">
        <v>0.05</v>
      </c>
      <c r="L85" s="857">
        <f>N79*K85</f>
        <v>20219.06181048468</v>
      </c>
      <c r="M85" s="858"/>
      <c r="N85" s="57"/>
    </row>
    <row r="86" spans="1:14" ht="15.75" thickBot="1">
      <c r="B86" s="97" t="s">
        <v>1058</v>
      </c>
      <c r="C86" s="98"/>
      <c r="D86" s="98"/>
      <c r="E86" s="98"/>
      <c r="F86" s="98"/>
      <c r="G86" s="98"/>
      <c r="H86" s="98"/>
      <c r="I86" s="99"/>
      <c r="J86" s="100"/>
      <c r="K86" s="313">
        <v>0.05</v>
      </c>
      <c r="L86" s="859">
        <f>N79*K86</f>
        <v>20219.06181048468</v>
      </c>
      <c r="M86" s="860"/>
      <c r="N86" s="57"/>
    </row>
    <row r="87" spans="1:14" ht="15.75" thickBot="1">
      <c r="B87" s="822" t="s">
        <v>1037</v>
      </c>
      <c r="C87" s="823"/>
      <c r="D87" s="823"/>
      <c r="E87" s="823"/>
      <c r="F87" s="823"/>
      <c r="G87" s="823"/>
      <c r="H87" s="823"/>
      <c r="I87" s="823"/>
      <c r="J87" s="823"/>
      <c r="K87" s="823"/>
      <c r="L87" s="823"/>
      <c r="M87" s="824"/>
      <c r="N87" s="58">
        <f>L84+L85+L86</f>
        <v>121314.37086290808</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525695.60707260156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30.75"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customHeight="1" thickBot="1">
      <c r="A31" t="s">
        <v>1929</v>
      </c>
      <c r="B31" s="86" t="s">
        <v>1236</v>
      </c>
      <c r="C31" s="87" t="s">
        <v>2276</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138</v>
      </c>
      <c r="B36" s="871" t="str">
        <f>VLOOKUP(A36,EQUIPOS!A6:D154,3,FALSE)</f>
        <v>Camioneta D-300</v>
      </c>
      <c r="C36" s="872"/>
      <c r="D36" s="872"/>
      <c r="E36" s="872"/>
      <c r="F36" s="872"/>
      <c r="G36" s="872"/>
      <c r="H36" s="873"/>
      <c r="I36" s="275"/>
      <c r="J36" s="276"/>
      <c r="K36" s="277">
        <f>VLOOKUP(A36,EQUIPOS!A6:D163,4,FALSE)</f>
        <v>48160</v>
      </c>
      <c r="L36" s="278"/>
      <c r="M36" s="344">
        <v>3</v>
      </c>
      <c r="N36" s="280">
        <f>K36/M36</f>
        <v>16053.333333333334</v>
      </c>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0.01</v>
      </c>
      <c r="N41" s="352">
        <f>N77*M41</f>
        <v>42.55600433841667</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16095.889337671751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72" t="s">
        <v>651</v>
      </c>
      <c r="B48" s="49" t="str">
        <f>VLOOKUP(A48,MATERIALES!A5:D373,3,FALSE)</f>
        <v>Poste kilometraje</v>
      </c>
      <c r="C48" s="289"/>
      <c r="D48" s="289"/>
      <c r="E48" s="289"/>
      <c r="F48" s="289"/>
      <c r="G48" s="289"/>
      <c r="H48" s="289"/>
      <c r="I48" s="289"/>
      <c r="J48" s="319" t="str">
        <f>VLOOKUP(A48,MATERIALES!A4:D640,2,FALSE)</f>
        <v>u</v>
      </c>
      <c r="K48" s="290">
        <v>1</v>
      </c>
      <c r="L48" s="275"/>
      <c r="M48" s="410">
        <f>VLOOKUP(A48,MATERIALES!A5:D396,4,FALSE)</f>
        <v>144979.77499999999</v>
      </c>
      <c r="N48" s="280">
        <f>K48*M48</f>
        <v>144979.77499999999</v>
      </c>
    </row>
    <row r="49" spans="1:14">
      <c r="A49" s="172" t="s">
        <v>905</v>
      </c>
      <c r="B49" s="49" t="str">
        <f>VLOOKUP(A49,MATERIALES!A6:D373,3,FALSE)</f>
        <v>Concreto Resistencia  14 (Mpa)</v>
      </c>
      <c r="C49" s="433"/>
      <c r="D49" s="433"/>
      <c r="E49" s="433"/>
      <c r="F49" s="433"/>
      <c r="G49" s="433"/>
      <c r="H49" s="433"/>
      <c r="I49" s="433"/>
      <c r="J49" s="320" t="str">
        <f>VLOOKUP(A49,MATERIALES!A5:D641,2,FALSE)</f>
        <v>m3</v>
      </c>
      <c r="K49" s="405">
        <v>0.06</v>
      </c>
      <c r="L49" s="429"/>
      <c r="M49" s="410">
        <f>VLOOKUP(A49,MATERIALES!A6:D397,4,FALSE)</f>
        <v>335271</v>
      </c>
      <c r="N49" s="280">
        <f>K49*M49</f>
        <v>20116.259999999998</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2" t="s">
        <v>1037</v>
      </c>
      <c r="C55" s="823"/>
      <c r="D55" s="823"/>
      <c r="E55" s="823"/>
      <c r="F55" s="823"/>
      <c r="G55" s="823"/>
      <c r="H55" s="823"/>
      <c r="I55" s="823"/>
      <c r="J55" s="823"/>
      <c r="K55" s="823"/>
      <c r="L55" s="823"/>
      <c r="M55" s="824"/>
      <c r="N55" s="402">
        <f>SUM(N48:N54)</f>
        <v>165096.035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B60" s="52"/>
      <c r="C60" s="325"/>
      <c r="D60" s="325"/>
      <c r="E60" s="325"/>
      <c r="F60" s="325"/>
      <c r="G60" s="325"/>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5"/>
      <c r="M65" s="996"/>
      <c r="N65" s="493"/>
    </row>
    <row r="66" spans="1:15" ht="15.75" thickBot="1">
      <c r="B66" s="822" t="s">
        <v>1037</v>
      </c>
      <c r="C66" s="823"/>
      <c r="D66" s="823"/>
      <c r="E66" s="823"/>
      <c r="F66" s="823"/>
      <c r="G66" s="823"/>
      <c r="H66" s="823"/>
      <c r="I66" s="823"/>
      <c r="J66" s="823"/>
      <c r="K66" s="823"/>
      <c r="L66" s="823"/>
      <c r="M66" s="824"/>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976"/>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24</v>
      </c>
      <c r="N71" s="403">
        <f>K71/M71</f>
        <v>4255.6004338416669</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7"/>
      <c r="C76" s="998"/>
      <c r="D76" s="998"/>
      <c r="E76" s="998"/>
      <c r="F76" s="998"/>
      <c r="G76" s="998"/>
      <c r="H76" s="998"/>
      <c r="I76" s="175"/>
      <c r="J76" s="175"/>
      <c r="K76" s="175"/>
      <c r="L76" s="999"/>
      <c r="M76" s="1000"/>
      <c r="N76" s="493"/>
    </row>
    <row r="77" spans="1:15" ht="15.75" thickBot="1">
      <c r="B77" s="822" t="s">
        <v>1037</v>
      </c>
      <c r="C77" s="823"/>
      <c r="D77" s="823"/>
      <c r="E77" s="823"/>
      <c r="F77" s="823"/>
      <c r="G77" s="823"/>
      <c r="H77" s="823"/>
      <c r="I77" s="823"/>
      <c r="J77" s="823"/>
      <c r="K77" s="823"/>
      <c r="L77" s="823"/>
      <c r="M77" s="824"/>
      <c r="N77" s="309">
        <f>SUM(N71:N76)</f>
        <v>4255.6004338416669</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185447.52477151342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37089.504954302683</v>
      </c>
      <c r="M84" s="858"/>
      <c r="N84" s="57"/>
    </row>
    <row r="85" spans="1:14">
      <c r="B85" s="95" t="s">
        <v>1057</v>
      </c>
      <c r="C85" s="96"/>
      <c r="D85" s="96"/>
      <c r="E85" s="96"/>
      <c r="F85" s="96"/>
      <c r="G85" s="96"/>
      <c r="H85" s="96"/>
      <c r="I85" s="93"/>
      <c r="J85" s="94"/>
      <c r="K85" s="312">
        <v>0.05</v>
      </c>
      <c r="L85" s="857">
        <f>N79*K85</f>
        <v>9272.3762385756709</v>
      </c>
      <c r="M85" s="858"/>
      <c r="N85" s="57"/>
    </row>
    <row r="86" spans="1:14" ht="15.75" thickBot="1">
      <c r="B86" s="97" t="s">
        <v>1058</v>
      </c>
      <c r="C86" s="98"/>
      <c r="D86" s="98"/>
      <c r="E86" s="98"/>
      <c r="F86" s="98"/>
      <c r="G86" s="98"/>
      <c r="H86" s="98"/>
      <c r="I86" s="99"/>
      <c r="J86" s="100"/>
      <c r="K86" s="313">
        <v>0.05</v>
      </c>
      <c r="L86" s="859">
        <f>N79*K86</f>
        <v>9272.3762385756709</v>
      </c>
      <c r="M86" s="860"/>
      <c r="N86" s="57"/>
    </row>
    <row r="87" spans="1:14" ht="15.75" thickBot="1">
      <c r="B87" s="822" t="s">
        <v>1037</v>
      </c>
      <c r="C87" s="823"/>
      <c r="D87" s="823"/>
      <c r="E87" s="823"/>
      <c r="F87" s="823"/>
      <c r="G87" s="823"/>
      <c r="H87" s="823"/>
      <c r="I87" s="823"/>
      <c r="J87" s="823"/>
      <c r="K87" s="823"/>
      <c r="L87" s="823"/>
      <c r="M87" s="824"/>
      <c r="N87" s="58">
        <f>L84+L85+L86</f>
        <v>55634.257431454025</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241081.78220296744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customHeight="1" thickBot="1">
      <c r="A31" t="s">
        <v>1929</v>
      </c>
      <c r="B31" s="86" t="s">
        <v>1237</v>
      </c>
      <c r="C31" s="87" t="s">
        <v>2277</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135</v>
      </c>
      <c r="B36" s="871" t="str">
        <f>VLOOKUP(A36,EQUIPOS!A6:D154,3,FALSE)</f>
        <v>Camión 350</v>
      </c>
      <c r="C36" s="872"/>
      <c r="D36" s="872"/>
      <c r="E36" s="872"/>
      <c r="F36" s="872"/>
      <c r="G36" s="872"/>
      <c r="H36" s="873"/>
      <c r="I36" s="275"/>
      <c r="J36" s="276"/>
      <c r="K36" s="277">
        <f>VLOOKUP(A36,EQUIPOS!A6:D163,4,FALSE)</f>
        <v>60230</v>
      </c>
      <c r="L36" s="278"/>
      <c r="M36" s="344">
        <v>6.25</v>
      </c>
      <c r="N36" s="280">
        <f>K36/M36</f>
        <v>9636.7999999999993</v>
      </c>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0.05</v>
      </c>
      <c r="N41" s="352">
        <f>N77*M41</f>
        <v>306.40323123659999</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9943.2032312365991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213" t="s">
        <v>655</v>
      </c>
      <c r="B48" s="49" t="str">
        <f>VLOOKUP(A48,MATERIALES!A5:D373,3,FALSE)</f>
        <v xml:space="preserve">Postes para defensa metálica (1,80m)
</v>
      </c>
      <c r="C48" s="289"/>
      <c r="D48" s="289"/>
      <c r="E48" s="289"/>
      <c r="F48" s="289"/>
      <c r="G48" s="289"/>
      <c r="H48" s="289"/>
      <c r="I48" s="289"/>
      <c r="J48" s="319" t="str">
        <f>VLOOKUP(A48,MATERIALES!A4:D640,2,FALSE)</f>
        <v>u</v>
      </c>
      <c r="K48" s="290">
        <v>0.25</v>
      </c>
      <c r="L48" s="275"/>
      <c r="M48" s="410">
        <f>VLOOKUP(A48,MATERIALES!A5:D396,4,FALSE)</f>
        <v>213159.30306435135</v>
      </c>
      <c r="N48" s="280">
        <f>K48*M48</f>
        <v>53289.825766087837</v>
      </c>
    </row>
    <row r="49" spans="1:14">
      <c r="A49" s="172" t="s">
        <v>443</v>
      </c>
      <c r="B49" s="49" t="str">
        <f>VLOOKUP(A49,MATERIALES!A6:D373,3,FALSE)</f>
        <v>Defensa Metálica De 4,13 M Galvanizada</v>
      </c>
      <c r="C49" s="433"/>
      <c r="D49" s="433"/>
      <c r="E49" s="433"/>
      <c r="F49" s="433"/>
      <c r="G49" s="433"/>
      <c r="H49" s="433"/>
      <c r="I49" s="433"/>
      <c r="J49" s="320" t="str">
        <f>VLOOKUP(A49,MATERIALES!A5:D641,2,FALSE)</f>
        <v>u</v>
      </c>
      <c r="K49" s="405">
        <v>0.24213075060532688</v>
      </c>
      <c r="L49" s="429"/>
      <c r="M49" s="410">
        <f>VLOOKUP(A49,MATERIALES!A6:D397,4,FALSE)</f>
        <v>379205.33333333331</v>
      </c>
      <c r="N49" s="280">
        <f>K49*M49</f>
        <v>91817.271993543181</v>
      </c>
    </row>
    <row r="50" spans="1:14">
      <c r="A50" s="172"/>
      <c r="B50" s="49"/>
      <c r="C50" s="433"/>
      <c r="D50" s="433"/>
      <c r="E50" s="433"/>
      <c r="F50" s="433"/>
      <c r="G50" s="433"/>
      <c r="H50" s="433"/>
      <c r="I50" s="433"/>
      <c r="J50" s="320"/>
      <c r="K50" s="405"/>
      <c r="L50" s="429"/>
      <c r="M50" s="410"/>
      <c r="N50" s="280"/>
    </row>
    <row r="51" spans="1:14">
      <c r="A51" s="172"/>
      <c r="B51" s="49"/>
      <c r="C51" s="433"/>
      <c r="D51" s="433"/>
      <c r="E51" s="433"/>
      <c r="F51" s="433"/>
      <c r="G51" s="433"/>
      <c r="H51" s="433"/>
      <c r="I51" s="433"/>
      <c r="J51" s="320"/>
      <c r="K51" s="405"/>
      <c r="L51" s="429"/>
      <c r="M51" s="410"/>
      <c r="N51" s="280"/>
    </row>
    <row r="52" spans="1:14">
      <c r="B52" s="49"/>
      <c r="C52" s="53"/>
      <c r="D52" s="53"/>
      <c r="E52" s="53"/>
      <c r="F52" s="53"/>
      <c r="G52" s="53"/>
      <c r="H52" s="53"/>
      <c r="I52" s="53"/>
      <c r="J52" s="320"/>
      <c r="K52" s="175"/>
      <c r="L52" s="326"/>
      <c r="M52" s="410"/>
      <c r="N52" s="280"/>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2" t="s">
        <v>1037</v>
      </c>
      <c r="C55" s="823"/>
      <c r="D55" s="823"/>
      <c r="E55" s="823"/>
      <c r="F55" s="823"/>
      <c r="G55" s="823"/>
      <c r="H55" s="823"/>
      <c r="I55" s="823"/>
      <c r="J55" s="823"/>
      <c r="K55" s="823"/>
      <c r="L55" s="823"/>
      <c r="M55" s="824"/>
      <c r="N55" s="402">
        <f>SUM(N48:N54)</f>
        <v>145107.09775963103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B60" s="52"/>
      <c r="C60" s="325"/>
      <c r="D60" s="325"/>
      <c r="E60" s="325"/>
      <c r="F60" s="325"/>
      <c r="G60" s="325"/>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5"/>
      <c r="M65" s="996"/>
      <c r="N65" s="493"/>
    </row>
    <row r="66" spans="1:15" ht="15.75" thickBot="1">
      <c r="B66" s="822" t="s">
        <v>1037</v>
      </c>
      <c r="C66" s="823"/>
      <c r="D66" s="823"/>
      <c r="E66" s="823"/>
      <c r="F66" s="823"/>
      <c r="G66" s="823"/>
      <c r="H66" s="823"/>
      <c r="I66" s="823"/>
      <c r="J66" s="823"/>
      <c r="K66" s="823"/>
      <c r="L66" s="823"/>
      <c r="M66" s="824"/>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976"/>
      <c r="N70" s="104" t="s">
        <v>1035</v>
      </c>
    </row>
    <row r="71" spans="1:15">
      <c r="A71" s="173"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50</v>
      </c>
      <c r="N71" s="403">
        <f>K71/M71</f>
        <v>4085.3764164879999</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50</v>
      </c>
      <c r="N72" s="403">
        <f>K72/M72</f>
        <v>2042.688208244</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7"/>
      <c r="C76" s="998"/>
      <c r="D76" s="998"/>
      <c r="E76" s="998"/>
      <c r="F76" s="998"/>
      <c r="G76" s="998"/>
      <c r="H76" s="998"/>
      <c r="I76" s="175"/>
      <c r="J76" s="175"/>
      <c r="K76" s="175"/>
      <c r="L76" s="999"/>
      <c r="M76" s="1000"/>
      <c r="N76" s="493"/>
    </row>
    <row r="77" spans="1:15" ht="15.75" thickBot="1">
      <c r="B77" s="822" t="s">
        <v>1037</v>
      </c>
      <c r="C77" s="823"/>
      <c r="D77" s="823"/>
      <c r="E77" s="823"/>
      <c r="F77" s="823"/>
      <c r="G77" s="823"/>
      <c r="H77" s="823"/>
      <c r="I77" s="823"/>
      <c r="J77" s="823"/>
      <c r="K77" s="823"/>
      <c r="L77" s="823"/>
      <c r="M77" s="824"/>
      <c r="N77" s="309">
        <f>SUM(N71:N76)</f>
        <v>6128.0646247320001</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161178.36561559964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32235.67312311993</v>
      </c>
      <c r="M84" s="858"/>
      <c r="N84" s="57"/>
    </row>
    <row r="85" spans="1:14">
      <c r="B85" s="95" t="s">
        <v>1057</v>
      </c>
      <c r="C85" s="96"/>
      <c r="D85" s="96"/>
      <c r="E85" s="96"/>
      <c r="F85" s="96"/>
      <c r="G85" s="96"/>
      <c r="H85" s="96"/>
      <c r="I85" s="93"/>
      <c r="J85" s="94"/>
      <c r="K85" s="312">
        <v>0.05</v>
      </c>
      <c r="L85" s="857">
        <f>N79*K85</f>
        <v>8058.9182807799825</v>
      </c>
      <c r="M85" s="858"/>
      <c r="N85" s="57"/>
    </row>
    <row r="86" spans="1:14" ht="15.75" thickBot="1">
      <c r="B86" s="97" t="s">
        <v>1058</v>
      </c>
      <c r="C86" s="98"/>
      <c r="D86" s="98"/>
      <c r="E86" s="98"/>
      <c r="F86" s="98"/>
      <c r="G86" s="98"/>
      <c r="H86" s="98"/>
      <c r="I86" s="99"/>
      <c r="J86" s="100"/>
      <c r="K86" s="313">
        <v>0.05</v>
      </c>
      <c r="L86" s="859">
        <f>N79*K86</f>
        <v>8058.9182807799825</v>
      </c>
      <c r="M86" s="860"/>
      <c r="N86" s="57"/>
    </row>
    <row r="87" spans="1:14" ht="15.75" thickBot="1">
      <c r="B87" s="822" t="s">
        <v>1037</v>
      </c>
      <c r="C87" s="823"/>
      <c r="D87" s="823"/>
      <c r="E87" s="823"/>
      <c r="F87" s="823"/>
      <c r="G87" s="823"/>
      <c r="H87" s="823"/>
      <c r="I87" s="823"/>
      <c r="J87" s="823"/>
      <c r="K87" s="823"/>
      <c r="L87" s="823"/>
      <c r="M87" s="824"/>
      <c r="N87" s="58">
        <f>L84+L85+L86</f>
        <v>48353.509684679892</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209531.87530027953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customHeight="1" thickBot="1">
      <c r="A31" t="s">
        <v>1929</v>
      </c>
      <c r="B31" s="86" t="s">
        <v>1238</v>
      </c>
      <c r="C31" s="87" t="s">
        <v>2278</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344"/>
      <c r="N36" s="280"/>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0.01</v>
      </c>
      <c r="N41" s="352">
        <f>N77*M41</f>
        <v>34.044803470733335</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34.044803470733335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72" t="s">
        <v>667</v>
      </c>
      <c r="B48" s="49" t="str">
        <f>VLOOKUP(A48,MATERIALES!A5:D373,3,FALSE)</f>
        <v>Sección final de defensa metálica</v>
      </c>
      <c r="C48" s="289"/>
      <c r="D48" s="289"/>
      <c r="E48" s="289"/>
      <c r="F48" s="289"/>
      <c r="G48" s="289"/>
      <c r="H48" s="289"/>
      <c r="I48" s="276"/>
      <c r="J48" s="232" t="str">
        <f>VLOOKUP(A48,MATERIALES!A4:D640,2,FALSE)</f>
        <v>u</v>
      </c>
      <c r="K48" s="290">
        <v>1</v>
      </c>
      <c r="L48" s="275"/>
      <c r="M48" s="410">
        <f>VLOOKUP(A48,MATERIALES!A5:D396,4,FALSE)</f>
        <v>75984.900000000009</v>
      </c>
      <c r="N48" s="280">
        <f>K48*M48</f>
        <v>75984.900000000009</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20"/>
      <c r="K50" s="405"/>
      <c r="L50" s="429"/>
      <c r="M50" s="410"/>
      <c r="N50" s="280"/>
    </row>
    <row r="51" spans="1:14">
      <c r="A51" s="172"/>
      <c r="B51" s="49"/>
      <c r="C51" s="433"/>
      <c r="D51" s="433"/>
      <c r="E51" s="433"/>
      <c r="F51" s="433"/>
      <c r="G51" s="433"/>
      <c r="H51" s="433"/>
      <c r="I51" s="433"/>
      <c r="J51" s="320"/>
      <c r="K51" s="405"/>
      <c r="L51" s="429"/>
      <c r="M51" s="410"/>
      <c r="N51" s="280"/>
    </row>
    <row r="52" spans="1:14">
      <c r="B52" s="49"/>
      <c r="C52" s="53"/>
      <c r="D52" s="53"/>
      <c r="E52" s="53"/>
      <c r="F52" s="53"/>
      <c r="G52" s="53"/>
      <c r="H52" s="53"/>
      <c r="I52" s="53"/>
      <c r="J52" s="320"/>
      <c r="K52" s="175"/>
      <c r="L52" s="326"/>
      <c r="M52" s="410"/>
      <c r="N52" s="280"/>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2" t="s">
        <v>1037</v>
      </c>
      <c r="C55" s="823"/>
      <c r="D55" s="823"/>
      <c r="E55" s="823"/>
      <c r="F55" s="823"/>
      <c r="G55" s="823"/>
      <c r="H55" s="823"/>
      <c r="I55" s="823"/>
      <c r="J55" s="823"/>
      <c r="K55" s="823"/>
      <c r="L55" s="823"/>
      <c r="M55" s="824"/>
      <c r="N55" s="402">
        <f>SUM(N48:N54)</f>
        <v>75984.900000000009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B60" s="52"/>
      <c r="C60" s="325"/>
      <c r="D60" s="325"/>
      <c r="E60" s="325"/>
      <c r="F60" s="325"/>
      <c r="G60" s="325"/>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5"/>
      <c r="M65" s="996"/>
      <c r="N65" s="493"/>
    </row>
    <row r="66" spans="1:15" ht="15.75" thickBot="1">
      <c r="B66" s="822" t="s">
        <v>1037</v>
      </c>
      <c r="C66" s="823"/>
      <c r="D66" s="823"/>
      <c r="E66" s="823"/>
      <c r="F66" s="823"/>
      <c r="G66" s="823"/>
      <c r="H66" s="823"/>
      <c r="I66" s="823"/>
      <c r="J66" s="823"/>
      <c r="K66" s="823"/>
      <c r="L66" s="823"/>
      <c r="M66" s="824"/>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976"/>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30</v>
      </c>
      <c r="N71" s="403">
        <f>K71/M71</f>
        <v>3404.4803470733332</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7"/>
      <c r="C76" s="998"/>
      <c r="D76" s="998"/>
      <c r="E76" s="998"/>
      <c r="F76" s="998"/>
      <c r="G76" s="998"/>
      <c r="H76" s="998"/>
      <c r="I76" s="175"/>
      <c r="J76" s="175"/>
      <c r="K76" s="175"/>
      <c r="L76" s="999"/>
      <c r="M76" s="1000"/>
      <c r="N76" s="493"/>
    </row>
    <row r="77" spans="1:15" ht="15.75" thickBot="1">
      <c r="B77" s="822" t="s">
        <v>1037</v>
      </c>
      <c r="C77" s="823"/>
      <c r="D77" s="823"/>
      <c r="E77" s="823"/>
      <c r="F77" s="823"/>
      <c r="G77" s="823"/>
      <c r="H77" s="823"/>
      <c r="I77" s="823"/>
      <c r="J77" s="823"/>
      <c r="K77" s="823"/>
      <c r="L77" s="823"/>
      <c r="M77" s="824"/>
      <c r="N77" s="309">
        <f>SUM(N71:N76)</f>
        <v>3404.4803470733332</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79423.425150544077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15884.685030108816</v>
      </c>
      <c r="M84" s="858"/>
      <c r="N84" s="57"/>
    </row>
    <row r="85" spans="1:14">
      <c r="B85" s="95" t="s">
        <v>1057</v>
      </c>
      <c r="C85" s="96"/>
      <c r="D85" s="96"/>
      <c r="E85" s="96"/>
      <c r="F85" s="96"/>
      <c r="G85" s="96"/>
      <c r="H85" s="96"/>
      <c r="I85" s="93"/>
      <c r="J85" s="94"/>
      <c r="K85" s="312">
        <v>0.05</v>
      </c>
      <c r="L85" s="857">
        <f>N79*K85</f>
        <v>3971.171257527204</v>
      </c>
      <c r="M85" s="858"/>
      <c r="N85" s="57"/>
    </row>
    <row r="86" spans="1:14" ht="15.75" thickBot="1">
      <c r="B86" s="97" t="s">
        <v>1058</v>
      </c>
      <c r="C86" s="98"/>
      <c r="D86" s="98"/>
      <c r="E86" s="98"/>
      <c r="F86" s="98"/>
      <c r="G86" s="98"/>
      <c r="H86" s="98"/>
      <c r="I86" s="99"/>
      <c r="J86" s="100"/>
      <c r="K86" s="313">
        <v>0.05</v>
      </c>
      <c r="L86" s="859">
        <f>N79*K86</f>
        <v>3971.171257527204</v>
      </c>
      <c r="M86" s="860"/>
      <c r="N86" s="57"/>
    </row>
    <row r="87" spans="1:14" ht="15.75" thickBot="1">
      <c r="B87" s="822" t="s">
        <v>1037</v>
      </c>
      <c r="C87" s="823"/>
      <c r="D87" s="823"/>
      <c r="E87" s="823"/>
      <c r="F87" s="823"/>
      <c r="G87" s="823"/>
      <c r="H87" s="823"/>
      <c r="I87" s="823"/>
      <c r="J87" s="823"/>
      <c r="K87" s="823"/>
      <c r="L87" s="823"/>
      <c r="M87" s="824"/>
      <c r="N87" s="58">
        <f>L84+L85+L86</f>
        <v>23827.027545163222</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103250.4526957073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customHeight="1" thickBot="1">
      <c r="A31" t="s">
        <v>1929</v>
      </c>
      <c r="B31" s="86" t="s">
        <v>1239</v>
      </c>
      <c r="C31" s="87" t="s">
        <v>2154</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344"/>
      <c r="N36" s="280"/>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0.01</v>
      </c>
      <c r="N41" s="352">
        <f>N77*M41</f>
        <v>35.218762211103453</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35.218762211103453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78" t="s">
        <v>669</v>
      </c>
      <c r="B48" s="49" t="str">
        <f>VLOOKUP(A48,MATERIALES!A5:D373,3,FALSE)</f>
        <v>Sección tope</v>
      </c>
      <c r="C48" s="289"/>
      <c r="D48" s="289"/>
      <c r="E48" s="289"/>
      <c r="F48" s="289"/>
      <c r="G48" s="289"/>
      <c r="H48" s="289"/>
      <c r="I48" s="276"/>
      <c r="J48" s="232" t="str">
        <f>VLOOKUP(A48,MATERIALES!A4:D640,2,FALSE)</f>
        <v>u</v>
      </c>
      <c r="K48" s="290">
        <v>1</v>
      </c>
      <c r="L48" s="275"/>
      <c r="M48" s="410">
        <f>VLOOKUP(A48,MATERIALES!A5:D396,4,FALSE)</f>
        <v>68958.81</v>
      </c>
      <c r="N48" s="280">
        <f>K48*M48</f>
        <v>68958.81</v>
      </c>
    </row>
    <row r="49" spans="1:14">
      <c r="A49" s="178"/>
      <c r="B49" s="49"/>
      <c r="C49" s="433"/>
      <c r="D49" s="433"/>
      <c r="E49" s="433"/>
      <c r="F49" s="433"/>
      <c r="G49" s="433"/>
      <c r="H49" s="433"/>
      <c r="I49" s="433"/>
      <c r="J49" s="319"/>
      <c r="K49" s="405"/>
      <c r="L49" s="429"/>
      <c r="M49" s="410"/>
      <c r="N49" s="280"/>
    </row>
    <row r="50" spans="1:14">
      <c r="A50" s="178"/>
      <c r="B50" s="49"/>
      <c r="C50" s="433"/>
      <c r="D50" s="433"/>
      <c r="E50" s="433"/>
      <c r="F50" s="433"/>
      <c r="G50" s="433"/>
      <c r="H50" s="433"/>
      <c r="I50" s="433"/>
      <c r="J50" s="320"/>
      <c r="K50" s="405"/>
      <c r="L50" s="429"/>
      <c r="M50" s="410"/>
      <c r="N50" s="280"/>
    </row>
    <row r="51" spans="1:14">
      <c r="A51" s="178"/>
      <c r="B51" s="49"/>
      <c r="C51" s="433"/>
      <c r="D51" s="433"/>
      <c r="E51" s="433"/>
      <c r="F51" s="433"/>
      <c r="G51" s="433"/>
      <c r="H51" s="433"/>
      <c r="I51" s="433"/>
      <c r="J51" s="320"/>
      <c r="K51" s="405"/>
      <c r="L51" s="429"/>
      <c r="M51" s="410"/>
      <c r="N51" s="280"/>
    </row>
    <row r="52" spans="1:14">
      <c r="B52" s="49"/>
      <c r="C52" s="53"/>
      <c r="D52" s="53"/>
      <c r="E52" s="53"/>
      <c r="F52" s="53"/>
      <c r="G52" s="53"/>
      <c r="H52" s="53"/>
      <c r="I52" s="53"/>
      <c r="J52" s="320"/>
      <c r="K52" s="175"/>
      <c r="L52" s="326"/>
      <c r="M52" s="410"/>
      <c r="N52" s="280"/>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2" t="s">
        <v>1037</v>
      </c>
      <c r="C55" s="823"/>
      <c r="D55" s="823"/>
      <c r="E55" s="823"/>
      <c r="F55" s="823"/>
      <c r="G55" s="823"/>
      <c r="H55" s="823"/>
      <c r="I55" s="823"/>
      <c r="J55" s="823"/>
      <c r="K55" s="823"/>
      <c r="L55" s="823"/>
      <c r="M55" s="824"/>
      <c r="N55" s="402">
        <f>SUM(N48:N54)</f>
        <v>68958.81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B60" s="52"/>
      <c r="C60" s="325"/>
      <c r="D60" s="325"/>
      <c r="E60" s="325"/>
      <c r="F60" s="325"/>
      <c r="G60" s="325"/>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5"/>
      <c r="M65" s="996"/>
      <c r="N65" s="493"/>
    </row>
    <row r="66" spans="1:15" ht="15.75" thickBot="1">
      <c r="B66" s="822" t="s">
        <v>1037</v>
      </c>
      <c r="C66" s="823"/>
      <c r="D66" s="823"/>
      <c r="E66" s="823"/>
      <c r="F66" s="823"/>
      <c r="G66" s="823"/>
      <c r="H66" s="823"/>
      <c r="I66" s="823"/>
      <c r="J66" s="823"/>
      <c r="K66" s="823"/>
      <c r="L66" s="823"/>
      <c r="M66" s="824"/>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976"/>
      <c r="N70" s="104" t="s">
        <v>1035</v>
      </c>
    </row>
    <row r="71" spans="1:15">
      <c r="A71" s="179"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29</v>
      </c>
      <c r="N71" s="403">
        <f>K71/M71</f>
        <v>3521.8762211103449</v>
      </c>
      <c r="O71" s="112"/>
    </row>
    <row r="72" spans="1:15">
      <c r="A72" s="179"/>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7"/>
      <c r="C76" s="998"/>
      <c r="D76" s="998"/>
      <c r="E76" s="998"/>
      <c r="F76" s="998"/>
      <c r="G76" s="998"/>
      <c r="H76" s="998"/>
      <c r="I76" s="175"/>
      <c r="J76" s="175"/>
      <c r="K76" s="175"/>
      <c r="L76" s="999"/>
      <c r="M76" s="1000"/>
      <c r="N76" s="493"/>
    </row>
    <row r="77" spans="1:15" ht="15.75" thickBot="1">
      <c r="B77" s="822" t="s">
        <v>1037</v>
      </c>
      <c r="C77" s="823"/>
      <c r="D77" s="823"/>
      <c r="E77" s="823"/>
      <c r="F77" s="823"/>
      <c r="G77" s="823"/>
      <c r="H77" s="823"/>
      <c r="I77" s="823"/>
      <c r="J77" s="823"/>
      <c r="K77" s="823"/>
      <c r="L77" s="823"/>
      <c r="M77" s="824"/>
      <c r="N77" s="309">
        <f>SUM(N71:N76)</f>
        <v>3521.8762211103449</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72515.904983321452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14503.18099666429</v>
      </c>
      <c r="M84" s="858"/>
      <c r="N84" s="57"/>
    </row>
    <row r="85" spans="1:14">
      <c r="B85" s="95" t="s">
        <v>1057</v>
      </c>
      <c r="C85" s="96"/>
      <c r="D85" s="96"/>
      <c r="E85" s="96"/>
      <c r="F85" s="96"/>
      <c r="G85" s="96"/>
      <c r="H85" s="96"/>
      <c r="I85" s="93"/>
      <c r="J85" s="94"/>
      <c r="K85" s="312">
        <v>0.05</v>
      </c>
      <c r="L85" s="857">
        <f>N79*K85</f>
        <v>3625.7952491660726</v>
      </c>
      <c r="M85" s="858"/>
      <c r="N85" s="57"/>
    </row>
    <row r="86" spans="1:14" ht="15.75" thickBot="1">
      <c r="B86" s="97" t="s">
        <v>1058</v>
      </c>
      <c r="C86" s="98"/>
      <c r="D86" s="98"/>
      <c r="E86" s="98"/>
      <c r="F86" s="98"/>
      <c r="G86" s="98"/>
      <c r="H86" s="98"/>
      <c r="I86" s="99"/>
      <c r="J86" s="100"/>
      <c r="K86" s="313">
        <v>0.05</v>
      </c>
      <c r="L86" s="859">
        <f>N79*K86</f>
        <v>3625.7952491660726</v>
      </c>
      <c r="M86" s="860"/>
      <c r="N86" s="57"/>
    </row>
    <row r="87" spans="1:14" ht="15.75" thickBot="1">
      <c r="B87" s="822" t="s">
        <v>1037</v>
      </c>
      <c r="C87" s="823"/>
      <c r="D87" s="823"/>
      <c r="E87" s="823"/>
      <c r="F87" s="823"/>
      <c r="G87" s="823"/>
      <c r="H87" s="823"/>
      <c r="I87" s="823"/>
      <c r="J87" s="823"/>
      <c r="K87" s="823"/>
      <c r="L87" s="823"/>
      <c r="M87" s="824"/>
      <c r="N87" s="58">
        <f>L84+L85+L86</f>
        <v>21754.771494996436</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94270.676478317881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9.25"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thickBot="1">
      <c r="A31" t="s">
        <v>1929</v>
      </c>
      <c r="B31" s="86" t="s">
        <v>1798</v>
      </c>
      <c r="C31" s="87" t="s">
        <v>1799</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344"/>
      <c r="N36" s="280"/>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0.01</v>
      </c>
      <c r="N41" s="352">
        <f>N77*M41</f>
        <v>35.218762211103453</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35.218762211103453</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72" t="s">
        <v>974</v>
      </c>
      <c r="B48" s="49" t="str">
        <f>VLOOKUP(A48,MATERIALES!A5:D373,3,FALSE)</f>
        <v>Amortiguadores (Para Defensas Metálicas), Incluye Tornillos</v>
      </c>
      <c r="C48" s="289"/>
      <c r="D48" s="289"/>
      <c r="E48" s="289"/>
      <c r="F48" s="289"/>
      <c r="G48" s="289"/>
      <c r="H48" s="289"/>
      <c r="I48" s="276"/>
      <c r="J48" s="232" t="str">
        <f>VLOOKUP(A48,MATERIALES!A4:D640,2,FALSE)</f>
        <v>u</v>
      </c>
      <c r="K48" s="290">
        <v>1</v>
      </c>
      <c r="L48" s="275"/>
      <c r="M48" s="410">
        <f>VLOOKUP(A48,MATERIALES!A5:D396,4,FALSE)</f>
        <v>50578.220494586072</v>
      </c>
      <c r="N48" s="280">
        <f>K48*M48</f>
        <v>50578.220494586072</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20"/>
      <c r="K50" s="405"/>
      <c r="L50" s="429"/>
      <c r="M50" s="410"/>
      <c r="N50" s="280"/>
    </row>
    <row r="51" spans="1:14">
      <c r="A51" s="172"/>
      <c r="B51" s="49"/>
      <c r="C51" s="433"/>
      <c r="D51" s="433"/>
      <c r="E51" s="433"/>
      <c r="F51" s="433"/>
      <c r="G51" s="433"/>
      <c r="H51" s="433"/>
      <c r="I51" s="433"/>
      <c r="J51" s="320"/>
      <c r="K51" s="405"/>
      <c r="L51" s="429"/>
      <c r="M51" s="410"/>
      <c r="N51" s="280"/>
    </row>
    <row r="52" spans="1:14">
      <c r="B52" s="49"/>
      <c r="C52" s="53"/>
      <c r="D52" s="53"/>
      <c r="E52" s="53"/>
      <c r="F52" s="53"/>
      <c r="G52" s="53"/>
      <c r="H52" s="53"/>
      <c r="I52" s="53"/>
      <c r="J52" s="320"/>
      <c r="K52" s="175"/>
      <c r="L52" s="326"/>
      <c r="M52" s="410"/>
      <c r="N52" s="280"/>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2" t="s">
        <v>1037</v>
      </c>
      <c r="C55" s="823"/>
      <c r="D55" s="823"/>
      <c r="E55" s="823"/>
      <c r="F55" s="823"/>
      <c r="G55" s="823"/>
      <c r="H55" s="823"/>
      <c r="I55" s="823"/>
      <c r="J55" s="823"/>
      <c r="K55" s="823"/>
      <c r="L55" s="823"/>
      <c r="M55" s="824"/>
      <c r="N55" s="402">
        <f>SUM(N48:N54)</f>
        <v>50578.220494586072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B60" s="52"/>
      <c r="C60" s="325"/>
      <c r="D60" s="325"/>
      <c r="E60" s="325"/>
      <c r="F60" s="325"/>
      <c r="G60" s="325"/>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5"/>
      <c r="M65" s="996"/>
      <c r="N65" s="493"/>
    </row>
    <row r="66" spans="1:15" ht="15.75" thickBot="1">
      <c r="B66" s="822" t="s">
        <v>1037</v>
      </c>
      <c r="C66" s="823"/>
      <c r="D66" s="823"/>
      <c r="E66" s="823"/>
      <c r="F66" s="823"/>
      <c r="G66" s="823"/>
      <c r="H66" s="823"/>
      <c r="I66" s="823"/>
      <c r="J66" s="823"/>
      <c r="K66" s="823"/>
      <c r="L66" s="823"/>
      <c r="M66" s="824"/>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976"/>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29</v>
      </c>
      <c r="N71" s="403">
        <f>K71/M71</f>
        <v>3521.8762211103449</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7"/>
      <c r="C76" s="998"/>
      <c r="D76" s="998"/>
      <c r="E76" s="998"/>
      <c r="F76" s="998"/>
      <c r="G76" s="998"/>
      <c r="H76" s="998"/>
      <c r="I76" s="175"/>
      <c r="J76" s="175"/>
      <c r="K76" s="175"/>
      <c r="L76" s="999"/>
      <c r="M76" s="1000"/>
      <c r="N76" s="493"/>
    </row>
    <row r="77" spans="1:15" ht="15.75" thickBot="1">
      <c r="B77" s="822" t="s">
        <v>1037</v>
      </c>
      <c r="C77" s="823"/>
      <c r="D77" s="823"/>
      <c r="E77" s="823"/>
      <c r="F77" s="823"/>
      <c r="G77" s="823"/>
      <c r="H77" s="823"/>
      <c r="I77" s="823"/>
      <c r="J77" s="823"/>
      <c r="K77" s="823"/>
      <c r="L77" s="823"/>
      <c r="M77" s="824"/>
      <c r="N77" s="309">
        <f>SUM(N71:N76)</f>
        <v>3521.8762211103449</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54135.315477907519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10827.063095581505</v>
      </c>
      <c r="M84" s="858"/>
      <c r="N84" s="57"/>
    </row>
    <row r="85" spans="1:14">
      <c r="B85" s="95" t="s">
        <v>1057</v>
      </c>
      <c r="C85" s="96"/>
      <c r="D85" s="96"/>
      <c r="E85" s="96"/>
      <c r="F85" s="96"/>
      <c r="G85" s="96"/>
      <c r="H85" s="96"/>
      <c r="I85" s="93"/>
      <c r="J85" s="94"/>
      <c r="K85" s="312">
        <v>0.05</v>
      </c>
      <c r="L85" s="857">
        <f>N79*K85</f>
        <v>2706.7657738953762</v>
      </c>
      <c r="M85" s="858"/>
      <c r="N85" s="57"/>
    </row>
    <row r="86" spans="1:14" ht="15.75" thickBot="1">
      <c r="B86" s="97" t="s">
        <v>1058</v>
      </c>
      <c r="C86" s="98"/>
      <c r="D86" s="98"/>
      <c r="E86" s="98"/>
      <c r="F86" s="98"/>
      <c r="G86" s="98"/>
      <c r="H86" s="98"/>
      <c r="I86" s="99"/>
      <c r="J86" s="100"/>
      <c r="K86" s="313">
        <v>0.05</v>
      </c>
      <c r="L86" s="859">
        <f>N79*K86</f>
        <v>2706.7657738953762</v>
      </c>
      <c r="M86" s="860"/>
      <c r="N86" s="57"/>
    </row>
    <row r="87" spans="1:14" ht="15.75" thickBot="1">
      <c r="B87" s="822" t="s">
        <v>1037</v>
      </c>
      <c r="C87" s="823"/>
      <c r="D87" s="823"/>
      <c r="E87" s="823"/>
      <c r="F87" s="823"/>
      <c r="G87" s="823"/>
      <c r="H87" s="823"/>
      <c r="I87" s="823"/>
      <c r="J87" s="823"/>
      <c r="K87" s="823"/>
      <c r="L87" s="823"/>
      <c r="M87" s="824"/>
      <c r="N87" s="58">
        <f>L84+L85+L86</f>
        <v>16240.594643372258</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70375.910121279783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9.25"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thickBot="1">
      <c r="A31" t="s">
        <v>1929</v>
      </c>
      <c r="B31" s="86" t="s">
        <v>1240</v>
      </c>
      <c r="C31" s="87" t="s">
        <v>2279</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363</v>
      </c>
      <c r="B36" s="871" t="str">
        <f>VLOOKUP(A36,EQUIPOS!A6:D154,3,FALSE)</f>
        <v>Vibrador de concreto, Motor de 3 hp a 18.000 rpm Mangueras de 4 mt</v>
      </c>
      <c r="C36" s="872"/>
      <c r="D36" s="872"/>
      <c r="E36" s="872"/>
      <c r="F36" s="872"/>
      <c r="G36" s="872"/>
      <c r="H36" s="873"/>
      <c r="I36" s="275"/>
      <c r="J36" s="276"/>
      <c r="K36" s="277">
        <f>VLOOKUP(A36,EQUIPOS!A6:D163,4,FALSE)</f>
        <v>10150</v>
      </c>
      <c r="L36" s="278"/>
      <c r="M36" s="344">
        <v>1.25</v>
      </c>
      <c r="N36" s="280">
        <f>K36/M36</f>
        <v>8120</v>
      </c>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0.02</v>
      </c>
      <c r="N41" s="352">
        <f>N77*M41</f>
        <v>510.67205206099999</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8630.6720520609997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72" t="s">
        <v>812</v>
      </c>
      <c r="B48" s="49" t="str">
        <f>VLOOKUP(A48,MATERIALES!A5:D373,3,FALSE)</f>
        <v>Acero PDR-60</v>
      </c>
      <c r="C48" s="289"/>
      <c r="D48" s="289"/>
      <c r="E48" s="289"/>
      <c r="F48" s="289"/>
      <c r="G48" s="289"/>
      <c r="H48" s="289"/>
      <c r="I48" s="289"/>
      <c r="J48" s="319" t="str">
        <f>VLOOKUP(A48,MATERIALES!A4:D640,2,FALSE)</f>
        <v>kg</v>
      </c>
      <c r="K48" s="290">
        <v>9.6</v>
      </c>
      <c r="L48" s="275"/>
      <c r="M48" s="410">
        <f>VLOOKUP(A48,MATERIALES!A5:D396,4,FALSE)</f>
        <v>3605.6651208716376</v>
      </c>
      <c r="N48" s="280">
        <f>K48*M48</f>
        <v>34614.385160367718</v>
      </c>
    </row>
    <row r="49" spans="1:14">
      <c r="A49" s="172" t="s">
        <v>904</v>
      </c>
      <c r="B49" s="49" t="str">
        <f>VLOOKUP(A49,MATERIALES!A6:D373,3,FALSE)</f>
        <v>Concreto Resistencia  21 (Mpa)</v>
      </c>
      <c r="C49" s="433"/>
      <c r="D49" s="433"/>
      <c r="E49" s="433"/>
      <c r="F49" s="433"/>
      <c r="G49" s="433"/>
      <c r="H49" s="433"/>
      <c r="I49" s="433"/>
      <c r="J49" s="320" t="str">
        <f>VLOOKUP(A49,MATERIALES!A5:D641,2,FALSE)</f>
        <v>m3</v>
      </c>
      <c r="K49" s="405">
        <v>0.12</v>
      </c>
      <c r="L49" s="429"/>
      <c r="M49" s="410">
        <f>VLOOKUP(A49,MATERIALES!A6:D397,4,FALSE)</f>
        <v>362159.66666666669</v>
      </c>
      <c r="N49" s="280">
        <f>K49*M49</f>
        <v>43459.16</v>
      </c>
    </row>
    <row r="50" spans="1:14">
      <c r="A50" s="172" t="s">
        <v>945</v>
      </c>
      <c r="B50" s="49" t="str">
        <f>VLOOKUP(A50,MATERIALES!A6:D373,3,FALSE)</f>
        <v xml:space="preserve">Formaleta para baranda de concreto
</v>
      </c>
      <c r="C50" s="433"/>
      <c r="D50" s="433"/>
      <c r="E50" s="433"/>
      <c r="F50" s="433"/>
      <c r="G50" s="433"/>
      <c r="H50" s="433"/>
      <c r="I50" s="433"/>
      <c r="J50" s="320" t="str">
        <f>VLOOKUP(A50,MATERIALES!A6:D642,2,FALSE)</f>
        <v>m</v>
      </c>
      <c r="K50" s="405">
        <v>0.5</v>
      </c>
      <c r="L50" s="429"/>
      <c r="M50" s="410">
        <f>VLOOKUP(A50,MATERIALES!A6:D398,4,FALSE)</f>
        <v>38082.089863916743</v>
      </c>
      <c r="N50" s="280">
        <f>K50*M50</f>
        <v>19041.044931958371</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2" t="s">
        <v>1037</v>
      </c>
      <c r="C55" s="823"/>
      <c r="D55" s="823"/>
      <c r="E55" s="823"/>
      <c r="F55" s="823"/>
      <c r="G55" s="823"/>
      <c r="H55" s="823"/>
      <c r="I55" s="823"/>
      <c r="J55" s="823"/>
      <c r="K55" s="823"/>
      <c r="L55" s="823"/>
      <c r="M55" s="824"/>
      <c r="N55" s="402">
        <f>SUM(N48:N54)</f>
        <v>97114.590092326092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B60" s="52"/>
      <c r="C60" s="325"/>
      <c r="D60" s="325"/>
      <c r="E60" s="325"/>
      <c r="F60" s="325"/>
      <c r="G60" s="325"/>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5"/>
      <c r="M65" s="996"/>
      <c r="N65" s="493"/>
    </row>
    <row r="66" spans="1:15" ht="15.75" thickBot="1">
      <c r="B66" s="822" t="s">
        <v>1037</v>
      </c>
      <c r="C66" s="823"/>
      <c r="D66" s="823"/>
      <c r="E66" s="823"/>
      <c r="F66" s="823"/>
      <c r="G66" s="823"/>
      <c r="H66" s="823"/>
      <c r="I66" s="823"/>
      <c r="J66" s="823"/>
      <c r="K66" s="823"/>
      <c r="L66" s="823"/>
      <c r="M66" s="824"/>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976"/>
      <c r="N70" s="104" t="s">
        <v>1035</v>
      </c>
    </row>
    <row r="71" spans="1:15">
      <c r="A71" s="173"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10</v>
      </c>
      <c r="N71" s="403">
        <f>K71/M71</f>
        <v>15320.161561829998</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10</v>
      </c>
      <c r="N72" s="403">
        <f>K72/M72</f>
        <v>10213.44104122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7"/>
      <c r="C76" s="998"/>
      <c r="D76" s="998"/>
      <c r="E76" s="998"/>
      <c r="F76" s="998"/>
      <c r="G76" s="998"/>
      <c r="H76" s="998"/>
      <c r="I76" s="175"/>
      <c r="J76" s="175"/>
      <c r="K76" s="175"/>
      <c r="L76" s="999"/>
      <c r="M76" s="1000"/>
      <c r="N76" s="493"/>
    </row>
    <row r="77" spans="1:15" ht="15.75" thickBot="1">
      <c r="B77" s="822" t="s">
        <v>1037</v>
      </c>
      <c r="C77" s="823"/>
      <c r="D77" s="823"/>
      <c r="E77" s="823"/>
      <c r="F77" s="823"/>
      <c r="G77" s="823"/>
      <c r="H77" s="823"/>
      <c r="I77" s="823"/>
      <c r="J77" s="823"/>
      <c r="K77" s="823"/>
      <c r="L77" s="823"/>
      <c r="M77" s="824"/>
      <c r="N77" s="309">
        <f>SUM(N71:N76)</f>
        <v>25533.60260305</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131278.8647474371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26255.772949487422</v>
      </c>
      <c r="M84" s="858"/>
      <c r="N84" s="57"/>
    </row>
    <row r="85" spans="1:14">
      <c r="B85" s="95" t="s">
        <v>1057</v>
      </c>
      <c r="C85" s="96"/>
      <c r="D85" s="96"/>
      <c r="E85" s="96"/>
      <c r="F85" s="96"/>
      <c r="G85" s="96"/>
      <c r="H85" s="96"/>
      <c r="I85" s="93"/>
      <c r="J85" s="94"/>
      <c r="K85" s="312">
        <v>0.05</v>
      </c>
      <c r="L85" s="857">
        <f>N79*K85</f>
        <v>6563.9432373718555</v>
      </c>
      <c r="M85" s="858"/>
      <c r="N85" s="57"/>
    </row>
    <row r="86" spans="1:14" ht="15.75" thickBot="1">
      <c r="B86" s="97" t="s">
        <v>1058</v>
      </c>
      <c r="C86" s="98"/>
      <c r="D86" s="98"/>
      <c r="E86" s="98"/>
      <c r="F86" s="98"/>
      <c r="G86" s="98"/>
      <c r="H86" s="98"/>
      <c r="I86" s="99"/>
      <c r="J86" s="100"/>
      <c r="K86" s="313">
        <v>0.05</v>
      </c>
      <c r="L86" s="859">
        <f>N79*K86</f>
        <v>6563.9432373718555</v>
      </c>
      <c r="M86" s="860"/>
      <c r="N86" s="57"/>
    </row>
    <row r="87" spans="1:14" ht="15.75" thickBot="1">
      <c r="B87" s="822" t="s">
        <v>1037</v>
      </c>
      <c r="C87" s="823"/>
      <c r="D87" s="823"/>
      <c r="E87" s="823"/>
      <c r="F87" s="823"/>
      <c r="G87" s="823"/>
      <c r="H87" s="823"/>
      <c r="I87" s="823"/>
      <c r="J87" s="823"/>
      <c r="K87" s="823"/>
      <c r="L87" s="823"/>
      <c r="M87" s="824"/>
      <c r="N87" s="58">
        <f>L84+L85+L86</f>
        <v>39383.65942423114</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170662.52417166822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thickBot="1">
      <c r="A31" t="s">
        <v>1929</v>
      </c>
      <c r="B31" s="86" t="s">
        <v>1241</v>
      </c>
      <c r="C31" s="87" t="s">
        <v>1800</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344"/>
      <c r="N36" s="280"/>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0.01</v>
      </c>
      <c r="N41" s="352">
        <f>N77*M41</f>
        <v>7.2953150294428575</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7.2953150294428575</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72" t="s">
        <v>410</v>
      </c>
      <c r="B48" s="49" t="str">
        <f>VLOOKUP(A48,MATERIALES!A5:D373,3,FALSE)</f>
        <v>Captafaro, Incluye Tornillos</v>
      </c>
      <c r="C48" s="289"/>
      <c r="D48" s="289"/>
      <c r="E48" s="289"/>
      <c r="F48" s="289"/>
      <c r="G48" s="289"/>
      <c r="H48" s="289"/>
      <c r="I48" s="276"/>
      <c r="J48" s="232" t="str">
        <f>VLOOKUP(A48,MATERIALES!A4:D640,2,FALSE)</f>
        <v>u</v>
      </c>
      <c r="K48" s="290">
        <v>1</v>
      </c>
      <c r="L48" s="275"/>
      <c r="M48" s="410">
        <f>VLOOKUP(A48,MATERIALES!A5:D396,4,FALSE)</f>
        <v>13428.833333333334</v>
      </c>
      <c r="N48" s="280">
        <f>K48*M48</f>
        <v>13428.833333333334</v>
      </c>
    </row>
    <row r="49" spans="1:14">
      <c r="A49" s="172"/>
      <c r="B49" s="49"/>
      <c r="C49" s="433"/>
      <c r="D49" s="433"/>
      <c r="E49" s="433"/>
      <c r="F49" s="433"/>
      <c r="G49" s="433"/>
      <c r="H49" s="433"/>
      <c r="I49" s="433"/>
      <c r="J49" s="319"/>
      <c r="K49" s="405"/>
      <c r="L49" s="429"/>
      <c r="M49" s="410"/>
      <c r="N49" s="280"/>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2" t="s">
        <v>1037</v>
      </c>
      <c r="C55" s="823"/>
      <c r="D55" s="823"/>
      <c r="E55" s="823"/>
      <c r="F55" s="823"/>
      <c r="G55" s="823"/>
      <c r="H55" s="823"/>
      <c r="I55" s="823"/>
      <c r="J55" s="823"/>
      <c r="K55" s="823"/>
      <c r="L55" s="823"/>
      <c r="M55" s="824"/>
      <c r="N55" s="402">
        <f>SUM(N48:N54)</f>
        <v>13428.833333333334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B60" s="52"/>
      <c r="C60" s="325"/>
      <c r="D60" s="325"/>
      <c r="E60" s="325"/>
      <c r="F60" s="325"/>
      <c r="G60" s="325"/>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5"/>
      <c r="M65" s="996"/>
      <c r="N65" s="493"/>
    </row>
    <row r="66" spans="1:15" ht="15.75" thickBot="1">
      <c r="B66" s="822" t="s">
        <v>1037</v>
      </c>
      <c r="C66" s="823"/>
      <c r="D66" s="823"/>
      <c r="E66" s="823"/>
      <c r="F66" s="823"/>
      <c r="G66" s="823"/>
      <c r="H66" s="823"/>
      <c r="I66" s="823"/>
      <c r="J66" s="823"/>
      <c r="K66" s="823"/>
      <c r="L66" s="823"/>
      <c r="M66" s="824"/>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976"/>
      <c r="N70" s="104" t="s">
        <v>1035</v>
      </c>
    </row>
    <row r="71" spans="1:15">
      <c r="A71" s="173" t="s">
        <v>6</v>
      </c>
      <c r="B71" s="55" t="str">
        <f>VLOOKUP(A71,'MANO DE OBRA'!A8:D68,3,FALSE)</f>
        <v xml:space="preserve">Obrero </v>
      </c>
      <c r="C71" s="53"/>
      <c r="D71" s="53"/>
      <c r="E71" s="53"/>
      <c r="F71" s="53"/>
      <c r="G71" s="53"/>
      <c r="H71" s="53"/>
      <c r="I71" s="300">
        <f>K71/J71*100</f>
        <v>27603.894705999999</v>
      </c>
      <c r="J71" s="301">
        <v>185</v>
      </c>
      <c r="K71" s="302">
        <f>VLOOKUP(A71,'MANO DE OBRA'!A8:D99,4,FALSE)</f>
        <v>51067.205206099999</v>
      </c>
      <c r="L71" s="56"/>
      <c r="M71" s="442">
        <v>70</v>
      </c>
      <c r="N71" s="403">
        <f>K71/M71</f>
        <v>729.53150294428576</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7"/>
      <c r="C76" s="998"/>
      <c r="D76" s="998"/>
      <c r="E76" s="998"/>
      <c r="F76" s="998"/>
      <c r="G76" s="998"/>
      <c r="H76" s="998"/>
      <c r="I76" s="175"/>
      <c r="J76" s="175"/>
      <c r="K76" s="175"/>
      <c r="L76" s="999"/>
      <c r="M76" s="1000"/>
      <c r="N76" s="493"/>
    </row>
    <row r="77" spans="1:15" ht="15.75" thickBot="1">
      <c r="B77" s="822" t="s">
        <v>1037</v>
      </c>
      <c r="C77" s="823"/>
      <c r="D77" s="823"/>
      <c r="E77" s="823"/>
      <c r="F77" s="823"/>
      <c r="G77" s="823"/>
      <c r="H77" s="823"/>
      <c r="I77" s="823"/>
      <c r="J77" s="823"/>
      <c r="K77" s="823"/>
      <c r="L77" s="823"/>
      <c r="M77" s="824"/>
      <c r="N77" s="309">
        <f>SUM(N71:N76)</f>
        <v>729.53150294428576</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14165.660151307064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2833.1320302614131</v>
      </c>
      <c r="M84" s="858"/>
      <c r="N84" s="57"/>
    </row>
    <row r="85" spans="1:14">
      <c r="B85" s="95" t="s">
        <v>1057</v>
      </c>
      <c r="C85" s="96"/>
      <c r="D85" s="96"/>
      <c r="E85" s="96"/>
      <c r="F85" s="96"/>
      <c r="G85" s="96"/>
      <c r="H85" s="96"/>
      <c r="I85" s="93"/>
      <c r="J85" s="94"/>
      <c r="K85" s="312">
        <v>0.05</v>
      </c>
      <c r="L85" s="857">
        <f>N79*K85</f>
        <v>708.28300756535327</v>
      </c>
      <c r="M85" s="858"/>
      <c r="N85" s="57"/>
    </row>
    <row r="86" spans="1:14" ht="15.75" thickBot="1">
      <c r="B86" s="97" t="s">
        <v>1058</v>
      </c>
      <c r="C86" s="98"/>
      <c r="D86" s="98"/>
      <c r="E86" s="98"/>
      <c r="F86" s="98"/>
      <c r="G86" s="98"/>
      <c r="H86" s="98"/>
      <c r="I86" s="99"/>
      <c r="J86" s="100"/>
      <c r="K86" s="313">
        <v>0.05</v>
      </c>
      <c r="L86" s="859">
        <f>N79*K86</f>
        <v>708.28300756535327</v>
      </c>
      <c r="M86" s="860"/>
      <c r="N86" s="57"/>
    </row>
    <row r="87" spans="1:14" ht="15.75" thickBot="1">
      <c r="B87" s="822" t="s">
        <v>1037</v>
      </c>
      <c r="C87" s="823"/>
      <c r="D87" s="823"/>
      <c r="E87" s="823"/>
      <c r="F87" s="823"/>
      <c r="G87" s="823"/>
      <c r="H87" s="823"/>
      <c r="I87" s="823"/>
      <c r="J87" s="823"/>
      <c r="K87" s="823"/>
      <c r="L87" s="823"/>
      <c r="M87" s="824"/>
      <c r="N87" s="58">
        <f>L84+L85+L86</f>
        <v>4249.6980453921196</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18415.358196699184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6"/>
      <c r="C1" s="928"/>
      <c r="D1" s="929"/>
      <c r="E1" s="929"/>
      <c r="F1" s="929"/>
      <c r="G1" s="929"/>
      <c r="H1" s="929"/>
      <c r="I1" s="929"/>
      <c r="J1" s="930"/>
      <c r="K1" s="931" t="s">
        <v>1017</v>
      </c>
      <c r="L1" s="933" t="s">
        <v>2304</v>
      </c>
      <c r="M1" s="934"/>
      <c r="N1" s="935"/>
    </row>
    <row r="2" spans="2:14" ht="24.75" customHeight="1">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thickBot="1">
      <c r="A31" t="s">
        <v>1929</v>
      </c>
      <c r="B31" s="86" t="s">
        <v>1801</v>
      </c>
      <c r="C31" s="87" t="s">
        <v>2280</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138</v>
      </c>
      <c r="B36" s="871" t="str">
        <f>VLOOKUP(A36,EQUIPOS!A6:D154,3,FALSE)</f>
        <v>Camioneta D-300</v>
      </c>
      <c r="C36" s="872"/>
      <c r="D36" s="872"/>
      <c r="E36" s="872"/>
      <c r="F36" s="872"/>
      <c r="G36" s="872"/>
      <c r="H36" s="873"/>
      <c r="I36" s="275"/>
      <c r="J36" s="276"/>
      <c r="K36" s="277">
        <f>VLOOKUP(A36,EQUIPOS!A6:D163,4,FALSE)</f>
        <v>48160</v>
      </c>
      <c r="L36" s="278"/>
      <c r="M36" s="344">
        <v>160</v>
      </c>
      <c r="N36" s="280">
        <f>K36/M36</f>
        <v>301</v>
      </c>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0.01</v>
      </c>
      <c r="N41" s="352">
        <f>N77*M41</f>
        <v>19.1502019522875</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320.15020195228749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72" t="s">
        <v>444</v>
      </c>
      <c r="B48" s="49" t="str">
        <f>VLOOKUP(A48,MATERIALES!A5:D373,3,FALSE)</f>
        <v xml:space="preserve">Delineador de corona en forma de A de lámina galvanizada calibre 16 de (1.55*25) cm
</v>
      </c>
      <c r="C48" s="289"/>
      <c r="D48" s="289"/>
      <c r="E48" s="289"/>
      <c r="F48" s="289"/>
      <c r="G48" s="289"/>
      <c r="H48" s="289"/>
      <c r="I48" s="289"/>
      <c r="J48" s="319" t="str">
        <f>VLOOKUP(A48,MATERIALES!A4:D640,2,FALSE)</f>
        <v>u</v>
      </c>
      <c r="K48" s="290">
        <v>1</v>
      </c>
      <c r="L48" s="275"/>
      <c r="M48" s="410">
        <f>VLOOKUP(A48,MATERIALES!A5:D396,4,FALSE)</f>
        <v>66186.333333333328</v>
      </c>
      <c r="N48" s="280">
        <f>K48*M48</f>
        <v>66186.333333333328</v>
      </c>
    </row>
    <row r="49" spans="1:14">
      <c r="A49" s="172" t="s">
        <v>905</v>
      </c>
      <c r="B49" s="49" t="str">
        <f>VLOOKUP(A49,MATERIALES!A6:D373,3,FALSE)</f>
        <v>Concreto Resistencia  14 (Mpa)</v>
      </c>
      <c r="C49" s="433"/>
      <c r="D49" s="433"/>
      <c r="E49" s="433"/>
      <c r="F49" s="433"/>
      <c r="G49" s="433"/>
      <c r="H49" s="433"/>
      <c r="I49" s="433"/>
      <c r="J49" s="320" t="str">
        <f>VLOOKUP(A49,MATERIALES!A5:D641,2,FALSE)</f>
        <v>m3</v>
      </c>
      <c r="K49" s="405">
        <v>0.03</v>
      </c>
      <c r="L49" s="429"/>
      <c r="M49" s="410">
        <f>VLOOKUP(A49,MATERIALES!A6:D397,4,FALSE)</f>
        <v>335271</v>
      </c>
      <c r="N49" s="280">
        <f>K49*M49</f>
        <v>10058.129999999999</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2" t="s">
        <v>1037</v>
      </c>
      <c r="C55" s="823"/>
      <c r="D55" s="823"/>
      <c r="E55" s="823"/>
      <c r="F55" s="823"/>
      <c r="G55" s="823"/>
      <c r="H55" s="823"/>
      <c r="I55" s="823"/>
      <c r="J55" s="823"/>
      <c r="K55" s="823"/>
      <c r="L55" s="823"/>
      <c r="M55" s="824"/>
      <c r="N55" s="402">
        <f>SUM(N48:N54)</f>
        <v>76244.463333333333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B60" s="52"/>
      <c r="C60" s="325"/>
      <c r="D60" s="325"/>
      <c r="E60" s="325"/>
      <c r="F60" s="325"/>
      <c r="G60" s="325"/>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5"/>
      <c r="M65" s="996"/>
      <c r="N65" s="493"/>
    </row>
    <row r="66" spans="1:15" ht="15.75" thickBot="1">
      <c r="B66" s="822" t="s">
        <v>1037</v>
      </c>
      <c r="C66" s="823"/>
      <c r="D66" s="823"/>
      <c r="E66" s="823"/>
      <c r="F66" s="823"/>
      <c r="G66" s="823"/>
      <c r="H66" s="823"/>
      <c r="I66" s="823"/>
      <c r="J66" s="823"/>
      <c r="K66" s="823"/>
      <c r="L66" s="823"/>
      <c r="M66" s="824"/>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976"/>
      <c r="N70" s="104" t="s">
        <v>1035</v>
      </c>
    </row>
    <row r="71" spans="1:15">
      <c r="A71" s="173"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80</v>
      </c>
      <c r="N71" s="403">
        <f>K71/M71</f>
        <v>1276.6801301524999</v>
      </c>
      <c r="O71" s="112"/>
    </row>
    <row r="72" spans="1:15">
      <c r="A72" s="173" t="s">
        <v>6</v>
      </c>
      <c r="B72" s="55" t="str">
        <f>VLOOKUP(A72,'MANO DE OBRA'!A8:D69,3,FALSE)</f>
        <v xml:space="preserve">Obrero </v>
      </c>
      <c r="C72" s="53"/>
      <c r="D72" s="53"/>
      <c r="E72" s="53"/>
      <c r="F72" s="53"/>
      <c r="G72" s="53"/>
      <c r="H72" s="53"/>
      <c r="I72" s="300">
        <f>K72/J72*100</f>
        <v>27603.894705999999</v>
      </c>
      <c r="J72" s="301">
        <v>185</v>
      </c>
      <c r="K72" s="302">
        <f>VLOOKUP(A72,'MANO DE OBRA'!A8:D100,4,FALSE)</f>
        <v>51067.205206099999</v>
      </c>
      <c r="L72" s="56"/>
      <c r="M72" s="442">
        <v>80</v>
      </c>
      <c r="N72" s="403">
        <f>K72/M72</f>
        <v>638.34006507624997</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7"/>
      <c r="C76" s="998"/>
      <c r="D76" s="998"/>
      <c r="E76" s="998"/>
      <c r="F76" s="998"/>
      <c r="G76" s="998"/>
      <c r="H76" s="998"/>
      <c r="I76" s="175"/>
      <c r="J76" s="175"/>
      <c r="K76" s="175"/>
      <c r="L76" s="999"/>
      <c r="M76" s="1000"/>
      <c r="N76" s="493"/>
    </row>
    <row r="77" spans="1:15" ht="15.75" thickBot="1">
      <c r="B77" s="822" t="s">
        <v>1037</v>
      </c>
      <c r="C77" s="823"/>
      <c r="D77" s="823"/>
      <c r="E77" s="823"/>
      <c r="F77" s="823"/>
      <c r="G77" s="823"/>
      <c r="H77" s="823"/>
      <c r="I77" s="823"/>
      <c r="J77" s="823"/>
      <c r="K77" s="823"/>
      <c r="L77" s="823"/>
      <c r="M77" s="824"/>
      <c r="N77" s="309">
        <f>SUM(N71:N76)</f>
        <v>1915.0201952287498</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78479.633730514368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15695.926746102874</v>
      </c>
      <c r="M84" s="858"/>
      <c r="N84" s="57"/>
    </row>
    <row r="85" spans="1:14">
      <c r="B85" s="95" t="s">
        <v>1057</v>
      </c>
      <c r="C85" s="96"/>
      <c r="D85" s="96"/>
      <c r="E85" s="96"/>
      <c r="F85" s="96"/>
      <c r="G85" s="96"/>
      <c r="H85" s="96"/>
      <c r="I85" s="93"/>
      <c r="J85" s="94"/>
      <c r="K85" s="312">
        <v>0.05</v>
      </c>
      <c r="L85" s="857">
        <f>N79*K85</f>
        <v>3923.9816865257185</v>
      </c>
      <c r="M85" s="858"/>
      <c r="N85" s="57"/>
    </row>
    <row r="86" spans="1:14" ht="15.75" thickBot="1">
      <c r="B86" s="97" t="s">
        <v>1058</v>
      </c>
      <c r="C86" s="98"/>
      <c r="D86" s="98"/>
      <c r="E86" s="98"/>
      <c r="F86" s="98"/>
      <c r="G86" s="98"/>
      <c r="H86" s="98"/>
      <c r="I86" s="99"/>
      <c r="J86" s="100"/>
      <c r="K86" s="313">
        <v>0.05</v>
      </c>
      <c r="L86" s="859">
        <f>N79*K86</f>
        <v>3923.9816865257185</v>
      </c>
      <c r="M86" s="860"/>
      <c r="N86" s="57"/>
    </row>
    <row r="87" spans="1:14" ht="15.75" thickBot="1">
      <c r="B87" s="822" t="s">
        <v>1037</v>
      </c>
      <c r="C87" s="823"/>
      <c r="D87" s="823"/>
      <c r="E87" s="823"/>
      <c r="F87" s="823"/>
      <c r="G87" s="823"/>
      <c r="H87" s="823"/>
      <c r="I87" s="823"/>
      <c r="J87" s="823"/>
      <c r="K87" s="823"/>
      <c r="L87" s="823"/>
      <c r="M87" s="824"/>
      <c r="N87" s="58">
        <f>L84+L85+L86</f>
        <v>23543.890119154312</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102023.52384966868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30.75"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thickBot="1">
      <c r="A31" t="s">
        <v>1929</v>
      </c>
      <c r="B31" s="86" t="s">
        <v>1242</v>
      </c>
      <c r="C31" s="87" t="s">
        <v>2281</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344"/>
      <c r="N36" s="280"/>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0.1</v>
      </c>
      <c r="N41" s="352">
        <f>N77*M41</f>
        <v>68.08960694146667</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68.08960694146667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72" t="s">
        <v>481</v>
      </c>
      <c r="B48" s="49" t="str">
        <f>VLOOKUP(A48,MATERIALES!A5:D373,3,FALSE)</f>
        <v>Grapas</v>
      </c>
      <c r="C48" s="289"/>
      <c r="D48" s="289"/>
      <c r="E48" s="289"/>
      <c r="F48" s="289"/>
      <c r="G48" s="289"/>
      <c r="H48" s="289"/>
      <c r="I48" s="289"/>
      <c r="J48" s="319" t="str">
        <f>VLOOKUP(A48,MATERIALES!A4:D640,2,FALSE)</f>
        <v>kg</v>
      </c>
      <c r="K48" s="290">
        <v>0.04</v>
      </c>
      <c r="L48" s="275"/>
      <c r="M48" s="410">
        <f>VLOOKUP(A48,MATERIALES!A5:D396,4,FALSE)</f>
        <v>8258</v>
      </c>
      <c r="N48" s="280">
        <f>K48*M48</f>
        <v>330.32</v>
      </c>
    </row>
    <row r="49" spans="1:14">
      <c r="A49" s="172" t="s">
        <v>647</v>
      </c>
      <c r="B49" s="49" t="str">
        <f>VLOOKUP(A49,MATERIALES!A6:D373,3,FALSE)</f>
        <v xml:space="preserve">Poste de madera para cercas </v>
      </c>
      <c r="C49" s="433"/>
      <c r="D49" s="433"/>
      <c r="E49" s="433"/>
      <c r="F49" s="433"/>
      <c r="G49" s="433"/>
      <c r="H49" s="433"/>
      <c r="I49" s="433"/>
      <c r="J49" s="320" t="str">
        <f>VLOOKUP(A49,MATERIALES!A5:D641,2,FALSE)</f>
        <v>u</v>
      </c>
      <c r="K49" s="405">
        <v>0.4</v>
      </c>
      <c r="L49" s="429"/>
      <c r="M49" s="410">
        <f>VLOOKUP(A49,MATERIALES!A6:D397,4,FALSE)</f>
        <v>10086.180919664919</v>
      </c>
      <c r="N49" s="280">
        <f>K49*M49</f>
        <v>4034.472367865968</v>
      </c>
    </row>
    <row r="50" spans="1:14">
      <c r="A50" s="172" t="s">
        <v>850</v>
      </c>
      <c r="B50" s="49" t="str">
        <f>VLOOKUP(A50,MATERIALES!A6:D373,3,FALSE)</f>
        <v>Alambre de púa calibre 12 (350 m)</v>
      </c>
      <c r="C50" s="433"/>
      <c r="D50" s="433"/>
      <c r="E50" s="433"/>
      <c r="F50" s="433"/>
      <c r="G50" s="433"/>
      <c r="H50" s="433"/>
      <c r="I50" s="433"/>
      <c r="J50" s="320" t="str">
        <f>VLOOKUP(A50,MATERIALES!A6:D642,2,FALSE)</f>
        <v>m</v>
      </c>
      <c r="K50" s="405">
        <v>3</v>
      </c>
      <c r="L50" s="429"/>
      <c r="M50" s="410">
        <f>VLOOKUP(A50,MATERIALES!A6:D398,4,FALSE)</f>
        <v>462.29615253660199</v>
      </c>
      <c r="N50" s="280">
        <f>K50*M50</f>
        <v>1386.888457609806</v>
      </c>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2" t="s">
        <v>1037</v>
      </c>
      <c r="C55" s="823"/>
      <c r="D55" s="823"/>
      <c r="E55" s="823"/>
      <c r="F55" s="823"/>
      <c r="G55" s="823"/>
      <c r="H55" s="823"/>
      <c r="I55" s="823"/>
      <c r="J55" s="823"/>
      <c r="K55" s="823"/>
      <c r="L55" s="823"/>
      <c r="M55" s="824"/>
      <c r="N55" s="402">
        <f>SUM(N48:N54)</f>
        <v>5751.6808254757743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B60" s="52"/>
      <c r="C60" s="325"/>
      <c r="D60" s="325"/>
      <c r="E60" s="325"/>
      <c r="F60" s="325"/>
      <c r="G60" s="325"/>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5"/>
      <c r="M65" s="996"/>
      <c r="N65" s="493"/>
    </row>
    <row r="66" spans="1:15" ht="15.75" thickBot="1">
      <c r="B66" s="822" t="s">
        <v>1037</v>
      </c>
      <c r="C66" s="823"/>
      <c r="D66" s="823"/>
      <c r="E66" s="823"/>
      <c r="F66" s="823"/>
      <c r="G66" s="823"/>
      <c r="H66" s="823"/>
      <c r="I66" s="823"/>
      <c r="J66" s="823"/>
      <c r="K66" s="823"/>
      <c r="L66" s="823"/>
      <c r="M66" s="824"/>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976"/>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150</v>
      </c>
      <c r="N71" s="403">
        <f>K71/M71</f>
        <v>680.89606941466661</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7"/>
      <c r="C76" s="998"/>
      <c r="D76" s="998"/>
      <c r="E76" s="998"/>
      <c r="F76" s="998"/>
      <c r="G76" s="998"/>
      <c r="H76" s="998"/>
      <c r="I76" s="175"/>
      <c r="J76" s="175"/>
      <c r="K76" s="175"/>
      <c r="L76" s="999"/>
      <c r="M76" s="1000"/>
      <c r="N76" s="493"/>
    </row>
    <row r="77" spans="1:15" ht="15.75" thickBot="1">
      <c r="B77" s="822" t="s">
        <v>1037</v>
      </c>
      <c r="C77" s="823"/>
      <c r="D77" s="823"/>
      <c r="E77" s="823"/>
      <c r="F77" s="823"/>
      <c r="G77" s="823"/>
      <c r="H77" s="823"/>
      <c r="I77" s="823"/>
      <c r="J77" s="823"/>
      <c r="K77" s="823"/>
      <c r="L77" s="823"/>
      <c r="M77" s="824"/>
      <c r="N77" s="309">
        <f>SUM(N71:N76)</f>
        <v>680.89606941466661</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6500.6665018319072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1300.1333003663815</v>
      </c>
      <c r="M84" s="858"/>
      <c r="N84" s="57"/>
    </row>
    <row r="85" spans="1:14">
      <c r="B85" s="95" t="s">
        <v>1057</v>
      </c>
      <c r="C85" s="96"/>
      <c r="D85" s="96"/>
      <c r="E85" s="96"/>
      <c r="F85" s="96"/>
      <c r="G85" s="96"/>
      <c r="H85" s="96"/>
      <c r="I85" s="93"/>
      <c r="J85" s="94"/>
      <c r="K85" s="312">
        <v>0.05</v>
      </c>
      <c r="L85" s="857">
        <f>N79*K85</f>
        <v>325.03332509159537</v>
      </c>
      <c r="M85" s="858"/>
      <c r="N85" s="57"/>
    </row>
    <row r="86" spans="1:14" ht="15.75" thickBot="1">
      <c r="B86" s="97" t="s">
        <v>1058</v>
      </c>
      <c r="C86" s="98"/>
      <c r="D86" s="98"/>
      <c r="E86" s="98"/>
      <c r="F86" s="98"/>
      <c r="G86" s="98"/>
      <c r="H86" s="98"/>
      <c r="I86" s="99"/>
      <c r="J86" s="100"/>
      <c r="K86" s="313">
        <v>0.05</v>
      </c>
      <c r="L86" s="859">
        <f>N79*K86</f>
        <v>325.03332509159537</v>
      </c>
      <c r="M86" s="860"/>
      <c r="N86" s="57"/>
    </row>
    <row r="87" spans="1:14" ht="15.75" thickBot="1">
      <c r="B87" s="822" t="s">
        <v>1037</v>
      </c>
      <c r="C87" s="823"/>
      <c r="D87" s="823"/>
      <c r="E87" s="823"/>
      <c r="F87" s="823"/>
      <c r="G87" s="823"/>
      <c r="H87" s="823"/>
      <c r="I87" s="823"/>
      <c r="J87" s="823"/>
      <c r="K87" s="823"/>
      <c r="L87" s="823"/>
      <c r="M87" s="824"/>
      <c r="N87" s="58">
        <f>L84+L85+L86</f>
        <v>1950.1999505495721</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8450.8664523814787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thickBot="1">
      <c r="A31" t="s">
        <v>1929</v>
      </c>
      <c r="B31" s="86" t="s">
        <v>1243</v>
      </c>
      <c r="C31" s="87" t="s">
        <v>2282</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344"/>
      <c r="N36" s="280"/>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0.1</v>
      </c>
      <c r="N41" s="352">
        <f>N77*M41</f>
        <v>68.08960694146667</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68.08960694146667</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72" t="s">
        <v>653</v>
      </c>
      <c r="B48" s="49" t="str">
        <f>VLOOKUP(A48,MATERIALES!A5:D373,3,FALSE)</f>
        <v xml:space="preserve">Postes de concreto para cercas
</v>
      </c>
      <c r="C48" s="289"/>
      <c r="D48" s="289"/>
      <c r="E48" s="289"/>
      <c r="F48" s="289"/>
      <c r="G48" s="289"/>
      <c r="H48" s="289"/>
      <c r="I48" s="289"/>
      <c r="J48" s="319" t="str">
        <f>VLOOKUP(A48,MATERIALES!A4:D640,2,FALSE)</f>
        <v>u</v>
      </c>
      <c r="K48" s="290">
        <v>0.4</v>
      </c>
      <c r="L48" s="275"/>
      <c r="M48" s="410">
        <f>VLOOKUP(A48,MATERIALES!A5:D396,4,FALSE)</f>
        <v>31410.331728238816</v>
      </c>
      <c r="N48" s="280">
        <f>K48*M48</f>
        <v>12564.132691295526</v>
      </c>
    </row>
    <row r="49" spans="1:14">
      <c r="A49" s="172" t="s">
        <v>850</v>
      </c>
      <c r="B49" s="49" t="str">
        <f>VLOOKUP(A49,MATERIALES!A6:D373,3,FALSE)</f>
        <v>Alambre de púa calibre 12 (350 m)</v>
      </c>
      <c r="C49" s="433"/>
      <c r="D49" s="433"/>
      <c r="E49" s="433"/>
      <c r="F49" s="433"/>
      <c r="G49" s="433"/>
      <c r="H49" s="433"/>
      <c r="I49" s="433"/>
      <c r="J49" s="320" t="str">
        <f>VLOOKUP(A49,MATERIALES!A5:D641,2,FALSE)</f>
        <v>m</v>
      </c>
      <c r="K49" s="405">
        <v>3</v>
      </c>
      <c r="L49" s="429"/>
      <c r="M49" s="410">
        <f>VLOOKUP(A49,MATERIALES!A6:D397,4,FALSE)</f>
        <v>462.29615253660199</v>
      </c>
      <c r="N49" s="280">
        <f>K49*M49</f>
        <v>1386.888457609806</v>
      </c>
    </row>
    <row r="50" spans="1:14">
      <c r="A50" s="172"/>
      <c r="B50" s="49"/>
      <c r="C50" s="433"/>
      <c r="D50" s="433"/>
      <c r="E50" s="433"/>
      <c r="F50" s="433"/>
      <c r="G50" s="433"/>
      <c r="H50" s="433"/>
      <c r="I50" s="433"/>
      <c r="J50" s="319"/>
      <c r="K50" s="405"/>
      <c r="L50" s="429"/>
      <c r="M50" s="410"/>
      <c r="N50" s="280"/>
    </row>
    <row r="51" spans="1:14">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2" t="s">
        <v>1037</v>
      </c>
      <c r="C55" s="823"/>
      <c r="D55" s="823"/>
      <c r="E55" s="823"/>
      <c r="F55" s="823"/>
      <c r="G55" s="823"/>
      <c r="H55" s="823"/>
      <c r="I55" s="823"/>
      <c r="J55" s="823"/>
      <c r="K55" s="823"/>
      <c r="L55" s="823"/>
      <c r="M55" s="824"/>
      <c r="N55" s="402">
        <f>SUM(N48:N54)</f>
        <v>13951.021148905333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B60" s="52"/>
      <c r="C60" s="325"/>
      <c r="D60" s="325"/>
      <c r="E60" s="325"/>
      <c r="F60" s="325"/>
      <c r="G60" s="325"/>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5"/>
      <c r="M65" s="996"/>
      <c r="N65" s="493"/>
    </row>
    <row r="66" spans="1:15" ht="15.75" thickBot="1">
      <c r="B66" s="822" t="s">
        <v>1037</v>
      </c>
      <c r="C66" s="823"/>
      <c r="D66" s="823"/>
      <c r="E66" s="823"/>
      <c r="F66" s="823"/>
      <c r="G66" s="823"/>
      <c r="H66" s="823"/>
      <c r="I66" s="823"/>
      <c r="J66" s="823"/>
      <c r="K66" s="823"/>
      <c r="L66" s="823"/>
      <c r="M66" s="824"/>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976"/>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150</v>
      </c>
      <c r="N71" s="403">
        <f>K71/M71</f>
        <v>680.89606941466661</v>
      </c>
      <c r="O71" s="112"/>
    </row>
    <row r="72" spans="1:15">
      <c r="A72" s="173"/>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7"/>
      <c r="C76" s="998"/>
      <c r="D76" s="998"/>
      <c r="E76" s="998"/>
      <c r="F76" s="998"/>
      <c r="G76" s="998"/>
      <c r="H76" s="998"/>
      <c r="I76" s="175"/>
      <c r="J76" s="175"/>
      <c r="K76" s="175"/>
      <c r="L76" s="999"/>
      <c r="M76" s="1000"/>
      <c r="N76" s="493"/>
    </row>
    <row r="77" spans="1:15" ht="15.75" thickBot="1">
      <c r="B77" s="822" t="s">
        <v>1037</v>
      </c>
      <c r="C77" s="823"/>
      <c r="D77" s="823"/>
      <c r="E77" s="823"/>
      <c r="F77" s="823"/>
      <c r="G77" s="823"/>
      <c r="H77" s="823"/>
      <c r="I77" s="823"/>
      <c r="J77" s="823"/>
      <c r="K77" s="823"/>
      <c r="L77" s="823"/>
      <c r="M77" s="824"/>
      <c r="N77" s="309">
        <f>SUM(N71:N76)</f>
        <v>680.89606941466661</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14700.006825261466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2940.0013650522933</v>
      </c>
      <c r="M84" s="858"/>
      <c r="N84" s="57"/>
    </row>
    <row r="85" spans="1:14">
      <c r="B85" s="95" t="s">
        <v>1057</v>
      </c>
      <c r="C85" s="96"/>
      <c r="D85" s="96"/>
      <c r="E85" s="96"/>
      <c r="F85" s="96"/>
      <c r="G85" s="96"/>
      <c r="H85" s="96"/>
      <c r="I85" s="93"/>
      <c r="J85" s="94"/>
      <c r="K85" s="312">
        <v>0.05</v>
      </c>
      <c r="L85" s="857">
        <f>N79*K85</f>
        <v>735.00034126307332</v>
      </c>
      <c r="M85" s="858"/>
      <c r="N85" s="57"/>
    </row>
    <row r="86" spans="1:14" ht="15.75" thickBot="1">
      <c r="B86" s="97" t="s">
        <v>1058</v>
      </c>
      <c r="C86" s="98"/>
      <c r="D86" s="98"/>
      <c r="E86" s="98"/>
      <c r="F86" s="98"/>
      <c r="G86" s="98"/>
      <c r="H86" s="98"/>
      <c r="I86" s="99"/>
      <c r="J86" s="100"/>
      <c r="K86" s="313">
        <v>0.05</v>
      </c>
      <c r="L86" s="859">
        <f>N79*K86</f>
        <v>735.00034126307332</v>
      </c>
      <c r="M86" s="860"/>
      <c r="N86" s="57"/>
    </row>
    <row r="87" spans="1:14" ht="15.75" thickBot="1">
      <c r="B87" s="822" t="s">
        <v>1037</v>
      </c>
      <c r="C87" s="823"/>
      <c r="D87" s="823"/>
      <c r="E87" s="823"/>
      <c r="F87" s="823"/>
      <c r="G87" s="823"/>
      <c r="H87" s="823"/>
      <c r="I87" s="823"/>
      <c r="J87" s="823"/>
      <c r="K87" s="823"/>
      <c r="L87" s="823"/>
      <c r="M87" s="824"/>
      <c r="N87" s="58">
        <f>L84+L85+L86</f>
        <v>4410.0020475784395</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19110.008872839906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thickBot="1">
      <c r="A31" t="s">
        <v>1929</v>
      </c>
      <c r="B31" s="86" t="s">
        <v>1244</v>
      </c>
      <c r="C31" s="87" t="s">
        <v>2283</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344"/>
      <c r="N36" s="280"/>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0.1</v>
      </c>
      <c r="N41" s="352">
        <f>N77*M41</f>
        <v>272.35842776586668</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272.35842776586668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72" t="s">
        <v>481</v>
      </c>
      <c r="B48" s="49" t="str">
        <f>VLOOKUP(A48,MATERIALES!A5:D373,3,FALSE)</f>
        <v>Grapas</v>
      </c>
      <c r="C48" s="289"/>
      <c r="D48" s="289"/>
      <c r="E48" s="289"/>
      <c r="F48" s="289"/>
      <c r="G48" s="289"/>
      <c r="H48" s="289"/>
      <c r="I48" s="289"/>
      <c r="J48" s="319" t="str">
        <f>VLOOKUP(A48,MATERIALES!A4:D640,2,FALSE)</f>
        <v>kg</v>
      </c>
      <c r="K48" s="290">
        <v>0.08</v>
      </c>
      <c r="L48" s="275"/>
      <c r="M48" s="410">
        <f>VLOOKUP(A48,MATERIALES!A5:D396,4,FALSE)</f>
        <v>8258</v>
      </c>
      <c r="N48" s="280">
        <f>K48*M48</f>
        <v>660.64</v>
      </c>
    </row>
    <row r="49" spans="1:14">
      <c r="A49" s="172" t="s">
        <v>647</v>
      </c>
      <c r="B49" s="49" t="str">
        <f>VLOOKUP(A49,MATERIALES!A6:D373,3,FALSE)</f>
        <v xml:space="preserve">Poste de madera para cercas </v>
      </c>
      <c r="C49" s="433"/>
      <c r="D49" s="433"/>
      <c r="E49" s="433"/>
      <c r="F49" s="433"/>
      <c r="G49" s="433"/>
      <c r="H49" s="433"/>
      <c r="I49" s="433"/>
      <c r="J49" s="320" t="str">
        <f>VLOOKUP(A49,MATERIALES!A5:D641,2,FALSE)</f>
        <v>u</v>
      </c>
      <c r="K49" s="405">
        <v>0.4</v>
      </c>
      <c r="L49" s="429"/>
      <c r="M49" s="410">
        <f>VLOOKUP(A49,MATERIALES!A6:D397,4,FALSE)</f>
        <v>10086.180919664919</v>
      </c>
      <c r="N49" s="280">
        <f>K49*M49</f>
        <v>4034.472367865968</v>
      </c>
    </row>
    <row r="50" spans="1:14">
      <c r="A50" s="172" t="s">
        <v>850</v>
      </c>
      <c r="B50" s="49" t="str">
        <f>VLOOKUP(A50,MATERIALES!A6:D373,3,FALSE)</f>
        <v>Alambre de púa calibre 12 (350 m)</v>
      </c>
      <c r="C50" s="433"/>
      <c r="D50" s="433"/>
      <c r="E50" s="433"/>
      <c r="F50" s="433"/>
      <c r="G50" s="433"/>
      <c r="H50" s="433"/>
      <c r="I50" s="433"/>
      <c r="J50" s="320" t="str">
        <f>VLOOKUP(A50,MATERIALES!A6:D642,2,FALSE)</f>
        <v>m</v>
      </c>
      <c r="K50" s="405">
        <v>3</v>
      </c>
      <c r="L50" s="429"/>
      <c r="M50" s="410">
        <f>VLOOKUP(A50,MATERIALES!A6:D398,4,FALSE)</f>
        <v>462.29615253660199</v>
      </c>
      <c r="N50" s="280">
        <f>K50*M50</f>
        <v>1386.888457609806</v>
      </c>
    </row>
    <row r="51" spans="1:14">
      <c r="A51" s="172" t="s">
        <v>1003</v>
      </c>
      <c r="B51" s="49" t="str">
        <f>VLOOKUP(A51,MATERIALES!A6:D373,3,FALSE)</f>
        <v xml:space="preserve">Malla eslabonada, calibre 10, 6 ojos
</v>
      </c>
      <c r="C51" s="433"/>
      <c r="D51" s="433"/>
      <c r="E51" s="433"/>
      <c r="F51" s="433"/>
      <c r="G51" s="433"/>
      <c r="H51" s="433"/>
      <c r="I51" s="433"/>
      <c r="J51" s="320" t="str">
        <f>VLOOKUP(A51,MATERIALES!A6:D643,2,FALSE)</f>
        <v>m2</v>
      </c>
      <c r="K51" s="405">
        <v>1.5</v>
      </c>
      <c r="L51" s="429"/>
      <c r="M51" s="410">
        <f>VLOOKUP(A51,MATERIALES!A6:D399,4,FALSE)</f>
        <v>16125.333333333334</v>
      </c>
      <c r="N51" s="280">
        <f>K51*M51</f>
        <v>24188</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2" t="s">
        <v>1037</v>
      </c>
      <c r="C55" s="823"/>
      <c r="D55" s="823"/>
      <c r="E55" s="823"/>
      <c r="F55" s="823"/>
      <c r="G55" s="823"/>
      <c r="H55" s="823"/>
      <c r="I55" s="823"/>
      <c r="J55" s="823"/>
      <c r="K55" s="823"/>
      <c r="L55" s="823"/>
      <c r="M55" s="824"/>
      <c r="N55" s="402">
        <f>SUM(N48:N54)</f>
        <v>30270.000825475774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B60" s="52"/>
      <c r="C60" s="325"/>
      <c r="D60" s="325"/>
      <c r="E60" s="325"/>
      <c r="F60" s="325"/>
      <c r="G60" s="325"/>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5"/>
      <c r="M65" s="996"/>
      <c r="N65" s="493"/>
    </row>
    <row r="66" spans="1:15" ht="15.75" thickBot="1">
      <c r="B66" s="822" t="s">
        <v>1037</v>
      </c>
      <c r="C66" s="823"/>
      <c r="D66" s="823"/>
      <c r="E66" s="823"/>
      <c r="F66" s="823"/>
      <c r="G66" s="823"/>
      <c r="H66" s="823"/>
      <c r="I66" s="823"/>
      <c r="J66" s="823"/>
      <c r="K66" s="823"/>
      <c r="L66" s="823"/>
      <c r="M66" s="824"/>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976"/>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75</v>
      </c>
      <c r="N71" s="403">
        <f>K71/M71</f>
        <v>1361.7921388293332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75</v>
      </c>
      <c r="N72" s="403">
        <f>K72/M72</f>
        <v>1361.7921388293332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7"/>
      <c r="C76" s="998"/>
      <c r="D76" s="998"/>
      <c r="E76" s="998"/>
      <c r="F76" s="998"/>
      <c r="G76" s="998"/>
      <c r="H76" s="998"/>
      <c r="I76" s="175"/>
      <c r="J76" s="175"/>
      <c r="K76" s="175"/>
      <c r="L76" s="999"/>
      <c r="M76" s="1000"/>
      <c r="N76" s="51"/>
    </row>
    <row r="77" spans="1:15" ht="15.75" thickBot="1">
      <c r="B77" s="822" t="s">
        <v>1037</v>
      </c>
      <c r="C77" s="823"/>
      <c r="D77" s="823"/>
      <c r="E77" s="823"/>
      <c r="F77" s="823"/>
      <c r="G77" s="823"/>
      <c r="H77" s="823"/>
      <c r="I77" s="823"/>
      <c r="J77" s="823"/>
      <c r="K77" s="823"/>
      <c r="L77" s="823"/>
      <c r="M77" s="824"/>
      <c r="N77" s="309">
        <f>SUM(N71:N76)</f>
        <v>2723.5842776586665</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33265.943530900309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6653.1887061800626</v>
      </c>
      <c r="M84" s="858"/>
      <c r="N84" s="57"/>
    </row>
    <row r="85" spans="1:14">
      <c r="B85" s="95" t="s">
        <v>1057</v>
      </c>
      <c r="C85" s="96"/>
      <c r="D85" s="96"/>
      <c r="E85" s="96"/>
      <c r="F85" s="96"/>
      <c r="G85" s="96"/>
      <c r="H85" s="96"/>
      <c r="I85" s="93"/>
      <c r="J85" s="94"/>
      <c r="K85" s="312">
        <v>0.05</v>
      </c>
      <c r="L85" s="857">
        <f>N79*K85</f>
        <v>1663.2971765450156</v>
      </c>
      <c r="M85" s="858"/>
      <c r="N85" s="57"/>
    </row>
    <row r="86" spans="1:14" ht="15.75" thickBot="1">
      <c r="B86" s="97" t="s">
        <v>1058</v>
      </c>
      <c r="C86" s="98"/>
      <c r="D86" s="98"/>
      <c r="E86" s="98"/>
      <c r="F86" s="98"/>
      <c r="G86" s="98"/>
      <c r="H86" s="98"/>
      <c r="I86" s="99"/>
      <c r="J86" s="100"/>
      <c r="K86" s="313">
        <v>0.05</v>
      </c>
      <c r="L86" s="859">
        <f>N79*K86</f>
        <v>1663.2971765450156</v>
      </c>
      <c r="M86" s="860"/>
      <c r="N86" s="57"/>
    </row>
    <row r="87" spans="1:14" ht="15.75" thickBot="1">
      <c r="B87" s="822" t="s">
        <v>1037</v>
      </c>
      <c r="C87" s="823"/>
      <c r="D87" s="823"/>
      <c r="E87" s="823"/>
      <c r="F87" s="823"/>
      <c r="G87" s="823"/>
      <c r="H87" s="823"/>
      <c r="I87" s="823"/>
      <c r="J87" s="823"/>
      <c r="K87" s="823"/>
      <c r="L87" s="823"/>
      <c r="M87" s="824"/>
      <c r="N87" s="58">
        <f>L84+L85+L86</f>
        <v>9979.7830592700957</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43245.726590170409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30.75"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thickBot="1">
      <c r="A31" t="s">
        <v>1929</v>
      </c>
      <c r="B31" s="86" t="s">
        <v>1245</v>
      </c>
      <c r="C31" s="87" t="s">
        <v>2284</v>
      </c>
      <c r="D31" s="88"/>
      <c r="E31" s="88"/>
      <c r="F31" s="88"/>
      <c r="G31" s="88"/>
      <c r="H31" s="88"/>
      <c r="I31" s="88"/>
      <c r="J31" s="88"/>
      <c r="K31" s="461"/>
      <c r="L31" s="314" t="s">
        <v>144</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344"/>
      <c r="N36" s="280"/>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0.1</v>
      </c>
      <c r="N41" s="352">
        <f>N77*M41</f>
        <v>272.35842776586668</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272.35842776586668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72" t="s">
        <v>653</v>
      </c>
      <c r="B48" s="49" t="str">
        <f>VLOOKUP(A48,MATERIALES!A5:D373,3,FALSE)</f>
        <v xml:space="preserve">Postes de concreto para cercas
</v>
      </c>
      <c r="C48" s="289"/>
      <c r="D48" s="289"/>
      <c r="E48" s="289"/>
      <c r="F48" s="289"/>
      <c r="G48" s="289"/>
      <c r="H48" s="289"/>
      <c r="I48" s="289"/>
      <c r="J48" s="319" t="str">
        <f>VLOOKUP(A48,MATERIALES!A4:D640,2,FALSE)</f>
        <v>u</v>
      </c>
      <c r="K48" s="290">
        <v>0.4</v>
      </c>
      <c r="L48" s="275"/>
      <c r="M48" s="410">
        <f>VLOOKUP(A48,MATERIALES!A5:D396,4,FALSE)</f>
        <v>31410.331728238816</v>
      </c>
      <c r="N48" s="280">
        <f>K48*M48</f>
        <v>12564.132691295526</v>
      </c>
    </row>
    <row r="49" spans="1:14">
      <c r="A49" s="172" t="s">
        <v>850</v>
      </c>
      <c r="B49" s="49" t="str">
        <f>VLOOKUP(A49,MATERIALES!A6:D373,3,FALSE)</f>
        <v>Alambre de púa calibre 12 (350 m)</v>
      </c>
      <c r="C49" s="433"/>
      <c r="D49" s="433"/>
      <c r="E49" s="433"/>
      <c r="F49" s="433"/>
      <c r="G49" s="433"/>
      <c r="H49" s="433"/>
      <c r="I49" s="433"/>
      <c r="J49" s="320" t="str">
        <f>VLOOKUP(A49,MATERIALES!A5:D641,2,FALSE)</f>
        <v>m</v>
      </c>
      <c r="K49" s="405">
        <v>3</v>
      </c>
      <c r="L49" s="429"/>
      <c r="M49" s="410">
        <f>VLOOKUP(A49,MATERIALES!A6:D397,4,FALSE)</f>
        <v>462.29615253660199</v>
      </c>
      <c r="N49" s="280">
        <f>K49*M49</f>
        <v>1386.888457609806</v>
      </c>
    </row>
    <row r="50" spans="1:14">
      <c r="A50" s="172" t="s">
        <v>1003</v>
      </c>
      <c r="B50" s="49" t="str">
        <f>VLOOKUP(A50,MATERIALES!A6:D373,3,FALSE)</f>
        <v xml:space="preserve">Malla eslabonada, calibre 10, 6 ojos
</v>
      </c>
      <c r="C50" s="433"/>
      <c r="D50" s="433"/>
      <c r="E50" s="433"/>
      <c r="F50" s="433"/>
      <c r="G50" s="433"/>
      <c r="H50" s="433"/>
      <c r="I50" s="433"/>
      <c r="J50" s="320" t="str">
        <f>VLOOKUP(A50,MATERIALES!A6:D642,2,FALSE)</f>
        <v>m2</v>
      </c>
      <c r="K50" s="405">
        <v>1.5</v>
      </c>
      <c r="L50" s="429"/>
      <c r="M50" s="410">
        <f>VLOOKUP(A50,MATERIALES!A6:D398,4,FALSE)</f>
        <v>16125.333333333334</v>
      </c>
      <c r="N50" s="280">
        <f>K50*M50</f>
        <v>24188</v>
      </c>
    </row>
    <row r="51" spans="1:14" ht="15.75" customHeight="1">
      <c r="A51" s="172"/>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2" t="s">
        <v>1037</v>
      </c>
      <c r="C55" s="823"/>
      <c r="D55" s="823"/>
      <c r="E55" s="823"/>
      <c r="F55" s="823"/>
      <c r="G55" s="823"/>
      <c r="H55" s="823"/>
      <c r="I55" s="823"/>
      <c r="J55" s="823"/>
      <c r="K55" s="823"/>
      <c r="L55" s="823"/>
      <c r="M55" s="824"/>
      <c r="N55" s="402">
        <f>SUM(N48:N54)</f>
        <v>38139.021148905333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B60" s="52"/>
      <c r="C60" s="325"/>
      <c r="D60" s="325"/>
      <c r="E60" s="325"/>
      <c r="F60" s="325"/>
      <c r="G60" s="325"/>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5"/>
      <c r="M65" s="996"/>
      <c r="N65" s="493"/>
    </row>
    <row r="66" spans="1:15" ht="15.75" thickBot="1">
      <c r="B66" s="822" t="s">
        <v>1037</v>
      </c>
      <c r="C66" s="823"/>
      <c r="D66" s="823"/>
      <c r="E66" s="823"/>
      <c r="F66" s="823"/>
      <c r="G66" s="823"/>
      <c r="H66" s="823"/>
      <c r="I66" s="823"/>
      <c r="J66" s="823"/>
      <c r="K66" s="823"/>
      <c r="L66" s="823"/>
      <c r="M66" s="824"/>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976"/>
      <c r="N70" s="104" t="s">
        <v>1035</v>
      </c>
    </row>
    <row r="71" spans="1:15">
      <c r="A71" s="173"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75</v>
      </c>
      <c r="N71" s="403">
        <f>K71/M71</f>
        <v>1361.7921388293332</v>
      </c>
      <c r="O71" s="112"/>
    </row>
    <row r="72" spans="1:15">
      <c r="A72" s="173"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75</v>
      </c>
      <c r="N72" s="403">
        <f>K72/M72</f>
        <v>1361.7921388293332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7"/>
      <c r="C76" s="998"/>
      <c r="D76" s="998"/>
      <c r="E76" s="998"/>
      <c r="F76" s="998"/>
      <c r="G76" s="998"/>
      <c r="H76" s="998"/>
      <c r="I76" s="175"/>
      <c r="J76" s="175"/>
      <c r="K76" s="175"/>
      <c r="L76" s="999"/>
      <c r="M76" s="1000"/>
      <c r="N76" s="493"/>
    </row>
    <row r="77" spans="1:15" ht="15.75" thickBot="1">
      <c r="B77" s="822" t="s">
        <v>1037</v>
      </c>
      <c r="C77" s="823"/>
      <c r="D77" s="823"/>
      <c r="E77" s="823"/>
      <c r="F77" s="823"/>
      <c r="G77" s="823"/>
      <c r="H77" s="823"/>
      <c r="I77" s="823"/>
      <c r="J77" s="823"/>
      <c r="K77" s="823"/>
      <c r="L77" s="823"/>
      <c r="M77" s="824"/>
      <c r="N77" s="309">
        <f>SUM(N71:N76)</f>
        <v>2723.5842776586665</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41134.963854329864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8226.9927708659725</v>
      </c>
      <c r="M84" s="858"/>
      <c r="N84" s="57"/>
    </row>
    <row r="85" spans="1:14">
      <c r="B85" s="95" t="s">
        <v>1057</v>
      </c>
      <c r="C85" s="96"/>
      <c r="D85" s="96"/>
      <c r="E85" s="96"/>
      <c r="F85" s="96"/>
      <c r="G85" s="96"/>
      <c r="H85" s="96"/>
      <c r="I85" s="93"/>
      <c r="J85" s="94"/>
      <c r="K85" s="312">
        <v>0.05</v>
      </c>
      <c r="L85" s="857">
        <f>N79*K85</f>
        <v>2056.7481927164931</v>
      </c>
      <c r="M85" s="858"/>
      <c r="N85" s="57"/>
    </row>
    <row r="86" spans="1:14" ht="15.75" thickBot="1">
      <c r="B86" s="97" t="s">
        <v>1058</v>
      </c>
      <c r="C86" s="98"/>
      <c r="D86" s="98"/>
      <c r="E86" s="98"/>
      <c r="F86" s="98"/>
      <c r="G86" s="98"/>
      <c r="H86" s="98"/>
      <c r="I86" s="99"/>
      <c r="J86" s="100"/>
      <c r="K86" s="313">
        <v>0.05</v>
      </c>
      <c r="L86" s="859">
        <f>N79*K86</f>
        <v>2056.7481927164931</v>
      </c>
      <c r="M86" s="860"/>
      <c r="N86" s="57"/>
    </row>
    <row r="87" spans="1:14" ht="15.75" thickBot="1">
      <c r="B87" s="822" t="s">
        <v>1037</v>
      </c>
      <c r="C87" s="823"/>
      <c r="D87" s="823"/>
      <c r="E87" s="823"/>
      <c r="F87" s="823"/>
      <c r="G87" s="823"/>
      <c r="H87" s="823"/>
      <c r="I87" s="823"/>
      <c r="J87" s="823"/>
      <c r="K87" s="823"/>
      <c r="L87" s="823"/>
      <c r="M87" s="824"/>
      <c r="N87" s="58">
        <f>L84+L85+L86</f>
        <v>12340.48915629896</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53475.453010628822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30.75"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thickBot="1">
      <c r="A31" t="s">
        <v>1929</v>
      </c>
      <c r="B31" s="86" t="s">
        <v>1802</v>
      </c>
      <c r="C31" s="87" t="s">
        <v>2285</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241</v>
      </c>
      <c r="B36" s="871" t="str">
        <f>VLOOKUP(A36,EQUIPOS!A6:D154,3,FALSE)</f>
        <v>Grúa (capacidad 15 ton)</v>
      </c>
      <c r="C36" s="872"/>
      <c r="D36" s="872"/>
      <c r="E36" s="872"/>
      <c r="F36" s="872"/>
      <c r="G36" s="872"/>
      <c r="H36" s="873"/>
      <c r="I36" s="275"/>
      <c r="J36" s="276"/>
      <c r="K36" s="277">
        <f>VLOOKUP(A36,EQUIPOS!A6:D163,4,FALSE)</f>
        <v>155800</v>
      </c>
      <c r="L36" s="278"/>
      <c r="M36" s="344">
        <v>0.75</v>
      </c>
      <c r="N36" s="280">
        <f>K36/M36</f>
        <v>207733.33333333334</v>
      </c>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0.2</v>
      </c>
      <c r="N41" s="352">
        <f>N77*M41</f>
        <v>8511.2008676833339</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216244.53420101668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76" t="s">
        <v>414</v>
      </c>
      <c r="B48" s="49" t="str">
        <f>VLOOKUP(A48,MATERIALES!A5:D373,3,FALSE)</f>
        <v xml:space="preserve">Cicatrizante (para remoción de especies vegetales)
</v>
      </c>
      <c r="C48" s="289"/>
      <c r="D48" s="289"/>
      <c r="E48" s="289"/>
      <c r="F48" s="289"/>
      <c r="G48" s="289"/>
      <c r="H48" s="289"/>
      <c r="I48" s="276"/>
      <c r="J48" s="232" t="str">
        <f>VLOOKUP(A48,MATERIALES!A4:D640,2,FALSE)</f>
        <v>kg</v>
      </c>
      <c r="K48" s="290">
        <v>1</v>
      </c>
      <c r="L48" s="275"/>
      <c r="M48" s="410">
        <f>VLOOKUP(A48,MATERIALES!A5:D396,4,FALSE)</f>
        <v>19777.230294979265</v>
      </c>
      <c r="N48" s="280">
        <f>K48*M48</f>
        <v>19777.230294979265</v>
      </c>
    </row>
    <row r="49" spans="1:14">
      <c r="A49" s="176"/>
      <c r="B49" s="49"/>
      <c r="C49" s="433"/>
      <c r="D49" s="433"/>
      <c r="E49" s="433"/>
      <c r="F49" s="433"/>
      <c r="G49" s="433"/>
      <c r="H49" s="433"/>
      <c r="I49" s="433"/>
      <c r="J49" s="319"/>
      <c r="K49" s="405"/>
      <c r="L49" s="429"/>
      <c r="M49" s="410"/>
      <c r="N49" s="280"/>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2" t="s">
        <v>1037</v>
      </c>
      <c r="C55" s="823"/>
      <c r="D55" s="823"/>
      <c r="E55" s="823"/>
      <c r="F55" s="823"/>
      <c r="G55" s="823"/>
      <c r="H55" s="823"/>
      <c r="I55" s="823"/>
      <c r="J55" s="823"/>
      <c r="K55" s="823"/>
      <c r="L55" s="823"/>
      <c r="M55" s="824"/>
      <c r="N55" s="402">
        <f>SUM(N48:N54)</f>
        <v>19777.230294979265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B60" s="52"/>
      <c r="C60" s="325"/>
      <c r="D60" s="325"/>
      <c r="E60" s="325"/>
      <c r="F60" s="325"/>
      <c r="G60" s="325"/>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5"/>
      <c r="M65" s="996"/>
      <c r="N65" s="493"/>
    </row>
    <row r="66" spans="1:15" ht="15.75" thickBot="1">
      <c r="B66" s="822" t="s">
        <v>1037</v>
      </c>
      <c r="C66" s="823"/>
      <c r="D66" s="823"/>
      <c r="E66" s="823"/>
      <c r="F66" s="823"/>
      <c r="G66" s="823"/>
      <c r="H66" s="823"/>
      <c r="I66" s="823"/>
      <c r="J66" s="823"/>
      <c r="K66" s="823"/>
      <c r="L66" s="823"/>
      <c r="M66" s="824"/>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976"/>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6</v>
      </c>
      <c r="N71" s="403">
        <f>K71/M71</f>
        <v>17022.401735366668</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6</v>
      </c>
      <c r="N72" s="403">
        <f>K72/M72</f>
        <v>25533.602603049996</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7"/>
      <c r="C76" s="998"/>
      <c r="D76" s="998"/>
      <c r="E76" s="998"/>
      <c r="F76" s="998"/>
      <c r="G76" s="998"/>
      <c r="H76" s="998"/>
      <c r="I76" s="175"/>
      <c r="J76" s="175"/>
      <c r="K76" s="175"/>
      <c r="L76" s="999"/>
      <c r="M76" s="1000"/>
      <c r="N76" s="493"/>
    </row>
    <row r="77" spans="1:15" ht="15.75" thickBot="1">
      <c r="B77" s="822" t="s">
        <v>1037</v>
      </c>
      <c r="C77" s="823"/>
      <c r="D77" s="823"/>
      <c r="E77" s="823"/>
      <c r="F77" s="823"/>
      <c r="G77" s="823"/>
      <c r="H77" s="823"/>
      <c r="I77" s="823"/>
      <c r="J77" s="823"/>
      <c r="K77" s="823"/>
      <c r="L77" s="823"/>
      <c r="M77" s="824"/>
      <c r="N77" s="309">
        <f>SUM(N71:N76)</f>
        <v>42556.004338416664</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278577.76883441262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55715.553766882527</v>
      </c>
      <c r="M84" s="858"/>
      <c r="N84" s="57"/>
    </row>
    <row r="85" spans="1:14">
      <c r="B85" s="95" t="s">
        <v>1057</v>
      </c>
      <c r="C85" s="96"/>
      <c r="D85" s="96"/>
      <c r="E85" s="96"/>
      <c r="F85" s="96"/>
      <c r="G85" s="96"/>
      <c r="H85" s="96"/>
      <c r="I85" s="93"/>
      <c r="J85" s="94"/>
      <c r="K85" s="312">
        <v>0.05</v>
      </c>
      <c r="L85" s="857">
        <f>N79*K85</f>
        <v>13928.888441720632</v>
      </c>
      <c r="M85" s="858"/>
      <c r="N85" s="57"/>
    </row>
    <row r="86" spans="1:14" ht="15.75" thickBot="1">
      <c r="B86" s="97" t="s">
        <v>1058</v>
      </c>
      <c r="C86" s="98"/>
      <c r="D86" s="98"/>
      <c r="E86" s="98"/>
      <c r="F86" s="98"/>
      <c r="G86" s="98"/>
      <c r="H86" s="98"/>
      <c r="I86" s="99"/>
      <c r="J86" s="100"/>
      <c r="K86" s="313">
        <v>0.05</v>
      </c>
      <c r="L86" s="859">
        <f>N79*K86</f>
        <v>13928.888441720632</v>
      </c>
      <c r="M86" s="860"/>
      <c r="N86" s="57"/>
    </row>
    <row r="87" spans="1:14" ht="15.75" thickBot="1">
      <c r="B87" s="822" t="s">
        <v>1037</v>
      </c>
      <c r="C87" s="823"/>
      <c r="D87" s="823"/>
      <c r="E87" s="823"/>
      <c r="F87" s="823"/>
      <c r="G87" s="823"/>
      <c r="H87" s="823"/>
      <c r="I87" s="823"/>
      <c r="J87" s="823"/>
      <c r="K87" s="823"/>
      <c r="L87" s="823"/>
      <c r="M87" s="824"/>
      <c r="N87" s="58">
        <f>L84+L85+L86</f>
        <v>83573.330650323784</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362151.09948473639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30.75"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thickBot="1">
      <c r="A31" t="s">
        <v>1929</v>
      </c>
      <c r="B31" s="86" t="s">
        <v>1803</v>
      </c>
      <c r="C31" s="87" t="s">
        <v>2286</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344"/>
      <c r="N36" s="280"/>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0.2</v>
      </c>
      <c r="N41" s="352">
        <f>N77*M41</f>
        <v>6383.4006507624999</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6383.4006507624999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76" t="s">
        <v>414</v>
      </c>
      <c r="B48" s="49" t="str">
        <f>VLOOKUP(A48,MATERIALES!A5:D373,3,FALSE)</f>
        <v xml:space="preserve">Cicatrizante (para remoción de especies vegetales)
</v>
      </c>
      <c r="C48" s="289"/>
      <c r="D48" s="289"/>
      <c r="E48" s="289"/>
      <c r="F48" s="289"/>
      <c r="G48" s="289"/>
      <c r="H48" s="289"/>
      <c r="I48" s="276"/>
      <c r="J48" s="232" t="str">
        <f>VLOOKUP(A48,MATERIALES!A4:D640,2,FALSE)</f>
        <v>kg</v>
      </c>
      <c r="K48" s="290">
        <v>1</v>
      </c>
      <c r="L48" s="275"/>
      <c r="M48" s="410">
        <f>VLOOKUP(A48,MATERIALES!A5:D396,4,FALSE)</f>
        <v>19777.230294979265</v>
      </c>
      <c r="N48" s="280">
        <f>K48*M48</f>
        <v>19777.230294979265</v>
      </c>
    </row>
    <row r="49" spans="1:14">
      <c r="A49" s="176"/>
      <c r="B49" s="49"/>
      <c r="C49" s="433"/>
      <c r="D49" s="433"/>
      <c r="E49" s="433"/>
      <c r="F49" s="433"/>
      <c r="G49" s="433"/>
      <c r="H49" s="433"/>
      <c r="I49" s="433"/>
      <c r="J49" s="319"/>
      <c r="K49" s="405"/>
      <c r="L49" s="429"/>
      <c r="M49" s="410"/>
      <c r="N49" s="280"/>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2" t="s">
        <v>1037</v>
      </c>
      <c r="C55" s="823"/>
      <c r="D55" s="823"/>
      <c r="E55" s="823"/>
      <c r="F55" s="823"/>
      <c r="G55" s="823"/>
      <c r="H55" s="823"/>
      <c r="I55" s="823"/>
      <c r="J55" s="823"/>
      <c r="K55" s="823"/>
      <c r="L55" s="823"/>
      <c r="M55" s="824"/>
      <c r="N55" s="402">
        <f>SUM(N48:N54)</f>
        <v>19777.230294979265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B60" s="52"/>
      <c r="C60" s="325"/>
      <c r="D60" s="325"/>
      <c r="E60" s="325"/>
      <c r="F60" s="325"/>
      <c r="G60" s="325"/>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5"/>
      <c r="M65" s="996"/>
      <c r="N65" s="493"/>
    </row>
    <row r="66" spans="1:15" ht="15.75" thickBot="1">
      <c r="B66" s="822" t="s">
        <v>1037</v>
      </c>
      <c r="C66" s="823"/>
      <c r="D66" s="823"/>
      <c r="E66" s="823"/>
      <c r="F66" s="823"/>
      <c r="G66" s="823"/>
      <c r="H66" s="823"/>
      <c r="I66" s="823"/>
      <c r="J66" s="823"/>
      <c r="K66" s="823"/>
      <c r="L66" s="823"/>
      <c r="M66" s="824"/>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976"/>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8</v>
      </c>
      <c r="N71" s="403">
        <f>K71/M71</f>
        <v>12766.801301525</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8</v>
      </c>
      <c r="N72" s="403">
        <f>K72/M72</f>
        <v>19150.201952287498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7"/>
      <c r="C76" s="998"/>
      <c r="D76" s="998"/>
      <c r="E76" s="998"/>
      <c r="F76" s="998"/>
      <c r="G76" s="998"/>
      <c r="H76" s="998"/>
      <c r="I76" s="175"/>
      <c r="J76" s="175"/>
      <c r="K76" s="175"/>
      <c r="L76" s="999"/>
      <c r="M76" s="1000"/>
      <c r="N76" s="51"/>
    </row>
    <row r="77" spans="1:15" ht="15.75" thickBot="1">
      <c r="B77" s="822" t="s">
        <v>1037</v>
      </c>
      <c r="C77" s="823"/>
      <c r="D77" s="823"/>
      <c r="E77" s="823"/>
      <c r="F77" s="823"/>
      <c r="G77" s="823"/>
      <c r="H77" s="823"/>
      <c r="I77" s="823"/>
      <c r="J77" s="823"/>
      <c r="K77" s="823"/>
      <c r="L77" s="823"/>
      <c r="M77" s="824"/>
      <c r="N77" s="309">
        <f>SUM(N71:N76)</f>
        <v>31917.003253812498</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58077.634199554261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11615.526839910854</v>
      </c>
      <c r="M84" s="858"/>
      <c r="N84" s="57"/>
    </row>
    <row r="85" spans="1:14">
      <c r="B85" s="95" t="s">
        <v>1057</v>
      </c>
      <c r="C85" s="96"/>
      <c r="D85" s="96"/>
      <c r="E85" s="96"/>
      <c r="F85" s="96"/>
      <c r="G85" s="96"/>
      <c r="H85" s="96"/>
      <c r="I85" s="93"/>
      <c r="J85" s="94"/>
      <c r="K85" s="312">
        <v>0.05</v>
      </c>
      <c r="L85" s="857">
        <f>N79*K85</f>
        <v>2903.8817099777134</v>
      </c>
      <c r="M85" s="858"/>
      <c r="N85" s="57"/>
    </row>
    <row r="86" spans="1:14" ht="15.75" thickBot="1">
      <c r="B86" s="97" t="s">
        <v>1058</v>
      </c>
      <c r="C86" s="98"/>
      <c r="D86" s="98"/>
      <c r="E86" s="98"/>
      <c r="F86" s="98"/>
      <c r="G86" s="98"/>
      <c r="H86" s="98"/>
      <c r="I86" s="99"/>
      <c r="J86" s="100"/>
      <c r="K86" s="313">
        <v>0.05</v>
      </c>
      <c r="L86" s="859">
        <f>N79*K86</f>
        <v>2903.8817099777134</v>
      </c>
      <c r="M86" s="860"/>
      <c r="N86" s="57"/>
    </row>
    <row r="87" spans="1:14" ht="15.75" thickBot="1">
      <c r="B87" s="822" t="s">
        <v>1037</v>
      </c>
      <c r="C87" s="823"/>
      <c r="D87" s="823"/>
      <c r="E87" s="823"/>
      <c r="F87" s="823"/>
      <c r="G87" s="823"/>
      <c r="H87" s="823"/>
      <c r="I87" s="823"/>
      <c r="J87" s="823"/>
      <c r="K87" s="823"/>
      <c r="L87" s="823"/>
      <c r="M87" s="824"/>
      <c r="N87" s="58">
        <f>L84+L85+L86</f>
        <v>17423.29025986628</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75500.924459420537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30.75"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thickBot="1">
      <c r="A31" t="s">
        <v>1929</v>
      </c>
      <c r="B31" s="86" t="s">
        <v>1804</v>
      </c>
      <c r="C31" s="87" t="s">
        <v>2287</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344"/>
      <c r="N36" s="280"/>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0.15</v>
      </c>
      <c r="N41" s="352">
        <f>N77*M41</f>
        <v>2553.3602603049999</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2553.3602603049999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76" t="s">
        <v>414</v>
      </c>
      <c r="B48" s="49" t="str">
        <f>VLOOKUP(A48,MATERIALES!A5:D373,3,FALSE)</f>
        <v xml:space="preserve">Cicatrizante (para remoción de especies vegetales)
</v>
      </c>
      <c r="C48" s="289"/>
      <c r="D48" s="289"/>
      <c r="E48" s="289"/>
      <c r="F48" s="289"/>
      <c r="G48" s="289"/>
      <c r="H48" s="289"/>
      <c r="I48" s="276"/>
      <c r="J48" s="232" t="str">
        <f>VLOOKUP(A48,MATERIALES!A4:D640,2,FALSE)</f>
        <v>kg</v>
      </c>
      <c r="K48" s="290">
        <v>1</v>
      </c>
      <c r="L48" s="275"/>
      <c r="M48" s="410">
        <f>VLOOKUP(A48,MATERIALES!A5:D396,4,FALSE)</f>
        <v>19777.230294979265</v>
      </c>
      <c r="N48" s="280">
        <f>K48*M48</f>
        <v>19777.230294979265</v>
      </c>
    </row>
    <row r="49" spans="1:14">
      <c r="A49" s="176"/>
      <c r="B49" s="49"/>
      <c r="C49" s="433"/>
      <c r="D49" s="433"/>
      <c r="E49" s="433"/>
      <c r="F49" s="433"/>
      <c r="G49" s="433"/>
      <c r="H49" s="433"/>
      <c r="I49" s="433"/>
      <c r="J49" s="319"/>
      <c r="K49" s="405"/>
      <c r="L49" s="429"/>
      <c r="M49" s="410"/>
      <c r="N49" s="280"/>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2" t="s">
        <v>1037</v>
      </c>
      <c r="C55" s="823"/>
      <c r="D55" s="823"/>
      <c r="E55" s="823"/>
      <c r="F55" s="823"/>
      <c r="G55" s="823"/>
      <c r="H55" s="823"/>
      <c r="I55" s="823"/>
      <c r="J55" s="823"/>
      <c r="K55" s="823"/>
      <c r="L55" s="823"/>
      <c r="M55" s="824"/>
      <c r="N55" s="402">
        <f>SUM(N48:N54)</f>
        <v>19777.230294979265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B60" s="52"/>
      <c r="C60" s="325"/>
      <c r="D60" s="325"/>
      <c r="E60" s="325"/>
      <c r="F60" s="325"/>
      <c r="G60" s="325"/>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5"/>
      <c r="M65" s="996"/>
      <c r="N65" s="493"/>
    </row>
    <row r="66" spans="1:15" ht="15.75" thickBot="1">
      <c r="B66" s="822" t="s">
        <v>1037</v>
      </c>
      <c r="C66" s="823"/>
      <c r="D66" s="823"/>
      <c r="E66" s="823"/>
      <c r="F66" s="823"/>
      <c r="G66" s="823"/>
      <c r="H66" s="823"/>
      <c r="I66" s="823"/>
      <c r="J66" s="823"/>
      <c r="K66" s="823"/>
      <c r="L66" s="823"/>
      <c r="M66" s="824"/>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976"/>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12</v>
      </c>
      <c r="N71" s="403">
        <f>K71/M71</f>
        <v>8511.2008676833339</v>
      </c>
      <c r="O71" s="112"/>
    </row>
    <row r="72" spans="1:15">
      <c r="A72" s="177" t="s">
        <v>7</v>
      </c>
      <c r="B72" s="55" t="str">
        <f>VLOOKUP(A72,'MANO DE OBRA'!A8:D69,3,FALSE)</f>
        <v>Obrero (2)</v>
      </c>
      <c r="C72" s="53"/>
      <c r="D72" s="53"/>
      <c r="E72" s="53"/>
      <c r="F72" s="53"/>
      <c r="G72" s="53"/>
      <c r="H72" s="53"/>
      <c r="I72" s="300">
        <f>K72/J72*100</f>
        <v>55207.789411999998</v>
      </c>
      <c r="J72" s="301">
        <v>185</v>
      </c>
      <c r="K72" s="302">
        <f>VLOOKUP(A72,'MANO DE OBRA'!A8:D100,4,FALSE)</f>
        <v>102134.4104122</v>
      </c>
      <c r="L72" s="56"/>
      <c r="M72" s="442">
        <v>12</v>
      </c>
      <c r="N72" s="403">
        <f>K72/M72</f>
        <v>8511.2008676833339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7"/>
      <c r="C76" s="998"/>
      <c r="D76" s="998"/>
      <c r="E76" s="998"/>
      <c r="F76" s="998"/>
      <c r="G76" s="998"/>
      <c r="H76" s="998"/>
      <c r="I76" s="175"/>
      <c r="J76" s="175"/>
      <c r="K76" s="175"/>
      <c r="L76" s="999"/>
      <c r="M76" s="1000"/>
      <c r="N76" s="51"/>
    </row>
    <row r="77" spans="1:15" ht="15.75" thickBot="1">
      <c r="B77" s="822" t="s">
        <v>1037</v>
      </c>
      <c r="C77" s="823"/>
      <c r="D77" s="823"/>
      <c r="E77" s="823"/>
      <c r="F77" s="823"/>
      <c r="G77" s="823"/>
      <c r="H77" s="823"/>
      <c r="I77" s="823"/>
      <c r="J77" s="823"/>
      <c r="K77" s="823"/>
      <c r="L77" s="823"/>
      <c r="M77" s="824"/>
      <c r="N77" s="309">
        <f>SUM(N71:N76)</f>
        <v>17022.401735366668</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39352.992290650931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7870.5984581301864</v>
      </c>
      <c r="M84" s="858"/>
      <c r="N84" s="57"/>
    </row>
    <row r="85" spans="1:14">
      <c r="B85" s="95" t="s">
        <v>1057</v>
      </c>
      <c r="C85" s="96"/>
      <c r="D85" s="96"/>
      <c r="E85" s="96"/>
      <c r="F85" s="96"/>
      <c r="G85" s="96"/>
      <c r="H85" s="96"/>
      <c r="I85" s="93"/>
      <c r="J85" s="94"/>
      <c r="K85" s="312">
        <v>0.05</v>
      </c>
      <c r="L85" s="857">
        <f>N79*K85</f>
        <v>1967.6496145325466</v>
      </c>
      <c r="M85" s="858"/>
      <c r="N85" s="57"/>
    </row>
    <row r="86" spans="1:14" ht="15.75" thickBot="1">
      <c r="B86" s="97" t="s">
        <v>1058</v>
      </c>
      <c r="C86" s="98"/>
      <c r="D86" s="98"/>
      <c r="E86" s="98"/>
      <c r="F86" s="98"/>
      <c r="G86" s="98"/>
      <c r="H86" s="98"/>
      <c r="I86" s="99"/>
      <c r="J86" s="100"/>
      <c r="K86" s="313">
        <v>0.05</v>
      </c>
      <c r="L86" s="859">
        <f>N79*K86</f>
        <v>1967.6496145325466</v>
      </c>
      <c r="M86" s="860"/>
      <c r="N86" s="57"/>
    </row>
    <row r="87" spans="1:14" ht="15.75" thickBot="1">
      <c r="B87" s="822" t="s">
        <v>1037</v>
      </c>
      <c r="C87" s="823"/>
      <c r="D87" s="823"/>
      <c r="E87" s="823"/>
      <c r="F87" s="823"/>
      <c r="G87" s="823"/>
      <c r="H87" s="823"/>
      <c r="I87" s="823"/>
      <c r="J87" s="823"/>
      <c r="K87" s="823"/>
      <c r="L87" s="823"/>
      <c r="M87" s="824"/>
      <c r="N87" s="58">
        <f>L84+L85+L86</f>
        <v>11805.89768719528</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51158.889977846207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30.75"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thickBot="1">
      <c r="A31" t="s">
        <v>1929</v>
      </c>
      <c r="B31" s="86" t="s">
        <v>1805</v>
      </c>
      <c r="C31" s="87" t="s">
        <v>2288</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344"/>
      <c r="N36" s="280"/>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0.15</v>
      </c>
      <c r="N41" s="352">
        <f>N77*M41</f>
        <v>1915.0201952287498</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1915.0201952287498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213" t="s">
        <v>414</v>
      </c>
      <c r="B48" s="49" t="str">
        <f>VLOOKUP(A48,MATERIALES!A5:D373,3,FALSE)</f>
        <v xml:space="preserve">Cicatrizante (para remoción de especies vegetales)
</v>
      </c>
      <c r="C48" s="289"/>
      <c r="D48" s="289"/>
      <c r="E48" s="289"/>
      <c r="F48" s="289"/>
      <c r="G48" s="289"/>
      <c r="H48" s="289"/>
      <c r="I48" s="289"/>
      <c r="J48" s="319" t="str">
        <f>VLOOKUP(A48,MATERIALES!A4:D640,2,FALSE)</f>
        <v>kg</v>
      </c>
      <c r="K48" s="290">
        <v>1</v>
      </c>
      <c r="L48" s="275"/>
      <c r="M48" s="410">
        <f>VLOOKUP(A48,MATERIALES!A5:D396,4,FALSE)</f>
        <v>19777.230294979265</v>
      </c>
      <c r="N48" s="280">
        <f>K48*M48</f>
        <v>19777.230294979265</v>
      </c>
    </row>
    <row r="49" spans="1:14">
      <c r="A49" s="176"/>
      <c r="B49" s="49"/>
      <c r="C49" s="433"/>
      <c r="D49" s="433"/>
      <c r="E49" s="433"/>
      <c r="F49" s="433"/>
      <c r="G49" s="433"/>
      <c r="H49" s="433"/>
      <c r="I49" s="433"/>
      <c r="J49" s="320"/>
      <c r="K49" s="405"/>
      <c r="L49" s="429"/>
      <c r="M49" s="410"/>
      <c r="N49" s="280"/>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2" t="s">
        <v>1037</v>
      </c>
      <c r="C55" s="823"/>
      <c r="D55" s="823"/>
      <c r="E55" s="823"/>
      <c r="F55" s="823"/>
      <c r="G55" s="823"/>
      <c r="H55" s="823"/>
      <c r="I55" s="823"/>
      <c r="J55" s="823"/>
      <c r="K55" s="823"/>
      <c r="L55" s="823"/>
      <c r="M55" s="824"/>
      <c r="N55" s="402">
        <f>SUM(N48:N54)</f>
        <v>19777.230294979265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B60" s="52"/>
      <c r="C60" s="325"/>
      <c r="D60" s="325"/>
      <c r="E60" s="325"/>
      <c r="F60" s="325"/>
      <c r="G60" s="325"/>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5"/>
      <c r="M65" s="996"/>
      <c r="N65" s="493"/>
    </row>
    <row r="66" spans="1:15" ht="15.75" thickBot="1">
      <c r="B66" s="822" t="s">
        <v>1037</v>
      </c>
      <c r="C66" s="823"/>
      <c r="D66" s="823"/>
      <c r="E66" s="823"/>
      <c r="F66" s="823"/>
      <c r="G66" s="823"/>
      <c r="H66" s="823"/>
      <c r="I66" s="823"/>
      <c r="J66" s="823"/>
      <c r="K66" s="823"/>
      <c r="L66" s="823"/>
      <c r="M66" s="824"/>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976"/>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16</v>
      </c>
      <c r="N71" s="403">
        <f>K71/M71</f>
        <v>6383.4006507624999</v>
      </c>
      <c r="O71" s="112"/>
    </row>
    <row r="72" spans="1:15">
      <c r="A72" s="177" t="s">
        <v>7</v>
      </c>
      <c r="B72" s="55" t="str">
        <f>VLOOKUP(A72,'MANO DE OBRA'!A8:D69,3,FALSE)</f>
        <v>Obrero (2)</v>
      </c>
      <c r="C72" s="53"/>
      <c r="D72" s="53"/>
      <c r="E72" s="53"/>
      <c r="F72" s="53"/>
      <c r="G72" s="53"/>
      <c r="H72" s="53"/>
      <c r="I72" s="300">
        <f>K72/J72*100</f>
        <v>55207.789411999998</v>
      </c>
      <c r="J72" s="301">
        <v>185</v>
      </c>
      <c r="K72" s="302">
        <f>VLOOKUP(A72,'MANO DE OBRA'!A8:D100,4,FALSE)</f>
        <v>102134.4104122</v>
      </c>
      <c r="L72" s="56"/>
      <c r="M72" s="442">
        <v>16</v>
      </c>
      <c r="N72" s="403">
        <f>K72/M72</f>
        <v>6383.4006507624999</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7"/>
      <c r="C76" s="998"/>
      <c r="D76" s="998"/>
      <c r="E76" s="998"/>
      <c r="F76" s="998"/>
      <c r="G76" s="998"/>
      <c r="H76" s="998"/>
      <c r="I76" s="175"/>
      <c r="J76" s="175"/>
      <c r="K76" s="175"/>
      <c r="L76" s="999"/>
      <c r="M76" s="1000"/>
      <c r="N76" s="493"/>
    </row>
    <row r="77" spans="1:15" ht="15.75" thickBot="1">
      <c r="B77" s="822" t="s">
        <v>1037</v>
      </c>
      <c r="C77" s="823"/>
      <c r="D77" s="823"/>
      <c r="E77" s="823"/>
      <c r="F77" s="823"/>
      <c r="G77" s="823"/>
      <c r="H77" s="823"/>
      <c r="I77" s="823"/>
      <c r="J77" s="823"/>
      <c r="K77" s="823"/>
      <c r="L77" s="823"/>
      <c r="M77" s="824"/>
      <c r="N77" s="309">
        <f>SUM(N71:N76)</f>
        <v>12766.801301525</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34459.051791733014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6891.8103583466036</v>
      </c>
      <c r="M84" s="858"/>
      <c r="N84" s="57"/>
    </row>
    <row r="85" spans="1:14">
      <c r="B85" s="95" t="s">
        <v>1057</v>
      </c>
      <c r="C85" s="96"/>
      <c r="D85" s="96"/>
      <c r="E85" s="96"/>
      <c r="F85" s="96"/>
      <c r="G85" s="96"/>
      <c r="H85" s="96"/>
      <c r="I85" s="93"/>
      <c r="J85" s="94"/>
      <c r="K85" s="312">
        <v>0.05</v>
      </c>
      <c r="L85" s="857">
        <f>N79*K85</f>
        <v>1722.9525895866509</v>
      </c>
      <c r="M85" s="858"/>
      <c r="N85" s="57"/>
    </row>
    <row r="86" spans="1:14" ht="15.75" thickBot="1">
      <c r="B86" s="97" t="s">
        <v>1058</v>
      </c>
      <c r="C86" s="98"/>
      <c r="D86" s="98"/>
      <c r="E86" s="98"/>
      <c r="F86" s="98"/>
      <c r="G86" s="98"/>
      <c r="H86" s="98"/>
      <c r="I86" s="99"/>
      <c r="J86" s="100"/>
      <c r="K86" s="313">
        <v>0.05</v>
      </c>
      <c r="L86" s="859">
        <f>N79*K86</f>
        <v>1722.9525895866509</v>
      </c>
      <c r="M86" s="860"/>
      <c r="N86" s="57"/>
    </row>
    <row r="87" spans="1:14" ht="15.75" thickBot="1">
      <c r="B87" s="822" t="s">
        <v>1037</v>
      </c>
      <c r="C87" s="823"/>
      <c r="D87" s="823"/>
      <c r="E87" s="823"/>
      <c r="F87" s="823"/>
      <c r="G87" s="823"/>
      <c r="H87" s="823"/>
      <c r="I87" s="823"/>
      <c r="J87" s="823"/>
      <c r="K87" s="823"/>
      <c r="L87" s="823"/>
      <c r="M87" s="824"/>
      <c r="N87" s="58">
        <f>L84+L85+L86</f>
        <v>10337.715537519904</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44796.767329252922</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30.75"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thickBot="1">
      <c r="A31" t="s">
        <v>1929</v>
      </c>
      <c r="B31" s="86" t="s">
        <v>1806</v>
      </c>
      <c r="C31" s="87" t="s">
        <v>2289</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344"/>
      <c r="N36" s="280"/>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0.15</v>
      </c>
      <c r="N41" s="352">
        <f>N77*M41</f>
        <v>10728.404455063024</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10728.404455063024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76" t="s">
        <v>743</v>
      </c>
      <c r="B48" s="49" t="str">
        <f>VLOOKUP(A48,MATERIALES!A5:D373,3,FALSE)</f>
        <v xml:space="preserve">Tierra abonada </v>
      </c>
      <c r="C48" s="289"/>
      <c r="D48" s="289"/>
      <c r="E48" s="289"/>
      <c r="F48" s="289"/>
      <c r="G48" s="289"/>
      <c r="H48" s="289"/>
      <c r="I48" s="289"/>
      <c r="J48" s="319" t="str">
        <f>VLOOKUP(A48,MATERIALES!A4:D640,2,FALSE)</f>
        <v>m3</v>
      </c>
      <c r="K48" s="290">
        <v>2.1</v>
      </c>
      <c r="L48" s="275"/>
      <c r="M48" s="410">
        <f>VLOOKUP(A48,MATERIALES!A5:D396,4,FALSE)</f>
        <v>45346.666666666664</v>
      </c>
      <c r="N48" s="280">
        <f>K48*M48</f>
        <v>95228</v>
      </c>
    </row>
    <row r="49" spans="1:14">
      <c r="A49" s="176" t="s">
        <v>414</v>
      </c>
      <c r="B49" s="49" t="str">
        <f>VLOOKUP(A49,MATERIALES!A6:D373,3,FALSE)</f>
        <v xml:space="preserve">Cicatrizante (para remoción de especies vegetales)
</v>
      </c>
      <c r="C49" s="433"/>
      <c r="D49" s="433"/>
      <c r="E49" s="433"/>
      <c r="F49" s="433"/>
      <c r="G49" s="433"/>
      <c r="H49" s="433"/>
      <c r="I49" s="433"/>
      <c r="J49" s="320" t="str">
        <f>VLOOKUP(A49,MATERIALES!A5:D641,2,FALSE)</f>
        <v>kg</v>
      </c>
      <c r="K49" s="405">
        <v>1</v>
      </c>
      <c r="L49" s="429"/>
      <c r="M49" s="410">
        <f>VLOOKUP(A49,MATERIALES!A6:D397,4,FALSE)</f>
        <v>19777.230294979265</v>
      </c>
      <c r="N49" s="280">
        <f>K49*M49</f>
        <v>19777.230294979265</v>
      </c>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2" t="s">
        <v>1037</v>
      </c>
      <c r="C55" s="823"/>
      <c r="D55" s="823"/>
      <c r="E55" s="823"/>
      <c r="F55" s="823"/>
      <c r="G55" s="823"/>
      <c r="H55" s="823"/>
      <c r="I55" s="823"/>
      <c r="J55" s="823"/>
      <c r="K55" s="823"/>
      <c r="L55" s="823"/>
      <c r="M55" s="824"/>
      <c r="N55" s="402">
        <f>SUM(N48:N54)</f>
        <v>115005.23029497926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B60" s="52"/>
      <c r="C60" s="325"/>
      <c r="D60" s="325"/>
      <c r="E60" s="325"/>
      <c r="F60" s="325"/>
      <c r="G60" s="325"/>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5"/>
      <c r="M65" s="996"/>
      <c r="N65" s="493"/>
    </row>
    <row r="66" spans="1:15" ht="15.75" thickBot="1">
      <c r="B66" s="822" t="s">
        <v>1037</v>
      </c>
      <c r="C66" s="823"/>
      <c r="D66" s="823"/>
      <c r="E66" s="823"/>
      <c r="F66" s="823"/>
      <c r="G66" s="823"/>
      <c r="H66" s="823"/>
      <c r="I66" s="823"/>
      <c r="J66" s="823"/>
      <c r="K66" s="823"/>
      <c r="L66" s="823"/>
      <c r="M66" s="824"/>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976"/>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3.57</v>
      </c>
      <c r="N71" s="403">
        <f>K71/M71</f>
        <v>28609.078546834735</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3.57</v>
      </c>
      <c r="N72" s="403">
        <f>K72/M72</f>
        <v>42913.617820252097</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7"/>
      <c r="C76" s="998"/>
      <c r="D76" s="998"/>
      <c r="E76" s="998"/>
      <c r="F76" s="998"/>
      <c r="G76" s="998"/>
      <c r="H76" s="998"/>
      <c r="I76" s="175"/>
      <c r="J76" s="175"/>
      <c r="K76" s="175"/>
      <c r="L76" s="999"/>
      <c r="M76" s="1000"/>
      <c r="N76" s="493"/>
    </row>
    <row r="77" spans="1:15" ht="15.75" thickBot="1">
      <c r="B77" s="822" t="s">
        <v>1037</v>
      </c>
      <c r="C77" s="823"/>
      <c r="D77" s="823"/>
      <c r="E77" s="823"/>
      <c r="F77" s="823"/>
      <c r="G77" s="823"/>
      <c r="H77" s="823"/>
      <c r="I77" s="823"/>
      <c r="J77" s="823"/>
      <c r="K77" s="823"/>
      <c r="L77" s="823"/>
      <c r="M77" s="824"/>
      <c r="N77" s="309">
        <f>SUM(N71:N76)</f>
        <v>71522.696367086828</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197256.33111712913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39451.266223425831</v>
      </c>
      <c r="M84" s="858"/>
      <c r="N84" s="57"/>
    </row>
    <row r="85" spans="1:14">
      <c r="B85" s="95" t="s">
        <v>1057</v>
      </c>
      <c r="C85" s="96"/>
      <c r="D85" s="96"/>
      <c r="E85" s="96"/>
      <c r="F85" s="96"/>
      <c r="G85" s="96"/>
      <c r="H85" s="96"/>
      <c r="I85" s="93"/>
      <c r="J85" s="94"/>
      <c r="K85" s="312">
        <v>0.05</v>
      </c>
      <c r="L85" s="857">
        <f>N79*K85</f>
        <v>9862.8165558564579</v>
      </c>
      <c r="M85" s="858"/>
      <c r="N85" s="57"/>
    </row>
    <row r="86" spans="1:14" ht="15.75" thickBot="1">
      <c r="B86" s="97" t="s">
        <v>1058</v>
      </c>
      <c r="C86" s="98"/>
      <c r="D86" s="98"/>
      <c r="E86" s="98"/>
      <c r="F86" s="98"/>
      <c r="G86" s="98"/>
      <c r="H86" s="98"/>
      <c r="I86" s="99"/>
      <c r="J86" s="100"/>
      <c r="K86" s="313">
        <v>0.05</v>
      </c>
      <c r="L86" s="859">
        <f>N79*K86</f>
        <v>9862.8165558564579</v>
      </c>
      <c r="M86" s="860"/>
      <c r="N86" s="57"/>
    </row>
    <row r="87" spans="1:14" ht="15.75" thickBot="1">
      <c r="B87" s="822" t="s">
        <v>1037</v>
      </c>
      <c r="C87" s="823"/>
      <c r="D87" s="823"/>
      <c r="E87" s="823"/>
      <c r="F87" s="823"/>
      <c r="G87" s="823"/>
      <c r="H87" s="823"/>
      <c r="I87" s="823"/>
      <c r="J87" s="823"/>
      <c r="K87" s="823"/>
      <c r="L87" s="823"/>
      <c r="M87" s="824"/>
      <c r="N87" s="58">
        <f>L84+L85+L86</f>
        <v>59176.899335138747</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256433.23045226786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thickBot="1">
      <c r="A31" t="s">
        <v>1929</v>
      </c>
      <c r="B31" s="86" t="s">
        <v>1807</v>
      </c>
      <c r="C31" s="87" t="s">
        <v>2290</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344"/>
      <c r="N36" s="280"/>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0.15</v>
      </c>
      <c r="N41" s="352">
        <f>N77*M41</f>
        <v>10728.404455063024</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10728.404455063024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76" t="s">
        <v>743</v>
      </c>
      <c r="B48" s="49" t="str">
        <f>VLOOKUP(A48,MATERIALES!A5:D373,3,FALSE)</f>
        <v xml:space="preserve">Tierra abonada </v>
      </c>
      <c r="C48" s="289"/>
      <c r="D48" s="289"/>
      <c r="E48" s="289"/>
      <c r="F48" s="289"/>
      <c r="G48" s="289"/>
      <c r="H48" s="289"/>
      <c r="I48" s="289"/>
      <c r="J48" s="319" t="str">
        <f>VLOOKUP(A48,MATERIALES!A4:D640,2,FALSE)</f>
        <v>m3</v>
      </c>
      <c r="K48" s="290">
        <v>2</v>
      </c>
      <c r="L48" s="275"/>
      <c r="M48" s="410">
        <f>VLOOKUP(A48,MATERIALES!A5:D396,4,FALSE)</f>
        <v>45346.666666666664</v>
      </c>
      <c r="N48" s="280">
        <f>K48*M48</f>
        <v>90693.333333333328</v>
      </c>
    </row>
    <row r="49" spans="1:14">
      <c r="A49" s="176" t="s">
        <v>414</v>
      </c>
      <c r="B49" s="49" t="str">
        <f>VLOOKUP(A49,MATERIALES!A6:D373,3,FALSE)</f>
        <v xml:space="preserve">Cicatrizante (para remoción de especies vegetales)
</v>
      </c>
      <c r="C49" s="433"/>
      <c r="D49" s="433"/>
      <c r="E49" s="433"/>
      <c r="F49" s="433"/>
      <c r="G49" s="433"/>
      <c r="H49" s="433"/>
      <c r="I49" s="433"/>
      <c r="J49" s="320" t="str">
        <f>VLOOKUP(A49,MATERIALES!A5:D641,2,FALSE)</f>
        <v>kg</v>
      </c>
      <c r="K49" s="405">
        <v>1</v>
      </c>
      <c r="L49" s="429"/>
      <c r="M49" s="410">
        <f>VLOOKUP(A49,MATERIALES!A6:D397,4,FALSE)</f>
        <v>19777.230294979265</v>
      </c>
      <c r="N49" s="280">
        <f>K49*M49</f>
        <v>19777.230294979265</v>
      </c>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2" t="s">
        <v>1037</v>
      </c>
      <c r="C55" s="823"/>
      <c r="D55" s="823"/>
      <c r="E55" s="823"/>
      <c r="F55" s="823"/>
      <c r="G55" s="823"/>
      <c r="H55" s="823"/>
      <c r="I55" s="823"/>
      <c r="J55" s="823"/>
      <c r="K55" s="823"/>
      <c r="L55" s="823"/>
      <c r="M55" s="824"/>
      <c r="N55" s="402">
        <f>SUM(N48:N54)</f>
        <v>110470.56362831259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B60" s="52"/>
      <c r="C60" s="325"/>
      <c r="D60" s="325"/>
      <c r="E60" s="325"/>
      <c r="F60" s="325"/>
      <c r="G60" s="325"/>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5"/>
      <c r="M65" s="996"/>
      <c r="N65" s="493"/>
    </row>
    <row r="66" spans="1:15" ht="15.75" thickBot="1">
      <c r="B66" s="822" t="s">
        <v>1037</v>
      </c>
      <c r="C66" s="823"/>
      <c r="D66" s="823"/>
      <c r="E66" s="823"/>
      <c r="F66" s="823"/>
      <c r="G66" s="823"/>
      <c r="H66" s="823"/>
      <c r="I66" s="823"/>
      <c r="J66" s="823"/>
      <c r="K66" s="823"/>
      <c r="L66" s="823"/>
      <c r="M66" s="824"/>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976"/>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3.57</v>
      </c>
      <c r="N71" s="403">
        <f>K71/M71</f>
        <v>28609.078546834735</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3.57</v>
      </c>
      <c r="N72" s="403">
        <f>K72/M72</f>
        <v>42913.617820252097</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7"/>
      <c r="C76" s="998"/>
      <c r="D76" s="998"/>
      <c r="E76" s="998"/>
      <c r="F76" s="998"/>
      <c r="G76" s="998"/>
      <c r="H76" s="998"/>
      <c r="I76" s="175"/>
      <c r="J76" s="175"/>
      <c r="K76" s="175"/>
      <c r="L76" s="999"/>
      <c r="M76" s="1000"/>
      <c r="N76" s="493"/>
    </row>
    <row r="77" spans="1:15" ht="15.75" thickBot="1">
      <c r="B77" s="822" t="s">
        <v>1037</v>
      </c>
      <c r="C77" s="823"/>
      <c r="D77" s="823"/>
      <c r="E77" s="823"/>
      <c r="F77" s="823"/>
      <c r="G77" s="823"/>
      <c r="H77" s="823"/>
      <c r="I77" s="823"/>
      <c r="J77" s="823"/>
      <c r="K77" s="823"/>
      <c r="L77" s="823"/>
      <c r="M77" s="824"/>
      <c r="N77" s="309">
        <f>SUM(N71:N76)</f>
        <v>71522.696367086828</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192721.66445046244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38544.33289009249</v>
      </c>
      <c r="M84" s="858"/>
      <c r="N84" s="57"/>
    </row>
    <row r="85" spans="1:14">
      <c r="B85" s="95" t="s">
        <v>1057</v>
      </c>
      <c r="C85" s="96"/>
      <c r="D85" s="96"/>
      <c r="E85" s="96"/>
      <c r="F85" s="96"/>
      <c r="G85" s="96"/>
      <c r="H85" s="96"/>
      <c r="I85" s="93"/>
      <c r="J85" s="94"/>
      <c r="K85" s="312">
        <v>0.05</v>
      </c>
      <c r="L85" s="857">
        <f>N79*K85</f>
        <v>9636.0832225231225</v>
      </c>
      <c r="M85" s="858"/>
      <c r="N85" s="57"/>
    </row>
    <row r="86" spans="1:14" ht="15.75" thickBot="1">
      <c r="B86" s="97" t="s">
        <v>1058</v>
      </c>
      <c r="C86" s="98"/>
      <c r="D86" s="98"/>
      <c r="E86" s="98"/>
      <c r="F86" s="98"/>
      <c r="G86" s="98"/>
      <c r="H86" s="98"/>
      <c r="I86" s="99"/>
      <c r="J86" s="100"/>
      <c r="K86" s="313">
        <v>0.05</v>
      </c>
      <c r="L86" s="859">
        <f>N79*K86</f>
        <v>9636.0832225231225</v>
      </c>
      <c r="M86" s="860"/>
      <c r="N86" s="57"/>
    </row>
    <row r="87" spans="1:14" ht="15.75" thickBot="1">
      <c r="B87" s="822" t="s">
        <v>1037</v>
      </c>
      <c r="C87" s="823"/>
      <c r="D87" s="823"/>
      <c r="E87" s="823"/>
      <c r="F87" s="823"/>
      <c r="G87" s="823"/>
      <c r="H87" s="823"/>
      <c r="I87" s="823"/>
      <c r="J87" s="823"/>
      <c r="K87" s="823"/>
      <c r="L87" s="823"/>
      <c r="M87" s="824"/>
      <c r="N87" s="58">
        <f>L84+L85+L86</f>
        <v>57816.499335138731</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250538.16378560118</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9.25"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thickBot="1">
      <c r="A31" t="s">
        <v>1929</v>
      </c>
      <c r="B31" s="86" t="s">
        <v>1808</v>
      </c>
      <c r="C31" s="87" t="s">
        <v>2291</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344"/>
      <c r="N36" s="280"/>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0.1</v>
      </c>
      <c r="N41" s="352">
        <f>N77*M41</f>
        <v>4479.5794040438586</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4479.5794040438586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76" t="s">
        <v>743</v>
      </c>
      <c r="B48" s="49" t="str">
        <f>VLOOKUP(A48,MATERIALES!A5:D373,3,FALSE)</f>
        <v xml:space="preserve">Tierra abonada </v>
      </c>
      <c r="C48" s="289"/>
      <c r="D48" s="289"/>
      <c r="E48" s="289"/>
      <c r="F48" s="289"/>
      <c r="G48" s="289"/>
      <c r="H48" s="289"/>
      <c r="I48" s="289"/>
      <c r="J48" s="319" t="str">
        <f>VLOOKUP(A48,MATERIALES!A4:D640,2,FALSE)</f>
        <v>m3</v>
      </c>
      <c r="K48" s="290">
        <v>1.31</v>
      </c>
      <c r="L48" s="275"/>
      <c r="M48" s="410">
        <f>VLOOKUP(A48,MATERIALES!A5:D396,4,FALSE)</f>
        <v>45346.666666666664</v>
      </c>
      <c r="N48" s="280">
        <f>K48*M48</f>
        <v>59404.133333333331</v>
      </c>
    </row>
    <row r="49" spans="1:14">
      <c r="A49" s="176" t="s">
        <v>414</v>
      </c>
      <c r="B49" s="49" t="str">
        <f>VLOOKUP(A49,MATERIALES!A6:D373,3,FALSE)</f>
        <v xml:space="preserve">Cicatrizante (para remoción de especies vegetales)
</v>
      </c>
      <c r="C49" s="433"/>
      <c r="D49" s="433"/>
      <c r="E49" s="433"/>
      <c r="F49" s="433"/>
      <c r="G49" s="433"/>
      <c r="H49" s="433"/>
      <c r="I49" s="433"/>
      <c r="J49" s="320" t="str">
        <f>VLOOKUP(A49,MATERIALES!A5:D641,2,FALSE)</f>
        <v>kg</v>
      </c>
      <c r="K49" s="405">
        <v>1</v>
      </c>
      <c r="L49" s="429"/>
      <c r="M49" s="410">
        <f>VLOOKUP(A49,MATERIALES!A6:D397,4,FALSE)</f>
        <v>19777.230294979265</v>
      </c>
      <c r="N49" s="280">
        <f>K49*M49</f>
        <v>19777.230294979265</v>
      </c>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2" t="s">
        <v>1037</v>
      </c>
      <c r="C55" s="823"/>
      <c r="D55" s="823"/>
      <c r="E55" s="823"/>
      <c r="F55" s="823"/>
      <c r="G55" s="823"/>
      <c r="H55" s="823"/>
      <c r="I55" s="823"/>
      <c r="J55" s="823"/>
      <c r="K55" s="823"/>
      <c r="L55" s="823"/>
      <c r="M55" s="824"/>
      <c r="N55" s="402">
        <f>SUM(N48:N54)</f>
        <v>79181.363628312596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B60" s="52"/>
      <c r="C60" s="325"/>
      <c r="D60" s="325"/>
      <c r="E60" s="325"/>
      <c r="F60" s="325"/>
      <c r="G60" s="325"/>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5"/>
      <c r="M65" s="996"/>
      <c r="N65" s="493"/>
    </row>
    <row r="66" spans="1:15" ht="15.75" thickBot="1">
      <c r="B66" s="822" t="s">
        <v>1037</v>
      </c>
      <c r="C66" s="823"/>
      <c r="D66" s="823"/>
      <c r="E66" s="823"/>
      <c r="F66" s="823"/>
      <c r="G66" s="823"/>
      <c r="H66" s="823"/>
      <c r="I66" s="823"/>
      <c r="J66" s="823"/>
      <c r="K66" s="823"/>
      <c r="L66" s="823"/>
      <c r="M66" s="824"/>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976"/>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5.7</v>
      </c>
      <c r="N71" s="403">
        <f>K71/M71</f>
        <v>17918.317616175438</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5.7</v>
      </c>
      <c r="N72" s="403">
        <f>K72/M72</f>
        <v>26877.476424263154</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7"/>
      <c r="C76" s="998"/>
      <c r="D76" s="998"/>
      <c r="E76" s="998"/>
      <c r="F76" s="998"/>
      <c r="G76" s="998"/>
      <c r="H76" s="998"/>
      <c r="I76" s="175"/>
      <c r="J76" s="175"/>
      <c r="K76" s="175"/>
      <c r="L76" s="999"/>
      <c r="M76" s="1000"/>
      <c r="N76" s="493"/>
    </row>
    <row r="77" spans="1:15" ht="15.75" thickBot="1">
      <c r="B77" s="822" t="s">
        <v>1037</v>
      </c>
      <c r="C77" s="823"/>
      <c r="D77" s="823"/>
      <c r="E77" s="823"/>
      <c r="F77" s="823"/>
      <c r="G77" s="823"/>
      <c r="H77" s="823"/>
      <c r="I77" s="823"/>
      <c r="J77" s="823"/>
      <c r="K77" s="823"/>
      <c r="L77" s="823"/>
      <c r="M77" s="824"/>
      <c r="N77" s="309">
        <f>SUM(N71:N76)</f>
        <v>44795.794040438588</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128456.73707279505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25691.347414559012</v>
      </c>
      <c r="M84" s="858"/>
      <c r="N84" s="57"/>
    </row>
    <row r="85" spans="1:14">
      <c r="B85" s="95" t="s">
        <v>1057</v>
      </c>
      <c r="C85" s="96"/>
      <c r="D85" s="96"/>
      <c r="E85" s="96"/>
      <c r="F85" s="96"/>
      <c r="G85" s="96"/>
      <c r="H85" s="96"/>
      <c r="I85" s="93"/>
      <c r="J85" s="94"/>
      <c r="K85" s="312">
        <v>0.05</v>
      </c>
      <c r="L85" s="857">
        <f>N79*K85</f>
        <v>6422.8368536397529</v>
      </c>
      <c r="M85" s="858"/>
      <c r="N85" s="57"/>
    </row>
    <row r="86" spans="1:14" ht="15.75" thickBot="1">
      <c r="B86" s="97" t="s">
        <v>1058</v>
      </c>
      <c r="C86" s="98"/>
      <c r="D86" s="98"/>
      <c r="E86" s="98"/>
      <c r="F86" s="98"/>
      <c r="G86" s="98"/>
      <c r="H86" s="98"/>
      <c r="I86" s="99"/>
      <c r="J86" s="100"/>
      <c r="K86" s="313">
        <v>0.05</v>
      </c>
      <c r="L86" s="859">
        <f>N79*K86</f>
        <v>6422.8368536397529</v>
      </c>
      <c r="M86" s="860"/>
      <c r="N86" s="57"/>
    </row>
    <row r="87" spans="1:14" ht="15.75" thickBot="1">
      <c r="B87" s="822" t="s">
        <v>1037</v>
      </c>
      <c r="C87" s="823"/>
      <c r="D87" s="823"/>
      <c r="E87" s="823"/>
      <c r="F87" s="823"/>
      <c r="G87" s="823"/>
      <c r="H87" s="823"/>
      <c r="I87" s="823"/>
      <c r="J87" s="823"/>
      <c r="K87" s="823"/>
      <c r="L87" s="823"/>
      <c r="M87" s="824"/>
      <c r="N87" s="58">
        <f>L84+L85+L86</f>
        <v>38537.021121838516</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166993.75819463356</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thickBot="1">
      <c r="A31" t="s">
        <v>1929</v>
      </c>
      <c r="B31" s="86" t="s">
        <v>1809</v>
      </c>
      <c r="C31" s="87" t="s">
        <v>2292</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344"/>
      <c r="N36" s="280"/>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0.1</v>
      </c>
      <c r="N41" s="352">
        <f>N77*M41</f>
        <v>3754.9415592720588</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3754.9415592720588</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76" t="s">
        <v>743</v>
      </c>
      <c r="B48" s="49" t="str">
        <f>VLOOKUP(A48,MATERIALES!A5:D373,3,FALSE)</f>
        <v xml:space="preserve">Tierra abonada </v>
      </c>
      <c r="C48" s="289"/>
      <c r="D48" s="289"/>
      <c r="E48" s="289"/>
      <c r="F48" s="289"/>
      <c r="G48" s="289"/>
      <c r="H48" s="289"/>
      <c r="I48" s="289"/>
      <c r="J48" s="319" t="str">
        <f>VLOOKUP(A48,MATERIALES!A4:D640,2,FALSE)</f>
        <v>m3</v>
      </c>
      <c r="K48" s="290">
        <v>1.1000000000000001</v>
      </c>
      <c r="L48" s="275"/>
      <c r="M48" s="410">
        <f>VLOOKUP(A48,MATERIALES!A5:D396,4,FALSE)</f>
        <v>45346.666666666664</v>
      </c>
      <c r="N48" s="280">
        <f>K48*M48</f>
        <v>49881.333333333336</v>
      </c>
    </row>
    <row r="49" spans="1:14">
      <c r="A49" s="176" t="s">
        <v>414</v>
      </c>
      <c r="B49" s="49" t="str">
        <f>VLOOKUP(A49,MATERIALES!A6:D373,3,FALSE)</f>
        <v xml:space="preserve">Cicatrizante (para remoción de especies vegetales)
</v>
      </c>
      <c r="C49" s="433"/>
      <c r="D49" s="433"/>
      <c r="E49" s="433"/>
      <c r="F49" s="433"/>
      <c r="G49" s="433"/>
      <c r="H49" s="433"/>
      <c r="I49" s="433"/>
      <c r="J49" s="320" t="str">
        <f>VLOOKUP(A49,MATERIALES!A5:D641,2,FALSE)</f>
        <v>kg</v>
      </c>
      <c r="K49" s="405">
        <v>1</v>
      </c>
      <c r="L49" s="429"/>
      <c r="M49" s="410">
        <f>VLOOKUP(A49,MATERIALES!A6:D397,4,FALSE)</f>
        <v>19777.230294979265</v>
      </c>
      <c r="N49" s="280">
        <f>K49*M49</f>
        <v>19777.230294979265</v>
      </c>
    </row>
    <row r="50" spans="1:14">
      <c r="A50" s="176"/>
      <c r="B50" s="49"/>
      <c r="C50" s="433"/>
      <c r="D50" s="433"/>
      <c r="E50" s="433"/>
      <c r="F50" s="433"/>
      <c r="G50" s="433"/>
      <c r="H50" s="433"/>
      <c r="I50" s="433"/>
      <c r="J50" s="319"/>
      <c r="K50" s="405"/>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2" t="s">
        <v>1037</v>
      </c>
      <c r="C55" s="823"/>
      <c r="D55" s="823"/>
      <c r="E55" s="823"/>
      <c r="F55" s="823"/>
      <c r="G55" s="823"/>
      <c r="H55" s="823"/>
      <c r="I55" s="823"/>
      <c r="J55" s="823"/>
      <c r="K55" s="823"/>
      <c r="L55" s="823"/>
      <c r="M55" s="824"/>
      <c r="N55" s="402">
        <f>SUM(N48:N54)</f>
        <v>69658.563628312608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B60" s="52"/>
      <c r="C60" s="325"/>
      <c r="D60" s="325"/>
      <c r="E60" s="325"/>
      <c r="F60" s="325"/>
      <c r="G60" s="325"/>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5"/>
      <c r="M65" s="996"/>
      <c r="N65" s="493"/>
    </row>
    <row r="66" spans="1:15" ht="15.75" thickBot="1">
      <c r="B66" s="822" t="s">
        <v>1037</v>
      </c>
      <c r="C66" s="823"/>
      <c r="D66" s="823"/>
      <c r="E66" s="823"/>
      <c r="F66" s="823"/>
      <c r="G66" s="823"/>
      <c r="H66" s="823"/>
      <c r="I66" s="823"/>
      <c r="J66" s="823"/>
      <c r="K66" s="823"/>
      <c r="L66" s="823"/>
      <c r="M66" s="824"/>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976"/>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6.8</v>
      </c>
      <c r="N71" s="403">
        <f>K71/M71</f>
        <v>15019.766237088235</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6.8</v>
      </c>
      <c r="N72" s="403">
        <f>K72/M72</f>
        <v>22529.649355632351</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7"/>
      <c r="C76" s="998"/>
      <c r="D76" s="998"/>
      <c r="E76" s="998"/>
      <c r="F76" s="998"/>
      <c r="G76" s="998"/>
      <c r="H76" s="998"/>
      <c r="I76" s="175"/>
      <c r="J76" s="175"/>
      <c r="K76" s="175"/>
      <c r="L76" s="999"/>
      <c r="M76" s="1000"/>
      <c r="N76" s="493"/>
    </row>
    <row r="77" spans="1:15" ht="15.75" thickBot="1">
      <c r="B77" s="822" t="s">
        <v>1037</v>
      </c>
      <c r="C77" s="823"/>
      <c r="D77" s="823"/>
      <c r="E77" s="823"/>
      <c r="F77" s="823"/>
      <c r="G77" s="823"/>
      <c r="H77" s="823"/>
      <c r="I77" s="823"/>
      <c r="J77" s="823"/>
      <c r="K77" s="823"/>
      <c r="L77" s="823"/>
      <c r="M77" s="824"/>
      <c r="N77" s="309">
        <f>SUM(N71:N76)</f>
        <v>37549.415592720587</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110962.92078030526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22192.584156061053</v>
      </c>
      <c r="M84" s="858"/>
      <c r="N84" s="57"/>
    </row>
    <row r="85" spans="1:14">
      <c r="B85" s="95" t="s">
        <v>1057</v>
      </c>
      <c r="C85" s="96"/>
      <c r="D85" s="96"/>
      <c r="E85" s="96"/>
      <c r="F85" s="96"/>
      <c r="G85" s="96"/>
      <c r="H85" s="96"/>
      <c r="I85" s="93"/>
      <c r="J85" s="94"/>
      <c r="K85" s="312">
        <v>0.05</v>
      </c>
      <c r="L85" s="857">
        <f>N79*K85</f>
        <v>5548.1460390152633</v>
      </c>
      <c r="M85" s="858"/>
      <c r="N85" s="57"/>
    </row>
    <row r="86" spans="1:14" ht="15.75" thickBot="1">
      <c r="B86" s="97" t="s">
        <v>1058</v>
      </c>
      <c r="C86" s="98"/>
      <c r="D86" s="98"/>
      <c r="E86" s="98"/>
      <c r="F86" s="98"/>
      <c r="G86" s="98"/>
      <c r="H86" s="98"/>
      <c r="I86" s="99"/>
      <c r="J86" s="100"/>
      <c r="K86" s="313">
        <v>0.05</v>
      </c>
      <c r="L86" s="859">
        <f>N79*K86</f>
        <v>5548.1460390152633</v>
      </c>
      <c r="M86" s="860"/>
      <c r="N86" s="57"/>
    </row>
    <row r="87" spans="1:14" ht="15.75" thickBot="1">
      <c r="B87" s="822" t="s">
        <v>1037</v>
      </c>
      <c r="C87" s="823"/>
      <c r="D87" s="823"/>
      <c r="E87" s="823"/>
      <c r="F87" s="823"/>
      <c r="G87" s="823"/>
      <c r="H87" s="823"/>
      <c r="I87" s="823"/>
      <c r="J87" s="823"/>
      <c r="K87" s="823"/>
      <c r="L87" s="823"/>
      <c r="M87" s="824"/>
      <c r="N87" s="58">
        <f>L84+L85+L86</f>
        <v>33288.876234091578</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144251.79701439684</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9.25"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thickBot="1">
      <c r="A31" t="s">
        <v>1929</v>
      </c>
      <c r="B31" s="86" t="s">
        <v>1246</v>
      </c>
      <c r="C31" s="87" t="s">
        <v>2293</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344"/>
      <c r="N36" s="280"/>
    </row>
    <row r="37" spans="1:14">
      <c r="A37" s="119"/>
      <c r="B37" s="871"/>
      <c r="C37" s="872"/>
      <c r="D37" s="872"/>
      <c r="E37" s="872"/>
      <c r="F37" s="872"/>
      <c r="G37" s="872"/>
      <c r="H37" s="873"/>
      <c r="I37" s="429"/>
      <c r="J37" s="430"/>
      <c r="K37" s="277"/>
      <c r="L37" s="343"/>
      <c r="M37" s="344"/>
      <c r="N37" s="280"/>
    </row>
    <row r="38" spans="1:14">
      <c r="A38" s="119"/>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0.1</v>
      </c>
      <c r="N41" s="352">
        <f>N77*M41</f>
        <v>255.33602603049999</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255.33602603049999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76" t="s">
        <v>743</v>
      </c>
      <c r="B48" s="49" t="str">
        <f>VLOOKUP(A48,MATERIALES!A5:D373,3,FALSE)</f>
        <v xml:space="preserve">Tierra abonada </v>
      </c>
      <c r="C48" s="289"/>
      <c r="D48" s="289"/>
      <c r="E48" s="289"/>
      <c r="F48" s="289"/>
      <c r="G48" s="289"/>
      <c r="H48" s="289"/>
      <c r="I48" s="289"/>
      <c r="J48" s="319" t="str">
        <f>VLOOKUP(A48,MATERIALES!A4:D640,2,FALSE)</f>
        <v>m3</v>
      </c>
      <c r="K48" s="290">
        <v>0.05</v>
      </c>
      <c r="L48" s="275"/>
      <c r="M48" s="410">
        <f>VLOOKUP(A48,MATERIALES!A5:D396,4,FALSE)</f>
        <v>45346.666666666664</v>
      </c>
      <c r="N48" s="280">
        <f>K48*M48</f>
        <v>2267.3333333333335</v>
      </c>
    </row>
    <row r="49" spans="1:14">
      <c r="A49" s="176" t="s">
        <v>845</v>
      </c>
      <c r="B49" s="49" t="str">
        <f>VLOOKUP(A49,MATERIALES!A6:D373,3,FALSE)</f>
        <v>Agua</v>
      </c>
      <c r="C49" s="433"/>
      <c r="D49" s="433"/>
      <c r="E49" s="433"/>
      <c r="F49" s="433"/>
      <c r="G49" s="433"/>
      <c r="H49" s="433"/>
      <c r="I49" s="433"/>
      <c r="J49" s="320" t="str">
        <f>VLOOKUP(A49,MATERIALES!A5:D641,2,FALSE)</f>
        <v>lt</v>
      </c>
      <c r="K49" s="405">
        <v>5</v>
      </c>
      <c r="L49" s="429"/>
      <c r="M49" s="410">
        <f>VLOOKUP(A49,MATERIALES!A6:D397,4,FALSE)</f>
        <v>52.333333333333336</v>
      </c>
      <c r="N49" s="280">
        <f>K49*M49</f>
        <v>261.66666666666669</v>
      </c>
    </row>
    <row r="50" spans="1:14">
      <c r="A50" s="176" t="s">
        <v>997</v>
      </c>
      <c r="B50" s="49" t="str">
        <f>VLOOKUP(A50,MATERIALES!A6:D373,3,FALSE)</f>
        <v>Cespedones</v>
      </c>
      <c r="C50" s="433"/>
      <c r="D50" s="433"/>
      <c r="E50" s="433"/>
      <c r="F50" s="433"/>
      <c r="G50" s="433"/>
      <c r="H50" s="433"/>
      <c r="I50" s="433"/>
      <c r="J50" s="320" t="str">
        <f>VLOOKUP(A50,MATERIALES!A6:D642,2,FALSE)</f>
        <v>m2</v>
      </c>
      <c r="K50" s="405">
        <v>1</v>
      </c>
      <c r="L50" s="429"/>
      <c r="M50" s="410">
        <f>VLOOKUP(A50,MATERIALES!A6:D398,4,FALSE)</f>
        <v>10000</v>
      </c>
      <c r="N50" s="280">
        <f>K50*M50</f>
        <v>10000</v>
      </c>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2" t="s">
        <v>1037</v>
      </c>
      <c r="C55" s="823"/>
      <c r="D55" s="823"/>
      <c r="E55" s="823"/>
      <c r="F55" s="823"/>
      <c r="G55" s="823"/>
      <c r="H55" s="823"/>
      <c r="I55" s="823"/>
      <c r="J55" s="823"/>
      <c r="K55" s="823"/>
      <c r="L55" s="823"/>
      <c r="M55" s="824"/>
      <c r="N55" s="402">
        <f>SUM(N48:N54)</f>
        <v>12529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B60" s="52"/>
      <c r="C60" s="325"/>
      <c r="D60" s="325"/>
      <c r="E60" s="325"/>
      <c r="F60" s="325"/>
      <c r="G60" s="325"/>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5"/>
      <c r="M65" s="996"/>
      <c r="N65" s="493"/>
    </row>
    <row r="66" spans="1:15" ht="15.75" thickBot="1">
      <c r="B66" s="822" t="s">
        <v>1037</v>
      </c>
      <c r="C66" s="823"/>
      <c r="D66" s="823"/>
      <c r="E66" s="823"/>
      <c r="F66" s="823"/>
      <c r="G66" s="823"/>
      <c r="H66" s="823"/>
      <c r="I66" s="823"/>
      <c r="J66" s="823"/>
      <c r="K66" s="823"/>
      <c r="L66" s="823"/>
      <c r="M66" s="824"/>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976"/>
      <c r="N70" s="104" t="s">
        <v>1035</v>
      </c>
    </row>
    <row r="71" spans="1:15">
      <c r="A71" s="177" t="s">
        <v>30</v>
      </c>
      <c r="B71" s="55" t="str">
        <f>VLOOKUP(A71,'MANO DE OBRA'!A8:D68,3,FALSE)</f>
        <v>Oficial</v>
      </c>
      <c r="C71" s="53"/>
      <c r="D71" s="53"/>
      <c r="E71" s="53"/>
      <c r="F71" s="53"/>
      <c r="G71" s="53"/>
      <c r="H71" s="53"/>
      <c r="I71" s="300">
        <f>K71/J71*100</f>
        <v>55207.789411999998</v>
      </c>
      <c r="J71" s="301">
        <v>185</v>
      </c>
      <c r="K71" s="302">
        <f>VLOOKUP(A71,'MANO DE OBRA'!A8:D99,4,FALSE)</f>
        <v>102134.4104122</v>
      </c>
      <c r="L71" s="56"/>
      <c r="M71" s="442">
        <v>100</v>
      </c>
      <c r="N71" s="403">
        <f>K71/M71</f>
        <v>1021.344104122</v>
      </c>
      <c r="O71" s="112"/>
    </row>
    <row r="72" spans="1:15">
      <c r="A72" s="177" t="s">
        <v>9</v>
      </c>
      <c r="B72" s="55" t="str">
        <f>VLOOKUP(A72,'MANO DE OBRA'!A8:D69,3,FALSE)</f>
        <v>Obrero (3)</v>
      </c>
      <c r="C72" s="53"/>
      <c r="D72" s="53"/>
      <c r="E72" s="53"/>
      <c r="F72" s="53"/>
      <c r="G72" s="53"/>
      <c r="H72" s="53"/>
      <c r="I72" s="300">
        <f>K72/J72*100</f>
        <v>82811.68411799999</v>
      </c>
      <c r="J72" s="301">
        <v>185</v>
      </c>
      <c r="K72" s="302">
        <f>VLOOKUP(A72,'MANO DE OBRA'!A8:D100,4,FALSE)</f>
        <v>153201.61561829998</v>
      </c>
      <c r="L72" s="56"/>
      <c r="M72" s="442">
        <v>100</v>
      </c>
      <c r="N72" s="403">
        <f>K72/M72</f>
        <v>1532.0161561829998</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7"/>
      <c r="C76" s="998"/>
      <c r="D76" s="998"/>
      <c r="E76" s="998"/>
      <c r="F76" s="998"/>
      <c r="G76" s="998"/>
      <c r="H76" s="998"/>
      <c r="I76" s="175"/>
      <c r="J76" s="175"/>
      <c r="K76" s="175"/>
      <c r="L76" s="999"/>
      <c r="M76" s="1000"/>
      <c r="N76" s="493"/>
    </row>
    <row r="77" spans="1:15" ht="15.75" thickBot="1">
      <c r="B77" s="822" t="s">
        <v>1037</v>
      </c>
      <c r="C77" s="823"/>
      <c r="D77" s="823"/>
      <c r="E77" s="823"/>
      <c r="F77" s="823"/>
      <c r="G77" s="823"/>
      <c r="H77" s="823"/>
      <c r="I77" s="823"/>
      <c r="J77" s="823"/>
      <c r="K77" s="823"/>
      <c r="L77" s="823"/>
      <c r="M77" s="824"/>
      <c r="N77" s="309">
        <f>SUM(N71:N76)</f>
        <v>2553.3602603049999</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15337.6962863355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3067.5392572671003</v>
      </c>
      <c r="M84" s="858"/>
      <c r="N84" s="57"/>
    </row>
    <row r="85" spans="1:14">
      <c r="B85" s="95" t="s">
        <v>1057</v>
      </c>
      <c r="C85" s="96"/>
      <c r="D85" s="96"/>
      <c r="E85" s="96"/>
      <c r="F85" s="96"/>
      <c r="G85" s="96"/>
      <c r="H85" s="96"/>
      <c r="I85" s="93"/>
      <c r="J85" s="94"/>
      <c r="K85" s="312">
        <v>0.05</v>
      </c>
      <c r="L85" s="857">
        <f>N79*K85</f>
        <v>766.88481431677508</v>
      </c>
      <c r="M85" s="858"/>
      <c r="N85" s="57"/>
    </row>
    <row r="86" spans="1:14" ht="15.75" thickBot="1">
      <c r="B86" s="97" t="s">
        <v>1058</v>
      </c>
      <c r="C86" s="98"/>
      <c r="D86" s="98"/>
      <c r="E86" s="98"/>
      <c r="F86" s="98"/>
      <c r="G86" s="98"/>
      <c r="H86" s="98"/>
      <c r="I86" s="99"/>
      <c r="J86" s="100"/>
      <c r="K86" s="313">
        <v>0.05</v>
      </c>
      <c r="L86" s="859">
        <f>N79*K86</f>
        <v>766.88481431677508</v>
      </c>
      <c r="M86" s="860"/>
      <c r="N86" s="57"/>
    </row>
    <row r="87" spans="1:14" ht="15.75" thickBot="1">
      <c r="B87" s="822" t="s">
        <v>1037</v>
      </c>
      <c r="C87" s="823"/>
      <c r="D87" s="823"/>
      <c r="E87" s="823"/>
      <c r="F87" s="823"/>
      <c r="G87" s="823"/>
      <c r="H87" s="823"/>
      <c r="I87" s="823"/>
      <c r="J87" s="823"/>
      <c r="K87" s="823"/>
      <c r="L87" s="823"/>
      <c r="M87" s="824"/>
      <c r="N87" s="58">
        <f>L84+L85+L86</f>
        <v>4601.3088859006502</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19939.00517223615</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30.75"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thickBot="1">
      <c r="A31" t="s">
        <v>1929</v>
      </c>
      <c r="B31" s="86" t="s">
        <v>1247</v>
      </c>
      <c r="C31" s="87" t="s">
        <v>2294</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344"/>
      <c r="N36" s="280"/>
    </row>
    <row r="37" spans="1:14">
      <c r="A37" s="119"/>
      <c r="B37" s="871"/>
      <c r="C37" s="872"/>
      <c r="D37" s="872"/>
      <c r="E37" s="872"/>
      <c r="F37" s="872"/>
      <c r="G37" s="872"/>
      <c r="H37" s="873"/>
      <c r="I37" s="429"/>
      <c r="J37" s="430"/>
      <c r="K37" s="277"/>
      <c r="L37" s="343"/>
      <c r="M37" s="344"/>
      <c r="N37" s="280"/>
    </row>
    <row r="38" spans="1:14">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0.1</v>
      </c>
      <c r="N41" s="352">
        <f>N77*M41</f>
        <v>102.1344104122</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102.1344104122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76" t="s">
        <v>429</v>
      </c>
      <c r="B48" s="49" t="str">
        <f>VLOOKUP(A48,MATERIALES!A5:D373,3,FALSE)</f>
        <v>Costal de fibra o fique</v>
      </c>
      <c r="C48" s="289"/>
      <c r="D48" s="289"/>
      <c r="E48" s="289"/>
      <c r="F48" s="289"/>
      <c r="G48" s="289"/>
      <c r="H48" s="289"/>
      <c r="I48" s="289"/>
      <c r="J48" s="319" t="str">
        <f>VLOOKUP(A48,MATERIALES!A4:D640,2,FALSE)</f>
        <v>m2</v>
      </c>
      <c r="K48" s="290">
        <v>1</v>
      </c>
      <c r="L48" s="275"/>
      <c r="M48" s="410">
        <f>VLOOKUP(A48,MATERIALES!A5:D396,4,FALSE)</f>
        <v>1783.6666666666667</v>
      </c>
      <c r="N48" s="280">
        <f>K48*M48</f>
        <v>1783.6666666666667</v>
      </c>
    </row>
    <row r="49" spans="1:14">
      <c r="A49" s="176" t="s">
        <v>688</v>
      </c>
      <c r="B49" s="49" t="str">
        <f>VLOOKUP(A49,MATERIALES!A6:D373,3,FALSE)</f>
        <v>Semillas para empradizar</v>
      </c>
      <c r="C49" s="433"/>
      <c r="D49" s="433"/>
      <c r="E49" s="433"/>
      <c r="F49" s="433"/>
      <c r="G49" s="433"/>
      <c r="H49" s="433"/>
      <c r="I49" s="433"/>
      <c r="J49" s="320" t="str">
        <f>VLOOKUP(A49,MATERIALES!A5:D641,2,FALSE)</f>
        <v>kg</v>
      </c>
      <c r="K49" s="405">
        <v>0.05</v>
      </c>
      <c r="L49" s="429"/>
      <c r="M49" s="410">
        <f>VLOOKUP(A49,MATERIALES!A6:D397,4,FALSE)</f>
        <v>34171.544406275738</v>
      </c>
      <c r="N49" s="280">
        <f>K49*M49</f>
        <v>1708.5772203137869</v>
      </c>
    </row>
    <row r="50" spans="1:14">
      <c r="A50" s="176" t="s">
        <v>743</v>
      </c>
      <c r="B50" s="49" t="str">
        <f>VLOOKUP(A50,MATERIALES!A6:D373,3,FALSE)</f>
        <v xml:space="preserve">Tierra abonada </v>
      </c>
      <c r="C50" s="433"/>
      <c r="D50" s="433"/>
      <c r="E50" s="433"/>
      <c r="F50" s="433"/>
      <c r="G50" s="433"/>
      <c r="H50" s="433"/>
      <c r="I50" s="433"/>
      <c r="J50" s="320" t="str">
        <f>VLOOKUP(A50,MATERIALES!A6:D642,2,FALSE)</f>
        <v>m3</v>
      </c>
      <c r="K50" s="405">
        <v>7.4999999999999997E-2</v>
      </c>
      <c r="L50" s="429"/>
      <c r="M50" s="410">
        <f>VLOOKUP(A50,MATERIALES!A6:D398,4,FALSE)</f>
        <v>45346.666666666664</v>
      </c>
      <c r="N50" s="280">
        <f>K50*M50</f>
        <v>3400.9999999999995</v>
      </c>
    </row>
    <row r="51" spans="1:14">
      <c r="A51" s="176" t="s">
        <v>845</v>
      </c>
      <c r="B51" s="49" t="str">
        <f>VLOOKUP(A51,MATERIALES!A6:D373,3,FALSE)</f>
        <v>Agua</v>
      </c>
      <c r="C51" s="433"/>
      <c r="D51" s="433"/>
      <c r="E51" s="433"/>
      <c r="F51" s="433"/>
      <c r="G51" s="433"/>
      <c r="H51" s="433"/>
      <c r="I51" s="433"/>
      <c r="J51" s="320" t="str">
        <f>VLOOKUP(A51,MATERIALES!A6:D643,2,FALSE)</f>
        <v>lt</v>
      </c>
      <c r="K51" s="405">
        <v>5</v>
      </c>
      <c r="L51" s="429"/>
      <c r="M51" s="410">
        <f>VLOOKUP(A51,MATERIALES!A6:D399,4,FALSE)</f>
        <v>52.333333333333336</v>
      </c>
      <c r="N51" s="280">
        <f>K51*M51</f>
        <v>261.66666666666669</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2" t="s">
        <v>1037</v>
      </c>
      <c r="C55" s="823"/>
      <c r="D55" s="823"/>
      <c r="E55" s="823"/>
      <c r="F55" s="823"/>
      <c r="G55" s="823"/>
      <c r="H55" s="823"/>
      <c r="I55" s="823"/>
      <c r="J55" s="823"/>
      <c r="K55" s="823"/>
      <c r="L55" s="823"/>
      <c r="M55" s="824"/>
      <c r="N55" s="402">
        <f>SUM(N48:N54)</f>
        <v>7154.9105536471207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B60" s="52"/>
      <c r="C60" s="325"/>
      <c r="D60" s="325"/>
      <c r="E60" s="325"/>
      <c r="F60" s="325"/>
      <c r="G60" s="325"/>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5"/>
      <c r="M65" s="996"/>
      <c r="N65" s="493"/>
    </row>
    <row r="66" spans="1:15" ht="15.75" thickBot="1">
      <c r="B66" s="822" t="s">
        <v>1037</v>
      </c>
      <c r="C66" s="823"/>
      <c r="D66" s="823"/>
      <c r="E66" s="823"/>
      <c r="F66" s="823"/>
      <c r="G66" s="823"/>
      <c r="H66" s="823"/>
      <c r="I66" s="823"/>
      <c r="J66" s="823"/>
      <c r="K66" s="823"/>
      <c r="L66" s="823"/>
      <c r="M66" s="824"/>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976"/>
      <c r="N70" s="104" t="s">
        <v>1035</v>
      </c>
    </row>
    <row r="71" spans="1:15">
      <c r="A71" s="177" t="s">
        <v>7</v>
      </c>
      <c r="B71" s="55" t="str">
        <f>VLOOKUP(A71,'MANO DE OBRA'!A8:D68,3,FALSE)</f>
        <v>Obrero (2)</v>
      </c>
      <c r="C71" s="53"/>
      <c r="D71" s="53"/>
      <c r="E71" s="53"/>
      <c r="F71" s="53"/>
      <c r="G71" s="53"/>
      <c r="H71" s="53"/>
      <c r="I71" s="300">
        <f>K71/J71*100</f>
        <v>55207.789411999998</v>
      </c>
      <c r="J71" s="301">
        <v>185</v>
      </c>
      <c r="K71" s="302">
        <f>VLOOKUP(A71,'MANO DE OBRA'!A8:D99,4,FALSE)</f>
        <v>102134.4104122</v>
      </c>
      <c r="L71" s="56"/>
      <c r="M71" s="442">
        <v>100</v>
      </c>
      <c r="N71" s="403">
        <f>K71/M71</f>
        <v>1021.344104122</v>
      </c>
      <c r="O71" s="112"/>
    </row>
    <row r="72" spans="1:15">
      <c r="A72" s="177"/>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7"/>
      <c r="C76" s="998"/>
      <c r="D76" s="998"/>
      <c r="E76" s="998"/>
      <c r="F76" s="998"/>
      <c r="G76" s="998"/>
      <c r="H76" s="998"/>
      <c r="I76" s="175"/>
      <c r="J76" s="175"/>
      <c r="K76" s="175"/>
      <c r="L76" s="999"/>
      <c r="M76" s="1000"/>
      <c r="N76" s="493"/>
    </row>
    <row r="77" spans="1:15" ht="15.75" thickBot="1">
      <c r="B77" s="822" t="s">
        <v>1037</v>
      </c>
      <c r="C77" s="823"/>
      <c r="D77" s="823"/>
      <c r="E77" s="823"/>
      <c r="F77" s="823"/>
      <c r="G77" s="823"/>
      <c r="H77" s="823"/>
      <c r="I77" s="823"/>
      <c r="J77" s="823"/>
      <c r="K77" s="823"/>
      <c r="L77" s="823"/>
      <c r="M77" s="824"/>
      <c r="N77" s="309">
        <f>SUM(N71:N76)</f>
        <v>1021.344104122</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8278.3890681813209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1655.6778136362643</v>
      </c>
      <c r="M84" s="858"/>
      <c r="N84" s="57"/>
    </row>
    <row r="85" spans="1:14">
      <c r="B85" s="95" t="s">
        <v>1057</v>
      </c>
      <c r="C85" s="96"/>
      <c r="D85" s="96"/>
      <c r="E85" s="96"/>
      <c r="F85" s="96"/>
      <c r="G85" s="96"/>
      <c r="H85" s="96"/>
      <c r="I85" s="93"/>
      <c r="J85" s="94"/>
      <c r="K85" s="312">
        <v>0.05</v>
      </c>
      <c r="L85" s="857">
        <f>N79*K85</f>
        <v>413.91945340906608</v>
      </c>
      <c r="M85" s="858"/>
      <c r="N85" s="57"/>
    </row>
    <row r="86" spans="1:14" ht="15.75" thickBot="1">
      <c r="B86" s="97" t="s">
        <v>1058</v>
      </c>
      <c r="C86" s="98"/>
      <c r="D86" s="98"/>
      <c r="E86" s="98"/>
      <c r="F86" s="98"/>
      <c r="G86" s="98"/>
      <c r="H86" s="98"/>
      <c r="I86" s="99"/>
      <c r="J86" s="100"/>
      <c r="K86" s="313">
        <v>0.05</v>
      </c>
      <c r="L86" s="859">
        <f>N79*K86</f>
        <v>413.91945340906608</v>
      </c>
      <c r="M86" s="860"/>
      <c r="N86" s="57"/>
    </row>
    <row r="87" spans="1:14" ht="15.75" thickBot="1">
      <c r="B87" s="822" t="s">
        <v>1037</v>
      </c>
      <c r="C87" s="823"/>
      <c r="D87" s="823"/>
      <c r="E87" s="823"/>
      <c r="F87" s="823"/>
      <c r="G87" s="823"/>
      <c r="H87" s="823"/>
      <c r="I87" s="823"/>
      <c r="J87" s="823"/>
      <c r="K87" s="823"/>
      <c r="L87" s="823"/>
      <c r="M87" s="824"/>
      <c r="N87" s="58">
        <f>L84+L85+L86</f>
        <v>2483.5167204543964</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10761.905788635717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customHeight="1" thickBot="1">
      <c r="A31" t="s">
        <v>1929</v>
      </c>
      <c r="B31" s="86" t="s">
        <v>1248</v>
      </c>
      <c r="C31" s="87" t="s">
        <v>2295</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253</v>
      </c>
      <c r="B36" s="871" t="str">
        <f>VLOOKUP(A36,EQUIPOS!A6:D154,3,FALSE)</f>
        <v>Máquina hidrosembradora</v>
      </c>
      <c r="C36" s="872"/>
      <c r="D36" s="872"/>
      <c r="E36" s="872"/>
      <c r="F36" s="872"/>
      <c r="G36" s="872"/>
      <c r="H36" s="873"/>
      <c r="I36" s="275"/>
      <c r="J36" s="276"/>
      <c r="K36" s="277">
        <f>VLOOKUP(A36,EQUIPOS!A6:D163,4,FALSE)</f>
        <v>26750</v>
      </c>
      <c r="L36" s="278"/>
      <c r="M36" s="344">
        <v>350</v>
      </c>
      <c r="N36" s="280">
        <f>K36/M36</f>
        <v>76.428571428571431</v>
      </c>
    </row>
    <row r="37" spans="1:14">
      <c r="A37" s="119" t="s">
        <v>138</v>
      </c>
      <c r="B37" s="871" t="str">
        <f>VLOOKUP(A37,EQUIPOS!A7:D154,3,FALSE)</f>
        <v>Camioneta D-300</v>
      </c>
      <c r="C37" s="872"/>
      <c r="D37" s="872"/>
      <c r="E37" s="872"/>
      <c r="F37" s="872"/>
      <c r="G37" s="872"/>
      <c r="H37" s="873"/>
      <c r="I37" s="429"/>
      <c r="J37" s="430"/>
      <c r="K37" s="277">
        <f>VLOOKUP(A37,EQUIPOS!A7:D164,4,FALSE)</f>
        <v>48160</v>
      </c>
      <c r="L37" s="343"/>
      <c r="M37" s="344">
        <v>350</v>
      </c>
      <c r="N37" s="280">
        <f>K37/M37</f>
        <v>137.6</v>
      </c>
    </row>
    <row r="38" spans="1:14">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0.05</v>
      </c>
      <c r="N41" s="352">
        <f>N77*M41</f>
        <v>4.5595718934017855</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218.58814332197321</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76" t="s">
        <v>429</v>
      </c>
      <c r="B48" s="49" t="str">
        <f>VLOOKUP(A48,MATERIALES!A5:D373,3,FALSE)</f>
        <v>Costal de fibra o fique</v>
      </c>
      <c r="C48" s="289"/>
      <c r="D48" s="289"/>
      <c r="E48" s="289"/>
      <c r="F48" s="289"/>
      <c r="G48" s="289"/>
      <c r="H48" s="289"/>
      <c r="I48" s="289"/>
      <c r="J48" s="319" t="str">
        <f>VLOOKUP(A48,MATERIALES!A4:D640,2,FALSE)</f>
        <v>m2</v>
      </c>
      <c r="K48" s="290">
        <v>1</v>
      </c>
      <c r="L48" s="275"/>
      <c r="M48" s="410">
        <f>VLOOKUP(A48,MATERIALES!A5:D396,4,FALSE)</f>
        <v>1783.6666666666667</v>
      </c>
      <c r="N48" s="280">
        <f>K48*M48</f>
        <v>1783.6666666666667</v>
      </c>
    </row>
    <row r="49" spans="1:14">
      <c r="A49" s="176" t="s">
        <v>509</v>
      </c>
      <c r="B49" s="49" t="str">
        <f>VLOOKUP(A49,MATERIALES!A6:D373,3,FALSE)</f>
        <v>Mulch Orgánico</v>
      </c>
      <c r="C49" s="433"/>
      <c r="D49" s="433"/>
      <c r="E49" s="433"/>
      <c r="F49" s="433"/>
      <c r="G49" s="433"/>
      <c r="H49" s="433"/>
      <c r="I49" s="433"/>
      <c r="J49" s="320" t="str">
        <f>VLOOKUP(A49,MATERIALES!A5:D641,2,FALSE)</f>
        <v>kg</v>
      </c>
      <c r="K49" s="405">
        <v>0.4</v>
      </c>
      <c r="L49" s="429"/>
      <c r="M49" s="410">
        <f>VLOOKUP(A49,MATERIALES!A6:D397,4,FALSE)</f>
        <v>3399.9824261640924</v>
      </c>
      <c r="N49" s="280">
        <f>K49*M49</f>
        <v>1359.992970465637</v>
      </c>
    </row>
    <row r="50" spans="1:14">
      <c r="A50" s="176" t="s">
        <v>845</v>
      </c>
      <c r="B50" s="49" t="str">
        <f>VLOOKUP(A50,MATERIALES!A6:D373,3,FALSE)</f>
        <v>Agua</v>
      </c>
      <c r="C50" s="433"/>
      <c r="D50" s="433"/>
      <c r="E50" s="433"/>
      <c r="F50" s="433"/>
      <c r="G50" s="433"/>
      <c r="H50" s="433"/>
      <c r="I50" s="433"/>
      <c r="J50" s="320" t="str">
        <f>VLOOKUP(A50,MATERIALES!A6:D642,2,FALSE)</f>
        <v>lt</v>
      </c>
      <c r="K50" s="405">
        <v>5</v>
      </c>
      <c r="L50" s="429"/>
      <c r="M50" s="410">
        <f>VLOOKUP(A50,MATERIALES!A6:D398,4,FALSE)</f>
        <v>52.333333333333336</v>
      </c>
      <c r="N50" s="280">
        <f>K50*M50</f>
        <v>261.66666666666669</v>
      </c>
    </row>
    <row r="51" spans="1:14">
      <c r="A51" s="176" t="s">
        <v>688</v>
      </c>
      <c r="B51" s="49" t="str">
        <f>VLOOKUP(A51,MATERIALES!A6:D373,3,FALSE)</f>
        <v>Semillas para empradizar</v>
      </c>
      <c r="C51" s="433"/>
      <c r="D51" s="433"/>
      <c r="E51" s="433"/>
      <c r="F51" s="433"/>
      <c r="G51" s="433"/>
      <c r="H51" s="433"/>
      <c r="I51" s="433"/>
      <c r="J51" s="320" t="str">
        <f>VLOOKUP(A51,MATERIALES!A6:D643,2,FALSE)</f>
        <v>kg</v>
      </c>
      <c r="K51" s="405">
        <v>0.05</v>
      </c>
      <c r="L51" s="429"/>
      <c r="M51" s="410">
        <f>VLOOKUP(A51,MATERIALES!A6:D399,4,FALSE)</f>
        <v>34171.544406275738</v>
      </c>
      <c r="N51" s="280">
        <f>K51*M51</f>
        <v>1708.5772203137869</v>
      </c>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2" t="s">
        <v>1037</v>
      </c>
      <c r="C55" s="823"/>
      <c r="D55" s="823"/>
      <c r="E55" s="823"/>
      <c r="F55" s="823"/>
      <c r="G55" s="823"/>
      <c r="H55" s="823"/>
      <c r="I55" s="823"/>
      <c r="J55" s="823"/>
      <c r="K55" s="823"/>
      <c r="L55" s="823"/>
      <c r="M55" s="824"/>
      <c r="N55" s="402">
        <f>SUM(N48:N54)</f>
        <v>5113.9035241127576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B60" s="52"/>
      <c r="C60" s="325"/>
      <c r="D60" s="325"/>
      <c r="E60" s="325"/>
      <c r="F60" s="325"/>
      <c r="G60" s="325"/>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5"/>
      <c r="M65" s="996"/>
      <c r="N65" s="493"/>
    </row>
    <row r="66" spans="1:15" ht="15.75" thickBot="1">
      <c r="B66" s="822" t="s">
        <v>1037</v>
      </c>
      <c r="C66" s="823"/>
      <c r="D66" s="823"/>
      <c r="E66" s="823"/>
      <c r="F66" s="823"/>
      <c r="G66" s="823"/>
      <c r="H66" s="823"/>
      <c r="I66" s="823"/>
      <c r="J66" s="823"/>
      <c r="K66" s="823"/>
      <c r="L66" s="823"/>
      <c r="M66" s="824"/>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976"/>
      <c r="N70" s="104" t="s">
        <v>1035</v>
      </c>
    </row>
    <row r="71" spans="1:15">
      <c r="A71" s="177"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2800</v>
      </c>
      <c r="N71" s="403">
        <f>K71/M71</f>
        <v>54.714862720821422</v>
      </c>
      <c r="O71" s="112"/>
    </row>
    <row r="72" spans="1:15">
      <c r="A72" s="177"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2800</v>
      </c>
      <c r="N72" s="403">
        <f>K72/M72</f>
        <v>36.476575147214284</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7"/>
      <c r="C76" s="998"/>
      <c r="D76" s="998"/>
      <c r="E76" s="998"/>
      <c r="F76" s="998"/>
      <c r="G76" s="998"/>
      <c r="H76" s="998"/>
      <c r="I76" s="175"/>
      <c r="J76" s="175"/>
      <c r="K76" s="175"/>
      <c r="L76" s="999"/>
      <c r="M76" s="1000"/>
      <c r="N76" s="493"/>
    </row>
    <row r="77" spans="1:15" ht="15.75" thickBot="1">
      <c r="B77" s="822" t="s">
        <v>1037</v>
      </c>
      <c r="C77" s="823"/>
      <c r="D77" s="823"/>
      <c r="E77" s="823"/>
      <c r="F77" s="823"/>
      <c r="G77" s="823"/>
      <c r="H77" s="823"/>
      <c r="I77" s="823"/>
      <c r="J77" s="823"/>
      <c r="K77" s="823"/>
      <c r="L77" s="823"/>
      <c r="M77" s="824"/>
      <c r="N77" s="309">
        <f>SUM(N71:N76)</f>
        <v>91.191437868035706</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5423.6831053027663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1084.7366210605533</v>
      </c>
      <c r="M84" s="858"/>
      <c r="N84" s="57"/>
    </row>
    <row r="85" spans="1:14">
      <c r="B85" s="95" t="s">
        <v>1057</v>
      </c>
      <c r="C85" s="96"/>
      <c r="D85" s="96"/>
      <c r="E85" s="96"/>
      <c r="F85" s="96"/>
      <c r="G85" s="96"/>
      <c r="H85" s="96"/>
      <c r="I85" s="93"/>
      <c r="J85" s="94"/>
      <c r="K85" s="312">
        <v>0.05</v>
      </c>
      <c r="L85" s="857">
        <f>N79*K85</f>
        <v>271.18415526513832</v>
      </c>
      <c r="M85" s="858"/>
      <c r="N85" s="57"/>
    </row>
    <row r="86" spans="1:14" ht="15.75" thickBot="1">
      <c r="B86" s="97" t="s">
        <v>1058</v>
      </c>
      <c r="C86" s="98"/>
      <c r="D86" s="98"/>
      <c r="E86" s="98"/>
      <c r="F86" s="98"/>
      <c r="G86" s="98"/>
      <c r="H86" s="98"/>
      <c r="I86" s="99"/>
      <c r="J86" s="100"/>
      <c r="K86" s="313">
        <v>0.05</v>
      </c>
      <c r="L86" s="859">
        <f>N79*K86</f>
        <v>271.18415526513832</v>
      </c>
      <c r="M86" s="860"/>
      <c r="N86" s="57"/>
    </row>
    <row r="87" spans="1:14" ht="15.75" thickBot="1">
      <c r="B87" s="822" t="s">
        <v>1037</v>
      </c>
      <c r="C87" s="823"/>
      <c r="D87" s="823"/>
      <c r="E87" s="823"/>
      <c r="F87" s="823"/>
      <c r="G87" s="823"/>
      <c r="H87" s="823"/>
      <c r="I87" s="823"/>
      <c r="J87" s="823"/>
      <c r="K87" s="823"/>
      <c r="L87" s="823"/>
      <c r="M87" s="824"/>
      <c r="N87" s="58">
        <f>L84+L85+L86</f>
        <v>1627.1049315908299</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7050.7880368935967</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29.25" customHeight="1" thickBot="1">
      <c r="A31" t="s">
        <v>1929</v>
      </c>
      <c r="B31" s="86" t="s">
        <v>1810</v>
      </c>
      <c r="C31" s="964" t="s">
        <v>2155</v>
      </c>
      <c r="D31" s="965"/>
      <c r="E31" s="965"/>
      <c r="F31" s="965"/>
      <c r="G31" s="965"/>
      <c r="H31" s="965"/>
      <c r="I31" s="965"/>
      <c r="J31" s="965"/>
      <c r="K31" s="476"/>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138</v>
      </c>
      <c r="B36" s="871" t="str">
        <f>VLOOKUP(A36,EQUIPOS!A6:D154,3,FALSE)</f>
        <v>Camioneta D-300</v>
      </c>
      <c r="C36" s="872"/>
      <c r="D36" s="872"/>
      <c r="E36" s="872"/>
      <c r="F36" s="872"/>
      <c r="G36" s="872"/>
      <c r="H36" s="873"/>
      <c r="I36" s="275"/>
      <c r="J36" s="276"/>
      <c r="K36" s="277">
        <f>VLOOKUP(A36,EQUIPOS!A6:D163,4,FALSE)</f>
        <v>48160</v>
      </c>
      <c r="L36" s="278"/>
      <c r="M36" s="344">
        <v>8000</v>
      </c>
      <c r="N36" s="280">
        <f>K36/M36</f>
        <v>6.02</v>
      </c>
    </row>
    <row r="37" spans="1:14">
      <c r="A37" s="119"/>
      <c r="B37" s="871"/>
      <c r="C37" s="872"/>
      <c r="D37" s="872"/>
      <c r="E37" s="872"/>
      <c r="F37" s="872"/>
      <c r="G37" s="872"/>
      <c r="H37" s="873"/>
      <c r="I37" s="429"/>
      <c r="J37" s="430"/>
      <c r="K37" s="277"/>
      <c r="L37" s="343"/>
      <c r="M37" s="344"/>
      <c r="N37" s="280"/>
    </row>
    <row r="38" spans="1:14">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0.01</v>
      </c>
      <c r="N41" s="352">
        <f>N77*M41</f>
        <v>25.533602603049999</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31.553602603049999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76" t="s">
        <v>521</v>
      </c>
      <c r="B48" s="49" t="str">
        <f>VLOOKUP(A48,MATERIALES!A5:D373,3,FALSE)</f>
        <v>Manto Temporal (Protección de Taludes)</v>
      </c>
      <c r="C48" s="289"/>
      <c r="D48" s="289"/>
      <c r="E48" s="289"/>
      <c r="F48" s="289"/>
      <c r="G48" s="289"/>
      <c r="H48" s="289"/>
      <c r="I48" s="289"/>
      <c r="J48" s="319" t="str">
        <f>VLOOKUP(A48,MATERIALES!A4:D640,2,FALSE)</f>
        <v>m2</v>
      </c>
      <c r="K48" s="494">
        <v>1.05</v>
      </c>
      <c r="L48" s="275"/>
      <c r="M48" s="410">
        <f>VLOOKUP(A48,MATERIALES!A5:D396,4,FALSE)</f>
        <v>7824.666666666667</v>
      </c>
      <c r="N48" s="280">
        <f>K48*M48</f>
        <v>8215.9000000000015</v>
      </c>
    </row>
    <row r="49" spans="1:14">
      <c r="A49" s="176" t="s">
        <v>605</v>
      </c>
      <c r="B49" s="49" t="str">
        <f>VLOOKUP(A49,MATERIALES!A6:D373,3,FALSE)</f>
        <v>Mezcla Fértil</v>
      </c>
      <c r="C49" s="433"/>
      <c r="D49" s="433"/>
      <c r="E49" s="433"/>
      <c r="F49" s="433"/>
      <c r="G49" s="433"/>
      <c r="H49" s="433"/>
      <c r="I49" s="433"/>
      <c r="J49" s="320" t="str">
        <f>VLOOKUP(A49,MATERIALES!A5:D641,2,FALSE)</f>
        <v>m2</v>
      </c>
      <c r="K49" s="494">
        <v>1</v>
      </c>
      <c r="L49" s="429"/>
      <c r="M49" s="410">
        <f>VLOOKUP(A49,MATERIALES!A6:D397,4,FALSE)</f>
        <v>23463.860569071774</v>
      </c>
      <c r="N49" s="280">
        <f>K49*M49</f>
        <v>23463.860569071774</v>
      </c>
    </row>
    <row r="50" spans="1:14">
      <c r="A50" s="176" t="s">
        <v>899</v>
      </c>
      <c r="B50" s="49" t="str">
        <f>VLOOKUP(A50,MATERIALES!A6:D373,3,FALSE)</f>
        <v>Anclaje para fijación del manto</v>
      </c>
      <c r="C50" s="433"/>
      <c r="D50" s="433"/>
      <c r="E50" s="433"/>
      <c r="F50" s="433"/>
      <c r="G50" s="433"/>
      <c r="H50" s="433"/>
      <c r="I50" s="433"/>
      <c r="J50" s="320" t="str">
        <f>VLOOKUP(A50,MATERIALES!A6:D642,2,FALSE)</f>
        <v>u</v>
      </c>
      <c r="K50" s="494">
        <v>2</v>
      </c>
      <c r="L50" s="429"/>
      <c r="M50" s="410">
        <f>VLOOKUP(A50,MATERIALES!A6:D398,4,FALSE)</f>
        <v>1345.0362940173889</v>
      </c>
      <c r="N50" s="280">
        <f>K50*M50</f>
        <v>2690.0725880347777</v>
      </c>
    </row>
    <row r="51" spans="1:14">
      <c r="A51" s="176"/>
      <c r="B51" s="49"/>
      <c r="C51" s="433"/>
      <c r="D51" s="433"/>
      <c r="E51" s="433"/>
      <c r="F51" s="433"/>
      <c r="G51" s="433"/>
      <c r="H51" s="433"/>
      <c r="I51" s="433"/>
      <c r="J51" s="319"/>
      <c r="K51" s="459"/>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2" t="s">
        <v>1037</v>
      </c>
      <c r="C55" s="823"/>
      <c r="D55" s="823"/>
      <c r="E55" s="823"/>
      <c r="F55" s="823"/>
      <c r="G55" s="823"/>
      <c r="H55" s="823"/>
      <c r="I55" s="823"/>
      <c r="J55" s="823"/>
      <c r="K55" s="823"/>
      <c r="L55" s="823"/>
      <c r="M55" s="824"/>
      <c r="N55" s="402">
        <f>SUM(N48:N54)</f>
        <v>34369.83315710655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B60" s="52"/>
      <c r="C60" s="325"/>
      <c r="D60" s="325"/>
      <c r="E60" s="325"/>
      <c r="F60" s="325"/>
      <c r="G60" s="325"/>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5"/>
      <c r="M65" s="996"/>
      <c r="N65" s="493"/>
    </row>
    <row r="66" spans="1:15" ht="15.75" thickBot="1">
      <c r="B66" s="822" t="s">
        <v>1037</v>
      </c>
      <c r="C66" s="823"/>
      <c r="D66" s="823"/>
      <c r="E66" s="823"/>
      <c r="F66" s="823"/>
      <c r="G66" s="823"/>
      <c r="H66" s="823"/>
      <c r="I66" s="823"/>
      <c r="J66" s="823"/>
      <c r="K66" s="823"/>
      <c r="L66" s="823"/>
      <c r="M66" s="824"/>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976"/>
      <c r="N70" s="104" t="s">
        <v>1035</v>
      </c>
    </row>
    <row r="71" spans="1:15">
      <c r="A71" s="177"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100</v>
      </c>
      <c r="N71" s="403">
        <f>K71/M71</f>
        <v>1532.0161561829998</v>
      </c>
      <c r="O71" s="112"/>
    </row>
    <row r="72" spans="1:15">
      <c r="A72" s="177"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100</v>
      </c>
      <c r="N72" s="403">
        <f>K72/M72</f>
        <v>1021.344104122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7"/>
      <c r="C76" s="998"/>
      <c r="D76" s="998"/>
      <c r="E76" s="998"/>
      <c r="F76" s="998"/>
      <c r="G76" s="998"/>
      <c r="H76" s="998"/>
      <c r="I76" s="175"/>
      <c r="J76" s="175"/>
      <c r="K76" s="175"/>
      <c r="L76" s="999"/>
      <c r="M76" s="1000"/>
      <c r="N76" s="493"/>
    </row>
    <row r="77" spans="1:15" ht="15.75" thickBot="1">
      <c r="B77" s="822" t="s">
        <v>1037</v>
      </c>
      <c r="C77" s="823"/>
      <c r="D77" s="823"/>
      <c r="E77" s="823"/>
      <c r="F77" s="823"/>
      <c r="G77" s="823"/>
      <c r="H77" s="823"/>
      <c r="I77" s="823"/>
      <c r="J77" s="823"/>
      <c r="K77" s="823"/>
      <c r="L77" s="823"/>
      <c r="M77" s="824"/>
      <c r="N77" s="309">
        <f>SUM(N71:N76)</f>
        <v>2553.3602603049999</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36954.747020014605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7390.9494040029213</v>
      </c>
      <c r="M84" s="858"/>
      <c r="N84" s="57"/>
    </row>
    <row r="85" spans="1:14">
      <c r="B85" s="95" t="s">
        <v>1057</v>
      </c>
      <c r="C85" s="96"/>
      <c r="D85" s="96"/>
      <c r="E85" s="96"/>
      <c r="F85" s="96"/>
      <c r="G85" s="96"/>
      <c r="H85" s="96"/>
      <c r="I85" s="93"/>
      <c r="J85" s="94"/>
      <c r="K85" s="312">
        <v>0.05</v>
      </c>
      <c r="L85" s="857">
        <f>N79*K85</f>
        <v>1847.7373510007303</v>
      </c>
      <c r="M85" s="858"/>
      <c r="N85" s="57"/>
    </row>
    <row r="86" spans="1:14" ht="15.75" thickBot="1">
      <c r="B86" s="97" t="s">
        <v>1058</v>
      </c>
      <c r="C86" s="98"/>
      <c r="D86" s="98"/>
      <c r="E86" s="98"/>
      <c r="F86" s="98"/>
      <c r="G86" s="98"/>
      <c r="H86" s="98"/>
      <c r="I86" s="99"/>
      <c r="J86" s="100"/>
      <c r="K86" s="313">
        <v>0.05</v>
      </c>
      <c r="L86" s="859">
        <f>N79*K86</f>
        <v>1847.7373510007303</v>
      </c>
      <c r="M86" s="860"/>
      <c r="N86" s="57"/>
    </row>
    <row r="87" spans="1:14" ht="15.75" thickBot="1">
      <c r="B87" s="822" t="s">
        <v>1037</v>
      </c>
      <c r="C87" s="823"/>
      <c r="D87" s="823"/>
      <c r="E87" s="823"/>
      <c r="F87" s="823"/>
      <c r="G87" s="823"/>
      <c r="H87" s="823"/>
      <c r="I87" s="823"/>
      <c r="J87" s="823"/>
      <c r="K87" s="823"/>
      <c r="L87" s="823"/>
      <c r="M87" s="824"/>
      <c r="N87" s="58">
        <f>L84+L85+L86</f>
        <v>11086.424106004382</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48041.171126018991</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28.5" customHeight="1" thickBot="1">
      <c r="A31" t="s">
        <v>1929</v>
      </c>
      <c r="B31" s="86" t="s">
        <v>1811</v>
      </c>
      <c r="C31" s="964" t="s">
        <v>2158</v>
      </c>
      <c r="D31" s="965"/>
      <c r="E31" s="965"/>
      <c r="F31" s="965"/>
      <c r="G31" s="965"/>
      <c r="H31" s="965"/>
      <c r="I31" s="965"/>
      <c r="J31" s="965"/>
      <c r="K31" s="476"/>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138</v>
      </c>
      <c r="B36" s="871" t="str">
        <f>VLOOKUP(A36,EQUIPOS!A6:D154,3,FALSE)</f>
        <v>Camioneta D-300</v>
      </c>
      <c r="C36" s="872"/>
      <c r="D36" s="872"/>
      <c r="E36" s="872"/>
      <c r="F36" s="872"/>
      <c r="G36" s="872"/>
      <c r="H36" s="873"/>
      <c r="I36" s="275"/>
      <c r="J36" s="276"/>
      <c r="K36" s="277">
        <f>VLOOKUP(A36,EQUIPOS!A6:D163,4,FALSE)</f>
        <v>48160</v>
      </c>
      <c r="L36" s="278"/>
      <c r="M36" s="344">
        <v>8000</v>
      </c>
      <c r="N36" s="280">
        <f>K36/M36</f>
        <v>6.02</v>
      </c>
    </row>
    <row r="37" spans="1:14">
      <c r="A37" s="119"/>
      <c r="B37" s="871"/>
      <c r="C37" s="872"/>
      <c r="D37" s="872"/>
      <c r="E37" s="872"/>
      <c r="F37" s="872"/>
      <c r="G37" s="872"/>
      <c r="H37" s="873"/>
      <c r="I37" s="429"/>
      <c r="J37" s="430"/>
      <c r="K37" s="277"/>
      <c r="L37" s="343"/>
      <c r="M37" s="344"/>
      <c r="N37" s="280"/>
    </row>
    <row r="38" spans="1:14">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0.01</v>
      </c>
      <c r="N41" s="352">
        <f>N77*M41</f>
        <v>25.533602603049999</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31.553602603049999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76" t="s">
        <v>522</v>
      </c>
      <c r="B48" s="49" t="str">
        <f>VLOOKUP(A48,MATERIALES!A5:D373,3,FALSE)</f>
        <v>Manto Permanente (Protección de Taludes)</v>
      </c>
      <c r="C48" s="289"/>
      <c r="D48" s="289"/>
      <c r="E48" s="289"/>
      <c r="F48" s="289"/>
      <c r="G48" s="289"/>
      <c r="H48" s="289"/>
      <c r="I48" s="289"/>
      <c r="J48" s="319" t="str">
        <f>VLOOKUP(A48,MATERIALES!A4:D640,2,FALSE)</f>
        <v>m2</v>
      </c>
      <c r="K48" s="494">
        <v>1.05</v>
      </c>
      <c r="L48" s="275"/>
      <c r="M48" s="410">
        <f>VLOOKUP(A48,MATERIALES!A5:D396,4,FALSE)</f>
        <v>16156.333333333334</v>
      </c>
      <c r="N48" s="280">
        <f>K48*M48</f>
        <v>16964.150000000001</v>
      </c>
    </row>
    <row r="49" spans="1:14">
      <c r="A49" s="176" t="s">
        <v>605</v>
      </c>
      <c r="B49" s="49" t="str">
        <f>VLOOKUP(A49,MATERIALES!A6:D373,3,FALSE)</f>
        <v>Mezcla Fértil</v>
      </c>
      <c r="C49" s="433"/>
      <c r="D49" s="433"/>
      <c r="E49" s="433"/>
      <c r="F49" s="433"/>
      <c r="G49" s="433"/>
      <c r="H49" s="433"/>
      <c r="I49" s="433"/>
      <c r="J49" s="320" t="str">
        <f>VLOOKUP(A49,MATERIALES!A5:D641,2,FALSE)</f>
        <v>m2</v>
      </c>
      <c r="K49" s="494">
        <v>1</v>
      </c>
      <c r="L49" s="429"/>
      <c r="M49" s="410">
        <f>VLOOKUP(A49,MATERIALES!A6:D397,4,FALSE)</f>
        <v>23463.860569071774</v>
      </c>
      <c r="N49" s="280">
        <f>K49*M49</f>
        <v>23463.860569071774</v>
      </c>
    </row>
    <row r="50" spans="1:14">
      <c r="A50" s="176" t="s">
        <v>899</v>
      </c>
      <c r="B50" s="49" t="str">
        <f>VLOOKUP(A50,MATERIALES!A6:D373,3,FALSE)</f>
        <v>Anclaje para fijación del manto</v>
      </c>
      <c r="C50" s="433"/>
      <c r="D50" s="433"/>
      <c r="E50" s="433"/>
      <c r="F50" s="433"/>
      <c r="G50" s="433"/>
      <c r="H50" s="433"/>
      <c r="I50" s="433"/>
      <c r="J50" s="320" t="str">
        <f>VLOOKUP(A50,MATERIALES!A6:D642,2,FALSE)</f>
        <v>u</v>
      </c>
      <c r="K50" s="494">
        <v>2</v>
      </c>
      <c r="L50" s="429"/>
      <c r="M50" s="410">
        <f>VLOOKUP(A50,MATERIALES!A6:D398,4,FALSE)</f>
        <v>1345.0362940173889</v>
      </c>
      <c r="N50" s="280">
        <f>K50*M50</f>
        <v>2690.0725880347777</v>
      </c>
    </row>
    <row r="51" spans="1:14">
      <c r="A51" s="176"/>
      <c r="B51" s="49"/>
      <c r="C51" s="433"/>
      <c r="D51" s="433"/>
      <c r="E51" s="433"/>
      <c r="F51" s="433"/>
      <c r="G51" s="433"/>
      <c r="H51" s="433"/>
      <c r="I51" s="433"/>
      <c r="J51" s="319"/>
      <c r="K51" s="459"/>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2" t="s">
        <v>1037</v>
      </c>
      <c r="C55" s="823"/>
      <c r="D55" s="823"/>
      <c r="E55" s="823"/>
      <c r="F55" s="823"/>
      <c r="G55" s="823"/>
      <c r="H55" s="823"/>
      <c r="I55" s="823"/>
      <c r="J55" s="823"/>
      <c r="K55" s="823"/>
      <c r="L55" s="823"/>
      <c r="M55" s="824"/>
      <c r="N55" s="402">
        <f>SUM(N48:N54)</f>
        <v>43118.08315710655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B60" s="52"/>
      <c r="C60" s="325"/>
      <c r="D60" s="325"/>
      <c r="E60" s="325"/>
      <c r="F60" s="325"/>
      <c r="G60" s="325"/>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5"/>
      <c r="M65" s="996"/>
      <c r="N65" s="493"/>
    </row>
    <row r="66" spans="1:15" ht="15.75" thickBot="1">
      <c r="B66" s="822" t="s">
        <v>1037</v>
      </c>
      <c r="C66" s="823"/>
      <c r="D66" s="823"/>
      <c r="E66" s="823"/>
      <c r="F66" s="823"/>
      <c r="G66" s="823"/>
      <c r="H66" s="823"/>
      <c r="I66" s="823"/>
      <c r="J66" s="823"/>
      <c r="K66" s="823"/>
      <c r="L66" s="823"/>
      <c r="M66" s="824"/>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976"/>
      <c r="N70" s="104" t="s">
        <v>1035</v>
      </c>
    </row>
    <row r="71" spans="1:15">
      <c r="A71" s="177" t="s">
        <v>9</v>
      </c>
      <c r="B71" s="55" t="str">
        <f>VLOOKUP(A71,'MANO DE OBRA'!A8:D68,3,FALSE)</f>
        <v>Obrero (3)</v>
      </c>
      <c r="C71" s="53"/>
      <c r="D71" s="53"/>
      <c r="E71" s="53"/>
      <c r="F71" s="53"/>
      <c r="G71" s="53"/>
      <c r="H71" s="53"/>
      <c r="I71" s="300">
        <f>K71/J71*100</f>
        <v>82811.68411799999</v>
      </c>
      <c r="J71" s="301">
        <v>185</v>
      </c>
      <c r="K71" s="302">
        <f>VLOOKUP(A71,'MANO DE OBRA'!A8:D99,4,FALSE)</f>
        <v>153201.61561829998</v>
      </c>
      <c r="L71" s="56"/>
      <c r="M71" s="442">
        <v>100</v>
      </c>
      <c r="N71" s="403">
        <f>K71/M71</f>
        <v>1532.0161561829998</v>
      </c>
      <c r="O71" s="112"/>
    </row>
    <row r="72" spans="1:15">
      <c r="A72" s="177"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100</v>
      </c>
      <c r="N72" s="403">
        <f>K72/M72</f>
        <v>1021.344104122</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7"/>
      <c r="C76" s="998"/>
      <c r="D76" s="998"/>
      <c r="E76" s="998"/>
      <c r="F76" s="998"/>
      <c r="G76" s="998"/>
      <c r="H76" s="998"/>
      <c r="I76" s="175"/>
      <c r="J76" s="175"/>
      <c r="K76" s="175"/>
      <c r="L76" s="999"/>
      <c r="M76" s="1000"/>
      <c r="N76" s="493"/>
    </row>
    <row r="77" spans="1:15" ht="15.75" thickBot="1">
      <c r="B77" s="822" t="s">
        <v>1037</v>
      </c>
      <c r="C77" s="823"/>
      <c r="D77" s="823"/>
      <c r="E77" s="823"/>
      <c r="F77" s="823"/>
      <c r="G77" s="823"/>
      <c r="H77" s="823"/>
      <c r="I77" s="823"/>
      <c r="J77" s="823"/>
      <c r="K77" s="823"/>
      <c r="L77" s="823"/>
      <c r="M77" s="824"/>
      <c r="N77" s="309">
        <f>SUM(N71:N76)</f>
        <v>2553.3602603049999</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45702.997020014605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9140.5994040029218</v>
      </c>
      <c r="M84" s="858"/>
      <c r="N84" s="57"/>
    </row>
    <row r="85" spans="1:14">
      <c r="B85" s="95" t="s">
        <v>1057</v>
      </c>
      <c r="C85" s="96"/>
      <c r="D85" s="96"/>
      <c r="E85" s="96"/>
      <c r="F85" s="96"/>
      <c r="G85" s="96"/>
      <c r="H85" s="96"/>
      <c r="I85" s="93"/>
      <c r="J85" s="94"/>
      <c r="K85" s="312">
        <v>0.05</v>
      </c>
      <c r="L85" s="857">
        <f>N79*K85</f>
        <v>2285.1498510007305</v>
      </c>
      <c r="M85" s="858"/>
      <c r="N85" s="57"/>
    </row>
    <row r="86" spans="1:14" ht="15.75" thickBot="1">
      <c r="B86" s="97" t="s">
        <v>1058</v>
      </c>
      <c r="C86" s="98"/>
      <c r="D86" s="98"/>
      <c r="E86" s="98"/>
      <c r="F86" s="98"/>
      <c r="G86" s="98"/>
      <c r="H86" s="98"/>
      <c r="I86" s="99"/>
      <c r="J86" s="100"/>
      <c r="K86" s="313">
        <v>0.05</v>
      </c>
      <c r="L86" s="859">
        <f>N79*K86</f>
        <v>2285.1498510007305</v>
      </c>
      <c r="M86" s="860"/>
      <c r="N86" s="57"/>
    </row>
    <row r="87" spans="1:14" ht="15.75" thickBot="1">
      <c r="B87" s="822" t="s">
        <v>1037</v>
      </c>
      <c r="C87" s="823"/>
      <c r="D87" s="823"/>
      <c r="E87" s="823"/>
      <c r="F87" s="823"/>
      <c r="G87" s="823"/>
      <c r="H87" s="823"/>
      <c r="I87" s="823"/>
      <c r="J87" s="823"/>
      <c r="K87" s="823"/>
      <c r="L87" s="823"/>
      <c r="M87" s="824"/>
      <c r="N87" s="58">
        <f>L84+L85+L86</f>
        <v>13710.899106004381</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59413.896126018983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30"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thickBot="1">
      <c r="A31" t="s">
        <v>1929</v>
      </c>
      <c r="B31" s="86" t="s">
        <v>1249</v>
      </c>
      <c r="C31" s="87" t="s">
        <v>2296</v>
      </c>
      <c r="D31" s="88"/>
      <c r="E31" s="88"/>
      <c r="F31" s="88"/>
      <c r="G31" s="88"/>
      <c r="H31" s="88"/>
      <c r="I31" s="88"/>
      <c r="J31" s="88"/>
      <c r="K31" s="461"/>
      <c r="L31" s="314" t="s">
        <v>233</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t="s">
        <v>119</v>
      </c>
      <c r="B36" s="871" t="str">
        <f>VLOOKUP(A36,EQUIPOS!A6:D154,3,FALSE)</f>
        <v xml:space="preserve">Bomba de concreto, Producción: 30 m3/h, POTENCIA: 67 HP, MAX PRESION DE CONCRETO: 1150 PSI
</v>
      </c>
      <c r="C36" s="872"/>
      <c r="D36" s="872"/>
      <c r="E36" s="872"/>
      <c r="F36" s="872"/>
      <c r="G36" s="872"/>
      <c r="H36" s="873"/>
      <c r="I36" s="275"/>
      <c r="J36" s="276"/>
      <c r="K36" s="277">
        <f>VLOOKUP(A36,EQUIPOS!A6:D163,4,FALSE)</f>
        <v>58160</v>
      </c>
      <c r="L36" s="278"/>
      <c r="M36" s="344">
        <v>100</v>
      </c>
      <c r="N36" s="280">
        <f>K36/M36</f>
        <v>581.6</v>
      </c>
    </row>
    <row r="37" spans="1:14">
      <c r="A37" s="119" t="s">
        <v>138</v>
      </c>
      <c r="B37" s="871" t="str">
        <f>VLOOKUP(A37,EQUIPOS!A7:D154,3,FALSE)</f>
        <v>Camioneta D-300</v>
      </c>
      <c r="C37" s="872"/>
      <c r="D37" s="872"/>
      <c r="E37" s="872"/>
      <c r="F37" s="872"/>
      <c r="G37" s="872"/>
      <c r="H37" s="873"/>
      <c r="I37" s="429"/>
      <c r="J37" s="430"/>
      <c r="K37" s="277">
        <f>VLOOKUP(A37,EQUIPOS!A7:D164,4,FALSE)</f>
        <v>48160</v>
      </c>
      <c r="L37" s="343"/>
      <c r="M37" s="344">
        <v>1000</v>
      </c>
      <c r="N37" s="280">
        <f>K37/M37</f>
        <v>48.16</v>
      </c>
    </row>
    <row r="38" spans="1:14">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0.01</v>
      </c>
      <c r="N41" s="352">
        <f>N77*M41</f>
        <v>3.8300403904575</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633.59004039045749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76" t="s">
        <v>606</v>
      </c>
      <c r="B48" s="49" t="str">
        <f>VLOOKUP(A48,MATERIALES!A5:D373,3,FALSE)</f>
        <v>Mortero 1:3</v>
      </c>
      <c r="C48" s="289"/>
      <c r="D48" s="289"/>
      <c r="E48" s="289"/>
      <c r="F48" s="289"/>
      <c r="G48" s="289"/>
      <c r="H48" s="289"/>
      <c r="I48" s="289"/>
      <c r="J48" s="319" t="str">
        <f>VLOOKUP(A48,MATERIALES!A4:D640,2,FALSE)</f>
        <v>m3</v>
      </c>
      <c r="K48" s="494">
        <v>0.1</v>
      </c>
      <c r="L48" s="275"/>
      <c r="M48" s="410">
        <f>VLOOKUP(A48,MATERIALES!A5:D396,4,FALSE)</f>
        <v>429908.96134648862</v>
      </c>
      <c r="N48" s="280">
        <f>K48*M48</f>
        <v>42990.896134648865</v>
      </c>
    </row>
    <row r="49" spans="1:14">
      <c r="A49" s="176" t="s">
        <v>806</v>
      </c>
      <c r="B49" s="49" t="str">
        <f>VLOOKUP(A49,MATERIALES!A6:D373,3,FALSE)</f>
        <v>Varilla 5/8</v>
      </c>
      <c r="C49" s="433"/>
      <c r="D49" s="433"/>
      <c r="E49" s="433"/>
      <c r="F49" s="433"/>
      <c r="G49" s="433"/>
      <c r="H49" s="433"/>
      <c r="I49" s="433"/>
      <c r="J49" s="320" t="str">
        <f>VLOOKUP(A49,MATERIALES!A5:D641,2,FALSE)</f>
        <v>kg</v>
      </c>
      <c r="K49" s="494">
        <v>1.1000000000000001</v>
      </c>
      <c r="L49" s="429"/>
      <c r="M49" s="410">
        <f>VLOOKUP(A49,MATERIALES!A6:D397,4,FALSE)</f>
        <v>2911.3333333333335</v>
      </c>
      <c r="N49" s="280">
        <f>K49*M49</f>
        <v>3202.4666666666672</v>
      </c>
    </row>
    <row r="50" spans="1:14">
      <c r="A50" s="176" t="s">
        <v>1015</v>
      </c>
      <c r="B50" s="49" t="str">
        <f>VLOOKUP(A50,MATERIALES!A6:D373,3,FALSE)</f>
        <v>Malla Electrosoldada de 5/16</v>
      </c>
      <c r="C50" s="433"/>
      <c r="D50" s="433"/>
      <c r="E50" s="433"/>
      <c r="F50" s="433"/>
      <c r="G50" s="433"/>
      <c r="H50" s="433"/>
      <c r="I50" s="433"/>
      <c r="J50" s="320" t="str">
        <f>VLOOKUP(A50,MATERIALES!A6:D642,2,FALSE)</f>
        <v>m2</v>
      </c>
      <c r="K50" s="494">
        <v>1</v>
      </c>
      <c r="L50" s="429"/>
      <c r="M50" s="410">
        <f>VLOOKUP(A50,MATERIALES!A6:D398,4,FALSE)</f>
        <v>17659.706666666665</v>
      </c>
      <c r="N50" s="280">
        <f>K50*M50</f>
        <v>17659.706666666665</v>
      </c>
    </row>
    <row r="51" spans="1:14">
      <c r="A51" s="176"/>
      <c r="B51" s="49"/>
      <c r="C51" s="433"/>
      <c r="D51" s="433"/>
      <c r="E51" s="433"/>
      <c r="F51" s="433"/>
      <c r="G51" s="433"/>
      <c r="H51" s="433"/>
      <c r="I51" s="433"/>
      <c r="J51" s="319"/>
      <c r="K51" s="459"/>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2" t="s">
        <v>1037</v>
      </c>
      <c r="C55" s="823"/>
      <c r="D55" s="823"/>
      <c r="E55" s="823"/>
      <c r="F55" s="823"/>
      <c r="G55" s="823"/>
      <c r="H55" s="823"/>
      <c r="I55" s="823"/>
      <c r="J55" s="823"/>
      <c r="K55" s="823"/>
      <c r="L55" s="823"/>
      <c r="M55" s="824"/>
      <c r="N55" s="402">
        <f>SUM(N48:N54)</f>
        <v>63853.069467982197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B60" s="52"/>
      <c r="C60" s="325"/>
      <c r="D60" s="325"/>
      <c r="E60" s="325"/>
      <c r="F60" s="325"/>
      <c r="G60" s="325"/>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5"/>
      <c r="M65" s="996"/>
      <c r="N65" s="493"/>
    </row>
    <row r="66" spans="1:15" ht="15.75" thickBot="1">
      <c r="B66" s="822" t="s">
        <v>1037</v>
      </c>
      <c r="C66" s="823"/>
      <c r="D66" s="823"/>
      <c r="E66" s="823"/>
      <c r="F66" s="823"/>
      <c r="G66" s="823"/>
      <c r="H66" s="823"/>
      <c r="I66" s="823"/>
      <c r="J66" s="823"/>
      <c r="K66" s="823"/>
      <c r="L66" s="823"/>
      <c r="M66" s="824"/>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976"/>
      <c r="N70" s="104" t="s">
        <v>1035</v>
      </c>
    </row>
    <row r="71" spans="1:15">
      <c r="A71" s="177" t="s">
        <v>11</v>
      </c>
      <c r="B71" s="55" t="str">
        <f>VLOOKUP(A71,'MANO DE OBRA'!A8:D68,3,FALSE)</f>
        <v>Obrero (4)</v>
      </c>
      <c r="C71" s="53"/>
      <c r="D71" s="53"/>
      <c r="E71" s="53"/>
      <c r="F71" s="53"/>
      <c r="G71" s="53"/>
      <c r="H71" s="53"/>
      <c r="I71" s="300">
        <f>K71/J71*100</f>
        <v>110415.578824</v>
      </c>
      <c r="J71" s="301">
        <v>185</v>
      </c>
      <c r="K71" s="302">
        <f>VLOOKUP(A71,'MANO DE OBRA'!A8:D99,4,FALSE)</f>
        <v>204268.8208244</v>
      </c>
      <c r="L71" s="56"/>
      <c r="M71" s="442">
        <v>800</v>
      </c>
      <c r="N71" s="403">
        <f>K71/M71</f>
        <v>255.33602603049999</v>
      </c>
      <c r="O71" s="112"/>
    </row>
    <row r="72" spans="1:15">
      <c r="A72" s="177" t="s">
        <v>30</v>
      </c>
      <c r="B72" s="55" t="str">
        <f>VLOOKUP(A72,'MANO DE OBRA'!A8:D69,3,FALSE)</f>
        <v>Oficial</v>
      </c>
      <c r="C72" s="53"/>
      <c r="D72" s="53"/>
      <c r="E72" s="53"/>
      <c r="F72" s="53"/>
      <c r="G72" s="53"/>
      <c r="H72" s="53"/>
      <c r="I72" s="300">
        <f>K72/J72*100</f>
        <v>55207.789411999998</v>
      </c>
      <c r="J72" s="301">
        <v>185</v>
      </c>
      <c r="K72" s="302">
        <f>VLOOKUP(A72,'MANO DE OBRA'!A8:D100,4,FALSE)</f>
        <v>102134.4104122</v>
      </c>
      <c r="L72" s="56"/>
      <c r="M72" s="442">
        <v>800</v>
      </c>
      <c r="N72" s="403">
        <f>K72/M72</f>
        <v>127.66801301525</v>
      </c>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7"/>
      <c r="C76" s="998"/>
      <c r="D76" s="998"/>
      <c r="E76" s="998"/>
      <c r="F76" s="998"/>
      <c r="G76" s="998"/>
      <c r="H76" s="998"/>
      <c r="I76" s="175"/>
      <c r="J76" s="175"/>
      <c r="K76" s="175"/>
      <c r="L76" s="999"/>
      <c r="M76" s="1000"/>
      <c r="N76" s="493"/>
    </row>
    <row r="77" spans="1:15" ht="15.75" thickBot="1">
      <c r="B77" s="822" t="s">
        <v>1037</v>
      </c>
      <c r="C77" s="823"/>
      <c r="D77" s="823"/>
      <c r="E77" s="823"/>
      <c r="F77" s="823"/>
      <c r="G77" s="823"/>
      <c r="H77" s="823"/>
      <c r="I77" s="823"/>
      <c r="J77" s="823"/>
      <c r="K77" s="823"/>
      <c r="L77" s="823"/>
      <c r="M77" s="824"/>
      <c r="N77" s="309">
        <f>SUM(N71:N76)</f>
        <v>383.00403904575001</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64869.663547418408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12973.932709483683</v>
      </c>
      <c r="M84" s="858"/>
      <c r="N84" s="57"/>
    </row>
    <row r="85" spans="1:14">
      <c r="B85" s="95" t="s">
        <v>1057</v>
      </c>
      <c r="C85" s="96"/>
      <c r="D85" s="96"/>
      <c r="E85" s="96"/>
      <c r="F85" s="96"/>
      <c r="G85" s="96"/>
      <c r="H85" s="96"/>
      <c r="I85" s="93"/>
      <c r="J85" s="94"/>
      <c r="K85" s="312">
        <v>0.05</v>
      </c>
      <c r="L85" s="857">
        <f>N79*K85</f>
        <v>3243.4831773709207</v>
      </c>
      <c r="M85" s="858"/>
      <c r="N85" s="57"/>
    </row>
    <row r="86" spans="1:14" ht="15.75" thickBot="1">
      <c r="B86" s="97" t="s">
        <v>1058</v>
      </c>
      <c r="C86" s="98"/>
      <c r="D86" s="98"/>
      <c r="E86" s="98"/>
      <c r="F86" s="98"/>
      <c r="G86" s="98"/>
      <c r="H86" s="98"/>
      <c r="I86" s="99"/>
      <c r="J86" s="100"/>
      <c r="K86" s="313">
        <v>0.05</v>
      </c>
      <c r="L86" s="859">
        <f>N79*K86</f>
        <v>3243.4831773709207</v>
      </c>
      <c r="M86" s="860"/>
      <c r="N86" s="57"/>
    </row>
    <row r="87" spans="1:14" ht="15.75" thickBot="1">
      <c r="B87" s="822" t="s">
        <v>1037</v>
      </c>
      <c r="C87" s="823"/>
      <c r="D87" s="823"/>
      <c r="E87" s="823"/>
      <c r="F87" s="823"/>
      <c r="G87" s="823"/>
      <c r="H87" s="823"/>
      <c r="I87" s="823"/>
      <c r="J87" s="823"/>
      <c r="K87" s="823"/>
      <c r="L87" s="823"/>
      <c r="M87" s="824"/>
      <c r="N87" s="58">
        <f>L84+L85+L86</f>
        <v>19460.899064225523</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84330.562611643923</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9.25" customHeight="1" thickBot="1">
      <c r="B29" s="77" t="s">
        <v>1027</v>
      </c>
      <c r="C29" s="801" t="s">
        <v>1028</v>
      </c>
      <c r="D29" s="802"/>
      <c r="E29" s="802"/>
      <c r="F29" s="802"/>
      <c r="G29" s="802"/>
      <c r="H29" s="802"/>
      <c r="I29" s="802"/>
      <c r="J29" s="78"/>
      <c r="K29" s="350" t="s">
        <v>2321</v>
      </c>
      <c r="L29" s="798" t="s">
        <v>1029</v>
      </c>
      <c r="M29" s="799"/>
      <c r="N29" s="77" t="s">
        <v>1030</v>
      </c>
    </row>
    <row r="30" spans="1:14" ht="17.25" hidden="1" customHeight="1">
      <c r="B30" s="77" t="s">
        <v>1027</v>
      </c>
      <c r="C30" s="801" t="s">
        <v>1028</v>
      </c>
      <c r="D30" s="802"/>
      <c r="E30" s="802"/>
      <c r="F30" s="802"/>
      <c r="G30" s="802"/>
      <c r="H30" s="802"/>
      <c r="I30" s="802"/>
      <c r="J30" s="78"/>
      <c r="K30" s="315"/>
      <c r="L30" s="798" t="s">
        <v>1029</v>
      </c>
      <c r="M30" s="799"/>
      <c r="N30" s="77" t="s">
        <v>1030</v>
      </c>
    </row>
    <row r="31" spans="1:14" ht="15.75" thickBot="1">
      <c r="A31" t="s">
        <v>1929</v>
      </c>
      <c r="B31" s="86" t="s">
        <v>1812</v>
      </c>
      <c r="C31" s="87" t="s">
        <v>2297</v>
      </c>
      <c r="D31" s="88"/>
      <c r="E31" s="88"/>
      <c r="F31" s="88"/>
      <c r="G31" s="88"/>
      <c r="H31" s="88"/>
      <c r="I31" s="88"/>
      <c r="J31" s="88"/>
      <c r="K31" s="461"/>
      <c r="L31" s="314" t="s">
        <v>1029</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344"/>
      <c r="N36" s="280"/>
    </row>
    <row r="37" spans="1:14">
      <c r="A37" s="119"/>
      <c r="B37" s="871"/>
      <c r="C37" s="872"/>
      <c r="D37" s="872"/>
      <c r="E37" s="872"/>
      <c r="F37" s="872"/>
      <c r="G37" s="872"/>
      <c r="H37" s="873"/>
      <c r="I37" s="429"/>
      <c r="J37" s="430"/>
      <c r="K37" s="277"/>
      <c r="L37" s="343"/>
      <c r="M37" s="344"/>
      <c r="N37" s="280"/>
    </row>
    <row r="38" spans="1:14">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0.05</v>
      </c>
      <c r="N41" s="352">
        <f>N77*M41</f>
        <v>255.33602603049999</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255.33602603049999</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76" t="s">
        <v>743</v>
      </c>
      <c r="B48" s="49" t="str">
        <f>VLOOKUP(A48,MATERIALES!A5:D373,3,FALSE)</f>
        <v xml:space="preserve">Tierra abonada </v>
      </c>
      <c r="C48" s="289"/>
      <c r="D48" s="289"/>
      <c r="E48" s="289"/>
      <c r="F48" s="289"/>
      <c r="G48" s="289"/>
      <c r="H48" s="289"/>
      <c r="I48" s="289"/>
      <c r="J48" s="319" t="str">
        <f>VLOOKUP(A48,MATERIALES!A4:D640,2,FALSE)</f>
        <v>m3</v>
      </c>
      <c r="K48" s="494">
        <v>0.5</v>
      </c>
      <c r="L48" s="275"/>
      <c r="M48" s="410">
        <f>VLOOKUP(A48,MATERIALES!A5:D396,4,FALSE)</f>
        <v>45346.666666666664</v>
      </c>
      <c r="N48" s="280">
        <f>K48*M48</f>
        <v>22673.333333333332</v>
      </c>
    </row>
    <row r="49" spans="1:14">
      <c r="A49" s="176" t="s">
        <v>996</v>
      </c>
      <c r="B49" s="49" t="str">
        <f>VLOOKUP(A49,MATERIALES!A6:D373,3,FALSE)</f>
        <v>Árbol de 1.2 m (Paisajístico)</v>
      </c>
      <c r="C49" s="433"/>
      <c r="D49" s="433"/>
      <c r="E49" s="433"/>
      <c r="F49" s="433"/>
      <c r="G49" s="433"/>
      <c r="H49" s="433"/>
      <c r="I49" s="433"/>
      <c r="J49" s="320" t="str">
        <f>VLOOKUP(A49,MATERIALES!A5:D641,2,FALSE)</f>
        <v>u</v>
      </c>
      <c r="K49" s="494">
        <v>1</v>
      </c>
      <c r="L49" s="429"/>
      <c r="M49" s="410">
        <f>VLOOKUP(A49,MATERIALES!A6:D397,4,FALSE)</f>
        <v>14771</v>
      </c>
      <c r="N49" s="280">
        <f>K49*M49</f>
        <v>14771</v>
      </c>
    </row>
    <row r="50" spans="1:14">
      <c r="A50" s="176"/>
      <c r="B50" s="49"/>
      <c r="C50" s="433"/>
      <c r="D50" s="433"/>
      <c r="E50" s="433"/>
      <c r="F50" s="433"/>
      <c r="G50" s="433"/>
      <c r="H50" s="433"/>
      <c r="I50" s="433"/>
      <c r="J50" s="326"/>
      <c r="K50" s="494"/>
      <c r="L50" s="429"/>
      <c r="M50" s="410"/>
      <c r="N50" s="280"/>
    </row>
    <row r="51" spans="1:14">
      <c r="A51" s="176"/>
      <c r="B51" s="49"/>
      <c r="C51" s="433"/>
      <c r="D51" s="433"/>
      <c r="E51" s="433"/>
      <c r="F51" s="433"/>
      <c r="G51" s="433"/>
      <c r="H51" s="433"/>
      <c r="I51" s="433"/>
      <c r="J51" s="319"/>
      <c r="K51" s="405"/>
      <c r="L51" s="429"/>
      <c r="M51" s="410"/>
      <c r="N51" s="280"/>
    </row>
    <row r="52" spans="1:14">
      <c r="B52" s="328"/>
      <c r="C52" s="53"/>
      <c r="D52" s="53"/>
      <c r="E52" s="53"/>
      <c r="F52" s="53"/>
      <c r="G52" s="53"/>
      <c r="H52" s="53"/>
      <c r="I52" s="53"/>
      <c r="J52" s="296"/>
      <c r="K52" s="175"/>
      <c r="L52" s="326"/>
      <c r="M52" s="434"/>
      <c r="N52" s="281"/>
    </row>
    <row r="53" spans="1:14">
      <c r="B53" s="174"/>
      <c r="C53" s="325"/>
      <c r="D53" s="325"/>
      <c r="E53" s="325"/>
      <c r="F53" s="325"/>
      <c r="G53" s="325"/>
      <c r="H53" s="325"/>
      <c r="I53" s="325"/>
      <c r="J53" s="319"/>
      <c r="K53" s="50"/>
      <c r="L53" s="326"/>
      <c r="M53" s="434"/>
      <c r="N53" s="281"/>
    </row>
    <row r="54" spans="1:14" ht="15.75" thickBot="1">
      <c r="B54" s="486"/>
      <c r="C54" s="53"/>
      <c r="D54" s="53"/>
      <c r="E54" s="53"/>
      <c r="F54" s="53"/>
      <c r="G54" s="53"/>
      <c r="H54" s="53"/>
      <c r="I54" s="53"/>
      <c r="J54" s="296"/>
      <c r="K54" s="175"/>
      <c r="L54" s="487"/>
      <c r="M54" s="488"/>
      <c r="N54" s="489"/>
    </row>
    <row r="55" spans="1:14" ht="15.75" thickBot="1">
      <c r="B55" s="822" t="s">
        <v>1037</v>
      </c>
      <c r="C55" s="823"/>
      <c r="D55" s="823"/>
      <c r="E55" s="823"/>
      <c r="F55" s="823"/>
      <c r="G55" s="823"/>
      <c r="H55" s="823"/>
      <c r="I55" s="823"/>
      <c r="J55" s="823"/>
      <c r="K55" s="823"/>
      <c r="L55" s="823"/>
      <c r="M55" s="824"/>
      <c r="N55" s="402">
        <f>SUM(N48:N54)</f>
        <v>37444.333333333328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1" t="s">
        <v>1041</v>
      </c>
      <c r="C59" s="322"/>
      <c r="D59" s="322"/>
      <c r="E59" s="322"/>
      <c r="F59" s="322"/>
      <c r="G59" s="322"/>
      <c r="H59" s="79" t="s">
        <v>1029</v>
      </c>
      <c r="I59" s="80" t="s">
        <v>1042</v>
      </c>
      <c r="J59" s="81" t="s">
        <v>1043</v>
      </c>
      <c r="K59" s="79" t="s">
        <v>1044</v>
      </c>
      <c r="L59" s="908" t="s">
        <v>1045</v>
      </c>
      <c r="M59" s="887"/>
      <c r="N59" s="82" t="s">
        <v>1035</v>
      </c>
    </row>
    <row r="60" spans="1:14">
      <c r="B60" s="52"/>
      <c r="C60" s="325"/>
      <c r="D60" s="325"/>
      <c r="E60" s="325"/>
      <c r="F60" s="325"/>
      <c r="G60" s="325"/>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319"/>
      <c r="I63" s="287"/>
      <c r="J63" s="294"/>
      <c r="K63" s="287"/>
      <c r="L63" s="909"/>
      <c r="M63" s="910"/>
      <c r="N63" s="295"/>
    </row>
    <row r="64" spans="1:14">
      <c r="B64" s="52"/>
      <c r="C64" s="53"/>
      <c r="D64" s="53"/>
      <c r="E64" s="53"/>
      <c r="F64" s="53"/>
      <c r="G64" s="53"/>
      <c r="H64" s="296"/>
      <c r="I64" s="287"/>
      <c r="J64" s="287"/>
      <c r="K64" s="287"/>
      <c r="L64" s="297"/>
      <c r="M64" s="298"/>
      <c r="N64" s="299"/>
    </row>
    <row r="65" spans="1:15" ht="15.75" thickBot="1">
      <c r="B65" s="55"/>
      <c r="C65" s="53"/>
      <c r="D65" s="53"/>
      <c r="E65" s="53"/>
      <c r="F65" s="53"/>
      <c r="G65" s="53"/>
      <c r="H65" s="492"/>
      <c r="I65" s="175"/>
      <c r="J65" s="175"/>
      <c r="K65" s="175"/>
      <c r="L65" s="995"/>
      <c r="M65" s="996"/>
      <c r="N65" s="493"/>
    </row>
    <row r="66" spans="1:15" ht="15.75" thickBot="1">
      <c r="B66" s="822" t="s">
        <v>1037</v>
      </c>
      <c r="C66" s="823"/>
      <c r="D66" s="823"/>
      <c r="E66" s="823"/>
      <c r="F66" s="823"/>
      <c r="G66" s="823"/>
      <c r="H66" s="823"/>
      <c r="I66" s="823"/>
      <c r="J66" s="823"/>
      <c r="K66" s="823"/>
      <c r="L66" s="823"/>
      <c r="M66" s="824"/>
      <c r="N66" s="402"/>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1" t="s">
        <v>1047</v>
      </c>
      <c r="C70" s="862"/>
      <c r="D70" s="862"/>
      <c r="E70" s="862"/>
      <c r="F70" s="862"/>
      <c r="G70" s="862"/>
      <c r="H70" s="862"/>
      <c r="I70" s="79" t="s">
        <v>1048</v>
      </c>
      <c r="J70" s="81" t="s">
        <v>1494</v>
      </c>
      <c r="K70" s="80" t="s">
        <v>1050</v>
      </c>
      <c r="L70" s="863" t="s">
        <v>1034</v>
      </c>
      <c r="M70" s="976"/>
      <c r="N70" s="104" t="s">
        <v>1035</v>
      </c>
    </row>
    <row r="71" spans="1:15">
      <c r="A71" s="177" t="s">
        <v>6</v>
      </c>
      <c r="B71" s="55" t="str">
        <f>VLOOKUP(A71,'MANO DE OBRA'!A8:D68,3,FALSE)</f>
        <v xml:space="preserve">Obrero </v>
      </c>
      <c r="C71" s="53"/>
      <c r="D71" s="53"/>
      <c r="E71" s="53"/>
      <c r="F71" s="53"/>
      <c r="G71" s="53"/>
      <c r="H71" s="53"/>
      <c r="I71" s="300">
        <f>K71/J71*100</f>
        <v>27603.894705999999</v>
      </c>
      <c r="J71" s="301">
        <v>185</v>
      </c>
      <c r="K71" s="302">
        <f>VLOOKUP(A71,'MANO DE OBRA'!A8:D99,4,FALSE)</f>
        <v>51067.205206099999</v>
      </c>
      <c r="L71" s="56"/>
      <c r="M71" s="495">
        <v>10</v>
      </c>
      <c r="N71" s="403">
        <f>K71/M71</f>
        <v>5106.7205206099998</v>
      </c>
      <c r="O71" s="112"/>
    </row>
    <row r="72" spans="1:15">
      <c r="A72" s="177"/>
      <c r="B72" s="55"/>
      <c r="C72" s="53"/>
      <c r="D72" s="53"/>
      <c r="E72" s="53"/>
      <c r="F72" s="53"/>
      <c r="G72" s="53"/>
      <c r="H72" s="53"/>
      <c r="I72" s="300"/>
      <c r="J72" s="301"/>
      <c r="K72" s="302"/>
      <c r="L72" s="56"/>
      <c r="M72" s="442"/>
      <c r="N72" s="403"/>
    </row>
    <row r="73" spans="1:15">
      <c r="B73" s="55"/>
      <c r="C73" s="53"/>
      <c r="D73" s="53"/>
      <c r="E73" s="53"/>
      <c r="F73" s="53"/>
      <c r="G73" s="53"/>
      <c r="H73" s="53"/>
      <c r="I73" s="300"/>
      <c r="J73" s="301"/>
      <c r="K73" s="302"/>
      <c r="L73" s="56"/>
      <c r="M73" s="440"/>
      <c r="N73" s="403"/>
    </row>
    <row r="74" spans="1:15">
      <c r="B74" s="55"/>
      <c r="C74" s="53"/>
      <c r="D74" s="53"/>
      <c r="E74" s="53"/>
      <c r="F74" s="53"/>
      <c r="G74" s="53"/>
      <c r="H74" s="53"/>
      <c r="I74" s="287"/>
      <c r="J74" s="305"/>
      <c r="K74" s="306"/>
      <c r="L74" s="326"/>
      <c r="M74" s="308"/>
      <c r="N74" s="304"/>
    </row>
    <row r="75" spans="1:15">
      <c r="B75" s="55"/>
      <c r="C75" s="53"/>
      <c r="D75" s="53"/>
      <c r="E75" s="53"/>
      <c r="F75" s="53"/>
      <c r="G75" s="53"/>
      <c r="H75" s="53"/>
      <c r="I75" s="287"/>
      <c r="J75" s="305"/>
      <c r="K75" s="306"/>
      <c r="L75" s="326"/>
      <c r="M75" s="308"/>
      <c r="N75" s="304"/>
    </row>
    <row r="76" spans="1:15" ht="15.75" thickBot="1">
      <c r="B76" s="997"/>
      <c r="C76" s="998"/>
      <c r="D76" s="998"/>
      <c r="E76" s="998"/>
      <c r="F76" s="998"/>
      <c r="G76" s="998"/>
      <c r="H76" s="998"/>
      <c r="I76" s="175"/>
      <c r="J76" s="175"/>
      <c r="K76" s="175"/>
      <c r="L76" s="999"/>
      <c r="M76" s="1000"/>
      <c r="N76" s="493"/>
    </row>
    <row r="77" spans="1:15" ht="15.75" thickBot="1">
      <c r="B77" s="822" t="s">
        <v>1037</v>
      </c>
      <c r="C77" s="823"/>
      <c r="D77" s="823"/>
      <c r="E77" s="823"/>
      <c r="F77" s="823"/>
      <c r="G77" s="823"/>
      <c r="H77" s="823"/>
      <c r="I77" s="823"/>
      <c r="J77" s="823"/>
      <c r="K77" s="823"/>
      <c r="L77" s="823"/>
      <c r="M77" s="824"/>
      <c r="N77" s="309">
        <f>SUM(N71:N76)</f>
        <v>5106.7205206099998</v>
      </c>
    </row>
    <row r="78" spans="1:15" ht="15.75" thickBot="1">
      <c r="B78" s="39"/>
      <c r="C78" s="40"/>
      <c r="D78" s="40"/>
      <c r="E78" s="40"/>
      <c r="F78" s="40"/>
      <c r="G78" s="40"/>
      <c r="H78" s="40"/>
      <c r="I78" s="40"/>
      <c r="J78" s="40"/>
      <c r="K78" s="40"/>
      <c r="L78" s="40"/>
      <c r="M78" s="40"/>
      <c r="N78" s="41"/>
    </row>
    <row r="79" spans="1:15" ht="15.75" thickBot="1">
      <c r="B79" s="822" t="s">
        <v>1051</v>
      </c>
      <c r="C79" s="823"/>
      <c r="D79" s="823"/>
      <c r="E79" s="823"/>
      <c r="F79" s="823"/>
      <c r="G79" s="823"/>
      <c r="H79" s="823"/>
      <c r="I79" s="823"/>
      <c r="J79" s="823"/>
      <c r="K79" s="823"/>
      <c r="L79" s="823"/>
      <c r="M79" s="824"/>
      <c r="N79" s="105">
        <f>N43+N55+N66+N77</f>
        <v>42806.389879973824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7" t="s">
        <v>1053</v>
      </c>
      <c r="C83" s="868"/>
      <c r="D83" s="868"/>
      <c r="E83" s="868"/>
      <c r="F83" s="868"/>
      <c r="G83" s="868"/>
      <c r="H83" s="868"/>
      <c r="I83" s="322"/>
      <c r="J83" s="342"/>
      <c r="K83" s="310" t="s">
        <v>1054</v>
      </c>
      <c r="L83" s="869" t="s">
        <v>1055</v>
      </c>
      <c r="M83" s="870"/>
      <c r="N83" s="311"/>
    </row>
    <row r="84" spans="1:14">
      <c r="B84" s="855" t="s">
        <v>1056</v>
      </c>
      <c r="C84" s="856"/>
      <c r="D84" s="856"/>
      <c r="E84" s="856"/>
      <c r="F84" s="856"/>
      <c r="G84" s="856"/>
      <c r="H84" s="856"/>
      <c r="I84" s="93"/>
      <c r="J84" s="94"/>
      <c r="K84" s="312">
        <v>0.2</v>
      </c>
      <c r="L84" s="857">
        <f>N79*K84</f>
        <v>8561.2779759947643</v>
      </c>
      <c r="M84" s="858"/>
      <c r="N84" s="57"/>
    </row>
    <row r="85" spans="1:14">
      <c r="B85" s="95" t="s">
        <v>1057</v>
      </c>
      <c r="C85" s="96"/>
      <c r="D85" s="96"/>
      <c r="E85" s="96"/>
      <c r="F85" s="96"/>
      <c r="G85" s="96"/>
      <c r="H85" s="96"/>
      <c r="I85" s="93"/>
      <c r="J85" s="94"/>
      <c r="K85" s="312">
        <v>0.05</v>
      </c>
      <c r="L85" s="857">
        <f>N79*K85</f>
        <v>2140.3194939986911</v>
      </c>
      <c r="M85" s="858"/>
      <c r="N85" s="57"/>
    </row>
    <row r="86" spans="1:14" ht="15.75" thickBot="1">
      <c r="B86" s="97" t="s">
        <v>1058</v>
      </c>
      <c r="C86" s="98"/>
      <c r="D86" s="98"/>
      <c r="E86" s="98"/>
      <c r="F86" s="98"/>
      <c r="G86" s="98"/>
      <c r="H86" s="98"/>
      <c r="I86" s="99"/>
      <c r="J86" s="100"/>
      <c r="K86" s="313">
        <v>0.05</v>
      </c>
      <c r="L86" s="859">
        <f>N79*K86</f>
        <v>2140.3194939986911</v>
      </c>
      <c r="M86" s="860"/>
      <c r="N86" s="57"/>
    </row>
    <row r="87" spans="1:14" ht="15.75" thickBot="1">
      <c r="B87" s="822" t="s">
        <v>1037</v>
      </c>
      <c r="C87" s="823"/>
      <c r="D87" s="823"/>
      <c r="E87" s="823"/>
      <c r="F87" s="823"/>
      <c r="G87" s="823"/>
      <c r="H87" s="823"/>
      <c r="I87" s="823"/>
      <c r="J87" s="823"/>
      <c r="K87" s="823"/>
      <c r="L87" s="823"/>
      <c r="M87" s="824"/>
      <c r="N87" s="58">
        <f>L84+L85+L86</f>
        <v>12841.916963992147</v>
      </c>
    </row>
    <row r="88" spans="1:14" ht="15.75" thickBot="1">
      <c r="B88" s="39"/>
      <c r="C88" s="40"/>
      <c r="D88" s="40"/>
      <c r="E88" s="40"/>
      <c r="F88" s="40"/>
      <c r="G88" s="40"/>
      <c r="H88" s="40"/>
      <c r="I88" s="40"/>
      <c r="J88" s="40"/>
      <c r="K88" s="40"/>
      <c r="L88" s="40"/>
      <c r="M88" s="40"/>
      <c r="N88" s="41"/>
    </row>
    <row r="89" spans="1:14" ht="15.75" thickBot="1">
      <c r="A89" t="s">
        <v>2122</v>
      </c>
      <c r="B89" s="822" t="s">
        <v>1059</v>
      </c>
      <c r="C89" s="823"/>
      <c r="D89" s="823"/>
      <c r="E89" s="823"/>
      <c r="F89" s="823"/>
      <c r="G89" s="823"/>
      <c r="H89" s="823"/>
      <c r="I89" s="823"/>
      <c r="J89" s="823"/>
      <c r="K89" s="823"/>
      <c r="L89" s="823"/>
      <c r="M89" s="824"/>
      <c r="N89" s="196">
        <f>N79+N87</f>
        <v>55648.306843965969</v>
      </c>
    </row>
    <row r="90" spans="1:14">
      <c r="B90" s="247"/>
      <c r="C90" s="248"/>
      <c r="D90" s="248"/>
      <c r="E90" s="248"/>
      <c r="F90" s="248"/>
      <c r="G90" s="248"/>
      <c r="H90" s="248"/>
      <c r="I90" s="248"/>
      <c r="J90" s="248"/>
      <c r="K90" s="248"/>
      <c r="L90" s="248"/>
      <c r="M90" s="248"/>
      <c r="N90" s="249"/>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251"/>
      <c r="F93" s="251"/>
      <c r="G93" s="251"/>
      <c r="H93" s="251"/>
      <c r="I93" s="251"/>
      <c r="J93" s="251"/>
      <c r="K93" s="251"/>
      <c r="L93" s="251"/>
      <c r="M93" s="251"/>
      <c r="N93" s="252"/>
    </row>
    <row r="94" spans="1:14">
      <c r="B94" s="250"/>
      <c r="C94" s="251"/>
      <c r="D94" s="251"/>
      <c r="E94" s="425" t="s">
        <v>1060</v>
      </c>
      <c r="F94" s="425"/>
      <c r="G94" s="425"/>
      <c r="H94" s="425"/>
      <c r="I94" s="425"/>
      <c r="J94" s="425"/>
      <c r="K94" s="251"/>
      <c r="L94" s="251"/>
      <c r="M94" s="251"/>
      <c r="N94" s="252"/>
    </row>
    <row r="95" spans="1:14">
      <c r="B95" s="250"/>
      <c r="C95" s="251"/>
      <c r="D95" s="251"/>
      <c r="E95" s="251" t="s">
        <v>1061</v>
      </c>
      <c r="F95" s="251"/>
      <c r="G95" s="251"/>
      <c r="H95" s="251"/>
      <c r="I95" s="251"/>
      <c r="J95" s="251"/>
      <c r="K95" s="251"/>
      <c r="L95" s="251"/>
      <c r="M95" s="251"/>
      <c r="N95" s="252"/>
    </row>
    <row r="96" spans="1:14">
      <c r="B96" s="250"/>
      <c r="C96" s="251"/>
      <c r="D96" s="251"/>
      <c r="E96" s="251" t="s">
        <v>1062</v>
      </c>
      <c r="F96" s="251"/>
      <c r="G96" s="251"/>
      <c r="H96" s="251"/>
      <c r="I96" s="251"/>
      <c r="J96" s="251"/>
      <c r="K96" s="251"/>
      <c r="L96" s="251"/>
      <c r="M96" s="251"/>
      <c r="N96" s="252"/>
    </row>
    <row r="97" spans="2:14">
      <c r="B97" s="250"/>
      <c r="C97" s="251"/>
      <c r="D97" s="251"/>
      <c r="E97" s="251" t="s">
        <v>1063</v>
      </c>
      <c r="F97" s="251"/>
      <c r="G97" s="251"/>
      <c r="H97" s="251"/>
      <c r="I97" s="251"/>
      <c r="J97" s="251"/>
      <c r="K97" s="251"/>
      <c r="L97" s="251"/>
      <c r="M97" s="251"/>
      <c r="N97" s="252"/>
    </row>
    <row r="98" spans="2:14" ht="15.75" thickBot="1">
      <c r="B98" s="250"/>
      <c r="C98" s="251"/>
      <c r="D98" s="251"/>
      <c r="E98" s="251"/>
      <c r="F98" s="251" t="s">
        <v>1064</v>
      </c>
      <c r="G98" s="251"/>
      <c r="H98" s="251"/>
      <c r="I98" s="251"/>
      <c r="J98" s="251"/>
      <c r="K98" s="251"/>
      <c r="L98" s="251"/>
      <c r="M98" s="251"/>
      <c r="N98" s="252"/>
    </row>
    <row r="99" spans="2:14">
      <c r="B99" s="235" t="s">
        <v>2322</v>
      </c>
      <c r="C99" s="236"/>
      <c r="D99" s="236"/>
      <c r="E99" s="236"/>
      <c r="F99" s="236"/>
      <c r="G99" s="236"/>
      <c r="H99" s="236"/>
      <c r="I99" s="236"/>
      <c r="J99" s="236"/>
      <c r="K99" s="236"/>
      <c r="L99" s="236"/>
      <c r="M99" s="236"/>
      <c r="N99" s="237"/>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c r="B102" s="253"/>
      <c r="C102" s="254"/>
      <c r="D102" s="254"/>
      <c r="E102" s="254"/>
      <c r="F102" s="254"/>
      <c r="G102" s="254"/>
      <c r="H102" s="254"/>
      <c r="I102" s="254"/>
      <c r="J102" s="254"/>
      <c r="K102" s="254"/>
      <c r="L102" s="254"/>
      <c r="M102" s="254"/>
      <c r="N102" s="255"/>
    </row>
    <row r="103" spans="2:14" ht="15.75" thickBot="1">
      <c r="B103" s="256"/>
      <c r="C103" s="257"/>
      <c r="D103" s="257"/>
      <c r="E103" s="257"/>
      <c r="F103" s="257"/>
      <c r="G103" s="257"/>
      <c r="H103" s="257"/>
      <c r="I103" s="257"/>
      <c r="J103" s="257"/>
      <c r="K103" s="257"/>
      <c r="L103" s="257"/>
      <c r="M103" s="257"/>
      <c r="N103" s="258"/>
    </row>
    <row r="104" spans="2:14">
      <c r="B104" s="259"/>
      <c r="C104" s="260"/>
      <c r="D104" s="260"/>
      <c r="E104" s="260"/>
      <c r="F104" s="260"/>
      <c r="G104" s="260"/>
      <c r="H104" s="260"/>
      <c r="I104" s="260"/>
      <c r="J104" s="260"/>
      <c r="K104" s="260"/>
      <c r="L104" s="260"/>
      <c r="M104" s="260"/>
      <c r="N104" s="261"/>
    </row>
    <row r="105" spans="2:14">
      <c r="B105" s="262" t="s">
        <v>2323</v>
      </c>
      <c r="C105" s="263"/>
      <c r="D105" s="263"/>
      <c r="E105" s="263"/>
      <c r="F105" s="263"/>
      <c r="G105" s="263"/>
      <c r="H105" s="263"/>
      <c r="I105" s="263"/>
      <c r="J105" s="263"/>
      <c r="K105" s="263"/>
      <c r="L105" s="263"/>
      <c r="M105" s="263"/>
      <c r="N105" s="264"/>
    </row>
    <row r="106" spans="2:14" ht="15" customHeight="1">
      <c r="B106" s="966" t="s">
        <v>2324</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2325</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347"/>
      <c r="C112" s="348"/>
      <c r="D112" s="348"/>
      <c r="E112" s="348"/>
      <c r="F112" s="348"/>
      <c r="G112" s="348"/>
      <c r="H112" s="348"/>
      <c r="I112" s="348"/>
      <c r="J112" s="348"/>
      <c r="K112" s="348"/>
      <c r="L112" s="348"/>
      <c r="M112" s="348"/>
      <c r="N112" s="349"/>
    </row>
    <row r="113" spans="2:14">
      <c r="B113" s="262"/>
      <c r="C113" s="263"/>
      <c r="D113" s="263"/>
      <c r="E113" s="263"/>
      <c r="F113" s="263"/>
      <c r="G113" s="263"/>
      <c r="H113" s="263"/>
      <c r="I113" s="263"/>
      <c r="J113" s="263"/>
      <c r="K113" s="263"/>
      <c r="L113" s="263"/>
      <c r="M113" s="263"/>
      <c r="N113" s="264"/>
    </row>
    <row r="114" spans="2:14">
      <c r="B114" s="250"/>
      <c r="C114" s="251"/>
      <c r="D114" s="251"/>
      <c r="E114" s="251" t="s">
        <v>1060</v>
      </c>
      <c r="F114" s="425"/>
      <c r="G114" s="425"/>
      <c r="H114" s="251"/>
      <c r="I114" s="251"/>
      <c r="J114" s="251"/>
      <c r="K114" s="251"/>
      <c r="L114" s="251"/>
      <c r="M114" s="251"/>
      <c r="N114" s="252"/>
    </row>
    <row r="115" spans="2:14">
      <c r="B115" s="250"/>
      <c r="C115" s="251"/>
      <c r="D115" s="251"/>
      <c r="E115" s="426" t="s">
        <v>1061</v>
      </c>
      <c r="F115" s="251"/>
      <c r="G115" s="251"/>
      <c r="H115" s="426"/>
      <c r="I115" s="426"/>
      <c r="J115" s="426"/>
      <c r="K115" s="251"/>
      <c r="L115" s="251"/>
      <c r="M115" s="251"/>
      <c r="N115" s="252"/>
    </row>
    <row r="116" spans="2:14">
      <c r="B116" s="250"/>
      <c r="C116" s="251"/>
      <c r="D116" s="251"/>
      <c r="E116" s="265" t="s">
        <v>1065</v>
      </c>
      <c r="F116" s="251"/>
      <c r="G116" s="251"/>
      <c r="H116" s="265"/>
      <c r="I116" s="265"/>
      <c r="J116" s="265"/>
      <c r="K116" s="251"/>
      <c r="L116" s="251"/>
      <c r="M116" s="251"/>
      <c r="N116" s="252"/>
    </row>
    <row r="117" spans="2:14">
      <c r="B117" s="266"/>
      <c r="C117" s="263"/>
      <c r="D117" s="263"/>
      <c r="E117" s="251" t="s">
        <v>1063</v>
      </c>
      <c r="F117" s="251"/>
      <c r="G117" s="251"/>
      <c r="H117" s="251"/>
      <c r="I117" s="251"/>
      <c r="J117" s="251"/>
      <c r="K117" s="263"/>
      <c r="L117" s="263"/>
      <c r="M117" s="263"/>
      <c r="N117" s="264"/>
    </row>
    <row r="118" spans="2:14">
      <c r="B118" s="266"/>
      <c r="C118" s="263"/>
      <c r="D118" s="263"/>
      <c r="E118" s="263"/>
      <c r="F118" s="251"/>
      <c r="G118" s="251"/>
      <c r="H118" s="251"/>
      <c r="I118" s="251"/>
      <c r="J118" s="251"/>
      <c r="K118" s="263"/>
      <c r="L118" s="263"/>
      <c r="M118" s="263"/>
      <c r="N118" s="264"/>
    </row>
    <row r="119" spans="2:14">
      <c r="B119" s="266" t="s">
        <v>2326</v>
      </c>
      <c r="C119" s="265"/>
      <c r="D119" s="265"/>
      <c r="E119" s="251"/>
      <c r="F119" s="251"/>
      <c r="G119" s="251"/>
      <c r="H119" s="251"/>
      <c r="I119" s="251"/>
      <c r="J119" s="972"/>
      <c r="K119" s="972"/>
      <c r="L119" s="972"/>
      <c r="M119" s="972"/>
      <c r="N119" s="973"/>
    </row>
    <row r="120" spans="2:14" ht="15.75" thickBot="1">
      <c r="B120" s="427" t="s">
        <v>2327</v>
      </c>
      <c r="C120" s="428"/>
      <c r="D120" s="428"/>
      <c r="E120" s="267"/>
      <c r="F120" s="267"/>
      <c r="G120" s="267"/>
      <c r="H120" s="267"/>
      <c r="I120" s="267"/>
      <c r="J120" s="974"/>
      <c r="K120" s="974"/>
      <c r="L120" s="974"/>
      <c r="M120" s="974"/>
      <c r="N120" s="975"/>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t="17.25" hidden="1" customHeight="1" thickBot="1">
      <c r="B30" s="77" t="s">
        <v>1027</v>
      </c>
      <c r="C30" s="801" t="s">
        <v>1028</v>
      </c>
      <c r="D30" s="802"/>
      <c r="E30" s="802"/>
      <c r="F30" s="802"/>
      <c r="G30" s="802"/>
      <c r="H30" s="802"/>
      <c r="I30" s="802"/>
      <c r="J30" s="78"/>
      <c r="K30" s="315"/>
      <c r="L30" s="798" t="s">
        <v>1029</v>
      </c>
      <c r="M30" s="799"/>
      <c r="N30" s="77" t="s">
        <v>1030</v>
      </c>
    </row>
    <row r="31" spans="1:14" ht="15.75" thickBot="1">
      <c r="A31" t="s">
        <v>1929</v>
      </c>
      <c r="B31" s="86" t="s">
        <v>1813</v>
      </c>
      <c r="C31" s="87" t="s">
        <v>2298</v>
      </c>
      <c r="D31" s="88"/>
      <c r="E31" s="88"/>
      <c r="F31" s="88"/>
      <c r="G31" s="88"/>
      <c r="H31" s="88"/>
      <c r="I31" s="88"/>
      <c r="J31" s="88"/>
      <c r="K31" s="461"/>
      <c r="L31" s="314" t="s">
        <v>1068</v>
      </c>
      <c r="M31" s="211"/>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19"/>
      <c r="B36" s="871"/>
      <c r="C36" s="872"/>
      <c r="D36" s="872"/>
      <c r="E36" s="872"/>
      <c r="F36" s="872"/>
      <c r="G36" s="872"/>
      <c r="H36" s="873"/>
      <c r="I36" s="275"/>
      <c r="J36" s="276"/>
      <c r="K36" s="277"/>
      <c r="L36" s="278"/>
      <c r="M36" s="344"/>
      <c r="N36" s="280"/>
    </row>
    <row r="37" spans="1:14">
      <c r="A37" s="119"/>
      <c r="B37" s="871"/>
      <c r="C37" s="872"/>
      <c r="D37" s="872"/>
      <c r="E37" s="872"/>
      <c r="F37" s="872"/>
      <c r="G37" s="872"/>
      <c r="H37" s="873"/>
      <c r="I37" s="429"/>
      <c r="J37" s="430"/>
      <c r="K37" s="277"/>
      <c r="L37" s="343"/>
      <c r="M37" s="344"/>
      <c r="N37" s="280"/>
    </row>
    <row r="38" spans="1:14">
      <c r="B38" s="871"/>
      <c r="C38" s="872"/>
      <c r="D38" s="872"/>
      <c r="E38" s="872"/>
      <c r="F38" s="872"/>
      <c r="G38" s="872"/>
      <c r="H38" s="873"/>
      <c r="I38" s="336"/>
      <c r="J38" s="338"/>
      <c r="K38" s="277"/>
      <c r="L38" s="431"/>
      <c r="M38" s="432"/>
      <c r="N38" s="280"/>
    </row>
    <row r="39" spans="1:14">
      <c r="B39" s="871"/>
      <c r="C39" s="872"/>
      <c r="D39" s="872"/>
      <c r="E39" s="872"/>
      <c r="F39" s="872"/>
      <c r="G39" s="872"/>
      <c r="H39" s="873"/>
      <c r="I39" s="42"/>
      <c r="J39" s="43"/>
      <c r="K39" s="277"/>
      <c r="L39" s="284"/>
      <c r="M39" s="344"/>
      <c r="N39" s="280"/>
    </row>
    <row r="40" spans="1:14">
      <c r="B40" s="328"/>
      <c r="C40" s="329"/>
      <c r="D40" s="329"/>
      <c r="E40" s="329"/>
      <c r="F40" s="331"/>
      <c r="G40" s="331"/>
      <c r="H40" s="131"/>
      <c r="I40" s="42"/>
      <c r="J40" s="43"/>
      <c r="K40" s="277"/>
      <c r="L40" s="284"/>
      <c r="M40" s="285"/>
      <c r="N40" s="281"/>
    </row>
    <row r="41" spans="1:14">
      <c r="B41" s="879" t="s">
        <v>1036</v>
      </c>
      <c r="C41" s="880"/>
      <c r="D41" s="880"/>
      <c r="E41" s="44"/>
      <c r="F41" s="45"/>
      <c r="G41" s="45"/>
      <c r="H41" s="46"/>
      <c r="I41" s="42"/>
      <c r="J41" s="43"/>
      <c r="K41" s="287"/>
      <c r="L41" s="284"/>
      <c r="M41" s="409">
        <v>0.05</v>
      </c>
      <c r="N41" s="352">
        <f>N76*M41</f>
        <v>85112.008676833342</v>
      </c>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402">
        <f>SUM(N36:N42)</f>
        <v>85112.008676833342</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A48" s="176" t="s">
        <v>995</v>
      </c>
      <c r="B48" s="49" t="str">
        <f>VLOOKUP(A48,MATERIALES!A6:D373,3,FALSE)</f>
        <v>Árbol de 0.6 m (Protector)</v>
      </c>
      <c r="C48" s="433"/>
      <c r="D48" s="433"/>
      <c r="E48" s="433"/>
      <c r="F48" s="433"/>
      <c r="G48" s="433"/>
      <c r="H48" s="433"/>
      <c r="I48" s="433"/>
      <c r="J48" s="326" t="str">
        <f>VLOOKUP(A48,MATERIALES!A4:D640,2,FALSE)</f>
        <v>u</v>
      </c>
      <c r="K48" s="494">
        <v>1100</v>
      </c>
      <c r="L48" s="429"/>
      <c r="M48" s="410">
        <f>VLOOKUP(A48,MATERIALES!A6:D397,4,FALSE)</f>
        <v>3000</v>
      </c>
      <c r="N48" s="280">
        <f>K48*M48</f>
        <v>3300000</v>
      </c>
    </row>
    <row r="49" spans="1:14">
      <c r="A49" s="176"/>
      <c r="B49" s="49"/>
      <c r="C49" s="433"/>
      <c r="D49" s="433"/>
      <c r="E49" s="433"/>
      <c r="F49" s="433"/>
      <c r="G49" s="433"/>
      <c r="H49" s="433"/>
      <c r="I49" s="433"/>
      <c r="J49" s="326"/>
      <c r="K49" s="453"/>
      <c r="L49" s="429"/>
      <c r="M49" s="410"/>
      <c r="N49" s="280"/>
    </row>
    <row r="50" spans="1:14">
      <c r="A50" s="176"/>
      <c r="B50" s="49"/>
      <c r="C50" s="433"/>
      <c r="D50" s="433"/>
      <c r="E50" s="433"/>
      <c r="F50" s="433"/>
      <c r="G50" s="433"/>
      <c r="H50" s="433"/>
      <c r="I50" s="433"/>
      <c r="J50" s="319"/>
      <c r="K50" s="405"/>
      <c r="L50" s="429"/>
      <c r="M50" s="410"/>
      <c r="N50" s="280"/>
    </row>
    <row r="51" spans="1:14">
      <c r="B51" s="328"/>
      <c r="C51" s="53"/>
      <c r="D51" s="53"/>
      <c r="E51" s="53"/>
      <c r="F51" s="53"/>
      <c r="G51" s="53"/>
      <c r="H51" s="53"/>
      <c r="I51" s="53"/>
      <c r="J51" s="296"/>
      <c r="K51" s="175"/>
      <c r="L51" s="326"/>
      <c r="M51" s="434"/>
      <c r="N51" s="281"/>
    </row>
    <row r="52" spans="1:14">
      <c r="B52" s="174"/>
      <c r="C52" s="325"/>
      <c r="D52" s="325"/>
      <c r="E52" s="325"/>
      <c r="F52" s="325"/>
      <c r="G52" s="325"/>
      <c r="H52" s="325"/>
      <c r="I52" s="325"/>
      <c r="J52" s="319"/>
      <c r="K52" s="50"/>
      <c r="L52" s="326"/>
      <c r="M52" s="434"/>
      <c r="N52" s="281"/>
    </row>
    <row r="53" spans="1:14" ht="15.75" thickBot="1">
      <c r="B53" s="486"/>
      <c r="C53" s="53"/>
      <c r="D53" s="53"/>
      <c r="E53" s="53"/>
      <c r="F53" s="53"/>
      <c r="G53" s="53"/>
      <c r="H53" s="53"/>
      <c r="I53" s="53"/>
      <c r="J53" s="296"/>
      <c r="K53" s="175"/>
      <c r="L53" s="487"/>
      <c r="M53" s="488"/>
      <c r="N53" s="489"/>
    </row>
    <row r="54" spans="1:14" ht="15.75" thickBot="1">
      <c r="B54" s="822" t="s">
        <v>1037</v>
      </c>
      <c r="C54" s="823"/>
      <c r="D54" s="823"/>
      <c r="E54" s="823"/>
      <c r="F54" s="823"/>
      <c r="G54" s="823"/>
      <c r="H54" s="823"/>
      <c r="I54" s="823"/>
      <c r="J54" s="823"/>
      <c r="K54" s="823"/>
      <c r="L54" s="823"/>
      <c r="M54" s="824"/>
      <c r="N54" s="402">
        <f>SUM(N48:N53)</f>
        <v>3300000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1" t="s">
        <v>1041</v>
      </c>
      <c r="C58" s="322"/>
      <c r="D58" s="322"/>
      <c r="E58" s="322"/>
      <c r="F58" s="322"/>
      <c r="G58" s="322"/>
      <c r="H58" s="79" t="s">
        <v>1029</v>
      </c>
      <c r="I58" s="80" t="s">
        <v>1042</v>
      </c>
      <c r="J58" s="81" t="s">
        <v>1043</v>
      </c>
      <c r="K58" s="79" t="s">
        <v>1044</v>
      </c>
      <c r="L58" s="908" t="s">
        <v>1045</v>
      </c>
      <c r="M58" s="887"/>
      <c r="N58" s="82" t="s">
        <v>1035</v>
      </c>
    </row>
    <row r="59" spans="1:14">
      <c r="B59" s="52"/>
      <c r="C59" s="325"/>
      <c r="D59" s="325"/>
      <c r="E59" s="325"/>
      <c r="F59" s="325"/>
      <c r="G59" s="325"/>
      <c r="H59" s="319"/>
      <c r="I59" s="287"/>
      <c r="J59" s="294"/>
      <c r="K59" s="287"/>
      <c r="L59" s="909"/>
      <c r="M59" s="910"/>
      <c r="N59" s="295"/>
    </row>
    <row r="60" spans="1:14">
      <c r="B60" s="52"/>
      <c r="C60" s="53"/>
      <c r="D60" s="53"/>
      <c r="E60" s="53"/>
      <c r="F60" s="53"/>
      <c r="G60" s="53"/>
      <c r="H60" s="319"/>
      <c r="I60" s="287"/>
      <c r="J60" s="294"/>
      <c r="K60" s="287"/>
      <c r="L60" s="909"/>
      <c r="M60" s="910"/>
      <c r="N60" s="295"/>
    </row>
    <row r="61" spans="1:14">
      <c r="B61" s="52"/>
      <c r="C61" s="53"/>
      <c r="D61" s="53"/>
      <c r="E61" s="53"/>
      <c r="F61" s="53"/>
      <c r="G61" s="53"/>
      <c r="H61" s="319"/>
      <c r="I61" s="287"/>
      <c r="J61" s="294"/>
      <c r="K61" s="287"/>
      <c r="L61" s="909"/>
      <c r="M61" s="910"/>
      <c r="N61" s="295"/>
    </row>
    <row r="62" spans="1:14">
      <c r="B62" s="52"/>
      <c r="C62" s="53"/>
      <c r="D62" s="53"/>
      <c r="E62" s="53"/>
      <c r="F62" s="53"/>
      <c r="G62" s="53"/>
      <c r="H62" s="319"/>
      <c r="I62" s="287"/>
      <c r="J62" s="294"/>
      <c r="K62" s="287"/>
      <c r="L62" s="909"/>
      <c r="M62" s="910"/>
      <c r="N62" s="295"/>
    </row>
    <row r="63" spans="1:14">
      <c r="B63" s="52"/>
      <c r="C63" s="53"/>
      <c r="D63" s="53"/>
      <c r="E63" s="53"/>
      <c r="F63" s="53"/>
      <c r="G63" s="53"/>
      <c r="H63" s="296"/>
      <c r="I63" s="287"/>
      <c r="J63" s="287"/>
      <c r="K63" s="287"/>
      <c r="L63" s="297"/>
      <c r="M63" s="298"/>
      <c r="N63" s="299"/>
    </row>
    <row r="64" spans="1:14" ht="15.75" thickBot="1">
      <c r="B64" s="55"/>
      <c r="C64" s="53"/>
      <c r="D64" s="53"/>
      <c r="E64" s="53"/>
      <c r="F64" s="53"/>
      <c r="G64" s="53"/>
      <c r="H64" s="492"/>
      <c r="I64" s="175"/>
      <c r="J64" s="175"/>
      <c r="K64" s="175"/>
      <c r="L64" s="995"/>
      <c r="M64" s="996"/>
      <c r="N64" s="493"/>
    </row>
    <row r="65" spans="1:15" ht="15.75" thickBot="1">
      <c r="B65" s="822" t="s">
        <v>1037</v>
      </c>
      <c r="C65" s="823"/>
      <c r="D65" s="823"/>
      <c r="E65" s="823"/>
      <c r="F65" s="823"/>
      <c r="G65" s="823"/>
      <c r="H65" s="823"/>
      <c r="I65" s="823"/>
      <c r="J65" s="823"/>
      <c r="K65" s="823"/>
      <c r="L65" s="823"/>
      <c r="M65" s="824"/>
      <c r="N65" s="402"/>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1" t="s">
        <v>1047</v>
      </c>
      <c r="C69" s="862"/>
      <c r="D69" s="862"/>
      <c r="E69" s="862"/>
      <c r="F69" s="862"/>
      <c r="G69" s="862"/>
      <c r="H69" s="862"/>
      <c r="I69" s="79" t="s">
        <v>1048</v>
      </c>
      <c r="J69" s="81" t="s">
        <v>1494</v>
      </c>
      <c r="K69" s="80" t="s">
        <v>1050</v>
      </c>
      <c r="L69" s="863" t="s">
        <v>1034</v>
      </c>
      <c r="M69" s="976"/>
      <c r="N69" s="104" t="s">
        <v>1035</v>
      </c>
    </row>
    <row r="70" spans="1:15">
      <c r="A70" s="177" t="s">
        <v>13</v>
      </c>
      <c r="B70" s="55" t="str">
        <f>VLOOKUP(A70,'MANO DE OBRA'!A8:D68,3,FALSE)</f>
        <v>Obrero (5)</v>
      </c>
      <c r="C70" s="53"/>
      <c r="D70" s="53"/>
      <c r="E70" s="53"/>
      <c r="F70" s="53"/>
      <c r="G70" s="53"/>
      <c r="H70" s="53"/>
      <c r="I70" s="300">
        <f>K70/J70*100</f>
        <v>138019.47352999999</v>
      </c>
      <c r="J70" s="301">
        <v>185</v>
      </c>
      <c r="K70" s="302">
        <f>VLOOKUP(A70,'MANO DE OBRA'!A8:D99,4,FALSE)</f>
        <v>255336.02603049998</v>
      </c>
      <c r="L70" s="56"/>
      <c r="M70" s="495">
        <v>0.15</v>
      </c>
      <c r="N70" s="403">
        <f>K70/M70</f>
        <v>1702240.1735366667</v>
      </c>
      <c r="O70" s="112"/>
    </row>
    <row r="71" spans="1:15">
      <c r="A71" s="177"/>
      <c r="B71" s="55"/>
      <c r="C71" s="53"/>
      <c r="D71" s="53"/>
      <c r="E71" s="53"/>
      <c r="F71" s="53"/>
      <c r="G71" s="53"/>
      <c r="H71" s="53"/>
      <c r="I71" s="300"/>
      <c r="J71" s="301"/>
      <c r="K71" s="302"/>
      <c r="L71" s="56"/>
      <c r="M71" s="442"/>
      <c r="N71" s="403"/>
    </row>
    <row r="72" spans="1:15">
      <c r="B72" s="55"/>
      <c r="C72" s="53"/>
      <c r="D72" s="53"/>
      <c r="E72" s="53"/>
      <c r="F72" s="53"/>
      <c r="G72" s="53"/>
      <c r="H72" s="53"/>
      <c r="I72" s="300"/>
      <c r="J72" s="301"/>
      <c r="K72" s="302"/>
      <c r="L72" s="56"/>
      <c r="M72" s="440"/>
      <c r="N72" s="403"/>
    </row>
    <row r="73" spans="1:15">
      <c r="B73" s="55"/>
      <c r="C73" s="53"/>
      <c r="D73" s="53"/>
      <c r="E73" s="53"/>
      <c r="F73" s="53"/>
      <c r="G73" s="53"/>
      <c r="H73" s="53"/>
      <c r="I73" s="287"/>
      <c r="J73" s="305"/>
      <c r="K73" s="306"/>
      <c r="L73" s="326"/>
      <c r="M73" s="308"/>
      <c r="N73" s="304"/>
    </row>
    <row r="74" spans="1:15">
      <c r="B74" s="55"/>
      <c r="C74" s="53"/>
      <c r="D74" s="53"/>
      <c r="E74" s="53"/>
      <c r="F74" s="53"/>
      <c r="G74" s="53"/>
      <c r="H74" s="53"/>
      <c r="I74" s="287"/>
      <c r="J74" s="305"/>
      <c r="K74" s="306"/>
      <c r="L74" s="326"/>
      <c r="M74" s="308"/>
      <c r="N74" s="304"/>
    </row>
    <row r="75" spans="1:15" ht="15.75" thickBot="1">
      <c r="B75" s="997"/>
      <c r="C75" s="998"/>
      <c r="D75" s="998"/>
      <c r="E75" s="998"/>
      <c r="F75" s="998"/>
      <c r="G75" s="998"/>
      <c r="H75" s="998"/>
      <c r="I75" s="175"/>
      <c r="J75" s="175"/>
      <c r="K75" s="175"/>
      <c r="L75" s="999"/>
      <c r="M75" s="1000"/>
      <c r="N75" s="51"/>
    </row>
    <row r="76" spans="1:15" ht="15.75" thickBot="1">
      <c r="B76" s="822" t="s">
        <v>1037</v>
      </c>
      <c r="C76" s="823"/>
      <c r="D76" s="823"/>
      <c r="E76" s="823"/>
      <c r="F76" s="823"/>
      <c r="G76" s="823"/>
      <c r="H76" s="823"/>
      <c r="I76" s="823"/>
      <c r="J76" s="823"/>
      <c r="K76" s="823"/>
      <c r="L76" s="823"/>
      <c r="M76" s="824"/>
      <c r="N76" s="309">
        <f>SUM(N70:N75)</f>
        <v>1702240.1735366667</v>
      </c>
    </row>
    <row r="77" spans="1:15" ht="15.75" thickBot="1">
      <c r="B77" s="39"/>
      <c r="C77" s="40"/>
      <c r="D77" s="40"/>
      <c r="E77" s="40"/>
      <c r="F77" s="40"/>
      <c r="G77" s="40"/>
      <c r="H77" s="40"/>
      <c r="I77" s="40"/>
      <c r="J77" s="40"/>
      <c r="K77" s="40"/>
      <c r="L77" s="40"/>
      <c r="M77" s="40"/>
      <c r="N77" s="41"/>
    </row>
    <row r="78" spans="1:15" ht="15.75" thickBot="1">
      <c r="B78" s="822" t="s">
        <v>1051</v>
      </c>
      <c r="C78" s="823"/>
      <c r="D78" s="823"/>
      <c r="E78" s="823"/>
      <c r="F78" s="823"/>
      <c r="G78" s="823"/>
      <c r="H78" s="823"/>
      <c r="I78" s="823"/>
      <c r="J78" s="823"/>
      <c r="K78" s="823"/>
      <c r="L78" s="823"/>
      <c r="M78" s="824"/>
      <c r="N78" s="105">
        <f>N43+N54+N65+N76</f>
        <v>5087352.1822135001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1017470.4364427001</v>
      </c>
      <c r="M83" s="858"/>
      <c r="N83" s="57"/>
    </row>
    <row r="84" spans="1:14">
      <c r="B84" s="95" t="s">
        <v>1057</v>
      </c>
      <c r="C84" s="96"/>
      <c r="D84" s="96"/>
      <c r="E84" s="96"/>
      <c r="F84" s="96"/>
      <c r="G84" s="96"/>
      <c r="H84" s="96"/>
      <c r="I84" s="93"/>
      <c r="J84" s="94"/>
      <c r="K84" s="312">
        <v>0.05</v>
      </c>
      <c r="L84" s="857">
        <f>N78*K84</f>
        <v>254367.60911067502</v>
      </c>
      <c r="M84" s="858"/>
      <c r="N84" s="57"/>
    </row>
    <row r="85" spans="1:14" ht="15.75" thickBot="1">
      <c r="B85" s="97" t="s">
        <v>1058</v>
      </c>
      <c r="C85" s="98"/>
      <c r="D85" s="98"/>
      <c r="E85" s="98"/>
      <c r="F85" s="98"/>
      <c r="G85" s="98"/>
      <c r="H85" s="98"/>
      <c r="I85" s="99"/>
      <c r="J85" s="100"/>
      <c r="K85" s="313">
        <v>0.05</v>
      </c>
      <c r="L85" s="859">
        <f>N78*K85</f>
        <v>254367.60911067502</v>
      </c>
      <c r="M85" s="860"/>
      <c r="N85" s="57"/>
    </row>
    <row r="86" spans="1:14" ht="15.75" thickBot="1">
      <c r="B86" s="822" t="s">
        <v>1037</v>
      </c>
      <c r="C86" s="823"/>
      <c r="D86" s="823"/>
      <c r="E86" s="823"/>
      <c r="F86" s="823"/>
      <c r="G86" s="823"/>
      <c r="H86" s="823"/>
      <c r="I86" s="823"/>
      <c r="J86" s="823"/>
      <c r="K86" s="823"/>
      <c r="L86" s="823"/>
      <c r="M86" s="824"/>
      <c r="N86" s="58">
        <f>L83+L84+L85</f>
        <v>1526205.6546640501</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6613557.83687755</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66" t="s">
        <v>2324</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29.25" customHeight="1">
      <c r="B107" s="969" t="s">
        <v>2325</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72"/>
      <c r="K118" s="972"/>
      <c r="L118" s="972"/>
      <c r="M118" s="972"/>
      <c r="N118" s="973"/>
    </row>
    <row r="119" spans="2:14" ht="15.75" thickBot="1">
      <c r="B119" s="427" t="s">
        <v>2327</v>
      </c>
      <c r="C119" s="428"/>
      <c r="D119" s="428"/>
      <c r="E119" s="267"/>
      <c r="F119" s="267"/>
      <c r="G119" s="267"/>
      <c r="H119" s="267"/>
      <c r="I119" s="267"/>
      <c r="J119" s="974"/>
      <c r="K119" s="974"/>
      <c r="L119" s="974"/>
      <c r="M119" s="974"/>
      <c r="N119" s="975"/>
    </row>
  </sheetData>
  <mergeCells count="64">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4:M54"/>
    <mergeCell ref="B10:E10"/>
    <mergeCell ref="I10:J10"/>
    <mergeCell ref="D11:E11"/>
    <mergeCell ref="L42:M42"/>
    <mergeCell ref="B38:H38"/>
    <mergeCell ref="L12:N12"/>
    <mergeCell ref="C30:I30"/>
    <mergeCell ref="L30:M30"/>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28.5" customHeight="1" thickBot="1">
      <c r="A31" t="s">
        <v>1929</v>
      </c>
      <c r="B31" s="113" t="s">
        <v>1250</v>
      </c>
      <c r="C31" s="1001" t="s">
        <v>2299</v>
      </c>
      <c r="D31" s="1002"/>
      <c r="E31" s="1002"/>
      <c r="F31" s="1002"/>
      <c r="G31" s="1002"/>
      <c r="H31" s="1002"/>
      <c r="I31" s="1002"/>
      <c r="J31" s="1002"/>
      <c r="K31" s="496"/>
      <c r="L31" s="466" t="s">
        <v>1814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s="177" t="s">
        <v>373</v>
      </c>
      <c r="B36" s="871" t="str">
        <f>VLOOKUP(A36,EQUIPOS!A6:D154,3,FALSE)</f>
        <v>Volqueta 6 m3</v>
      </c>
      <c r="C36" s="872"/>
      <c r="D36" s="872"/>
      <c r="E36" s="872"/>
      <c r="F36" s="872"/>
      <c r="G36" s="872"/>
      <c r="H36" s="873"/>
      <c r="I36" s="275"/>
      <c r="J36" s="276"/>
      <c r="K36" s="277">
        <f>VLOOKUP(A36,EQUIPOS!A6:D161,4,FALSE)</f>
        <v>70333.333333333328</v>
      </c>
      <c r="L36" s="278"/>
      <c r="M36" s="463">
        <v>81</v>
      </c>
      <c r="N36" s="280">
        <f>K36/M36</f>
        <v>868.31275720164604</v>
      </c>
    </row>
    <row r="37" spans="1:14">
      <c r="B37" s="871"/>
      <c r="C37" s="872"/>
      <c r="D37" s="872"/>
      <c r="E37" s="872"/>
      <c r="F37" s="872"/>
      <c r="G37" s="872"/>
      <c r="H37" s="873"/>
      <c r="I37" s="275"/>
      <c r="J37" s="276"/>
      <c r="K37" s="277"/>
      <c r="L37" s="278"/>
      <c r="M37" s="279"/>
      <c r="N37" s="280"/>
    </row>
    <row r="38" spans="1:14">
      <c r="B38" s="871"/>
      <c r="C38" s="872"/>
      <c r="D38" s="872"/>
      <c r="E38" s="872"/>
      <c r="F38" s="872"/>
      <c r="G38" s="872"/>
      <c r="H38" s="873"/>
      <c r="I38" s="275"/>
      <c r="J38" s="276"/>
      <c r="K38" s="277"/>
      <c r="L38" s="278"/>
      <c r="M38" s="279"/>
      <c r="N38" s="281"/>
    </row>
    <row r="39" spans="1:14">
      <c r="B39" s="871"/>
      <c r="C39" s="872"/>
      <c r="D39" s="872"/>
      <c r="E39" s="872"/>
      <c r="F39" s="872"/>
      <c r="G39" s="872"/>
      <c r="H39" s="873"/>
      <c r="I39" s="874"/>
      <c r="J39" s="875"/>
      <c r="K39" s="282"/>
      <c r="L39" s="876"/>
      <c r="M39" s="877"/>
      <c r="N39" s="283"/>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285"/>
      <c r="N41" s="352"/>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105">
        <f>SUM(N36:N42)</f>
        <v>868.31275720164604</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B48" s="49"/>
      <c r="C48" s="289"/>
      <c r="D48" s="289"/>
      <c r="E48" s="289"/>
      <c r="F48" s="289"/>
      <c r="G48" s="289"/>
      <c r="H48" s="289"/>
      <c r="I48" s="276"/>
      <c r="J48" s="232"/>
      <c r="K48" s="290"/>
      <c r="L48" s="275"/>
      <c r="M48" s="291"/>
      <c r="N48" s="292"/>
    </row>
    <row r="49" spans="2:14">
      <c r="B49" s="49"/>
      <c r="C49" s="289"/>
      <c r="D49" s="289"/>
      <c r="E49" s="289"/>
      <c r="F49" s="289"/>
      <c r="G49" s="289"/>
      <c r="H49" s="289"/>
      <c r="I49" s="276"/>
      <c r="J49" s="232"/>
      <c r="K49" s="290"/>
      <c r="L49" s="275"/>
      <c r="M49" s="291"/>
      <c r="N49" s="292"/>
    </row>
    <row r="50" spans="2:14">
      <c r="B50" s="49"/>
      <c r="C50" s="289"/>
      <c r="D50" s="289"/>
      <c r="E50" s="289"/>
      <c r="F50" s="289"/>
      <c r="G50" s="289"/>
      <c r="H50" s="289"/>
      <c r="I50" s="276"/>
      <c r="J50" s="232"/>
      <c r="K50" s="290"/>
      <c r="L50" s="275"/>
      <c r="M50" s="291"/>
      <c r="N50" s="292"/>
    </row>
    <row r="51" spans="2:14">
      <c r="B51" s="49"/>
      <c r="C51" s="289"/>
      <c r="D51" s="289"/>
      <c r="E51" s="289"/>
      <c r="F51" s="289"/>
      <c r="G51" s="289"/>
      <c r="H51" s="289"/>
      <c r="I51" s="276"/>
      <c r="J51" s="232"/>
      <c r="K51" s="290"/>
      <c r="L51" s="275"/>
      <c r="M51" s="291"/>
      <c r="N51" s="292"/>
    </row>
    <row r="52" spans="2:14">
      <c r="B52" s="49"/>
      <c r="C52" s="289"/>
      <c r="D52" s="289"/>
      <c r="E52" s="289"/>
      <c r="F52" s="289"/>
      <c r="G52" s="289"/>
      <c r="H52" s="289"/>
      <c r="I52" s="276"/>
      <c r="J52" s="232"/>
      <c r="K52" s="290"/>
      <c r="L52" s="275"/>
      <c r="M52" s="291"/>
      <c r="N52" s="292"/>
    </row>
    <row r="53" spans="2:14" ht="15.75" thickBot="1">
      <c r="B53" s="904"/>
      <c r="C53" s="905"/>
      <c r="D53" s="905"/>
      <c r="E53" s="905"/>
      <c r="F53" s="905"/>
      <c r="G53" s="905"/>
      <c r="H53" s="905"/>
      <c r="I53" s="875"/>
      <c r="J53" s="48"/>
      <c r="K53" s="50"/>
      <c r="L53" s="906"/>
      <c r="M53" s="907"/>
      <c r="N53" s="51"/>
    </row>
    <row r="54" spans="2:14" ht="15.75" thickBot="1">
      <c r="B54" s="822" t="s">
        <v>1037</v>
      </c>
      <c r="C54" s="823"/>
      <c r="D54" s="823"/>
      <c r="E54" s="823"/>
      <c r="F54" s="823"/>
      <c r="G54" s="823"/>
      <c r="H54" s="823"/>
      <c r="I54" s="823"/>
      <c r="J54" s="823"/>
      <c r="K54" s="823"/>
      <c r="L54" s="823"/>
      <c r="M54" s="824"/>
      <c r="N54" s="293"/>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1" t="s">
        <v>1041</v>
      </c>
      <c r="C58" s="322"/>
      <c r="D58" s="322"/>
      <c r="E58" s="322"/>
      <c r="F58" s="322"/>
      <c r="G58" s="322"/>
      <c r="H58" s="79" t="s">
        <v>1029</v>
      </c>
      <c r="I58" s="80" t="s">
        <v>1042</v>
      </c>
      <c r="J58" s="81" t="s">
        <v>1043</v>
      </c>
      <c r="K58" s="79" t="s">
        <v>1044</v>
      </c>
      <c r="L58" s="908" t="s">
        <v>1045</v>
      </c>
      <c r="M58" s="887"/>
      <c r="N58" s="82" t="s">
        <v>1035</v>
      </c>
    </row>
    <row r="59" spans="2:14">
      <c r="B59" s="52"/>
      <c r="C59" s="325"/>
      <c r="D59" s="325"/>
      <c r="E59" s="325"/>
      <c r="F59" s="325"/>
      <c r="G59" s="325"/>
      <c r="H59" s="319"/>
      <c r="I59" s="287"/>
      <c r="J59" s="294"/>
      <c r="K59" s="287"/>
      <c r="L59" s="909"/>
      <c r="M59" s="910"/>
      <c r="N59" s="295"/>
    </row>
    <row r="60" spans="2:14">
      <c r="B60" s="52"/>
      <c r="C60" s="53"/>
      <c r="D60" s="53"/>
      <c r="E60" s="53"/>
      <c r="F60" s="53"/>
      <c r="G60" s="53"/>
      <c r="H60" s="296"/>
      <c r="I60" s="287"/>
      <c r="J60" s="287"/>
      <c r="K60" s="287"/>
      <c r="L60" s="297"/>
      <c r="M60" s="298"/>
      <c r="N60" s="299"/>
    </row>
    <row r="61" spans="2:14">
      <c r="B61" s="52"/>
      <c r="C61" s="53"/>
      <c r="D61" s="53"/>
      <c r="E61" s="53"/>
      <c r="F61" s="53"/>
      <c r="G61" s="53"/>
      <c r="H61" s="296"/>
      <c r="I61" s="287"/>
      <c r="J61" s="287"/>
      <c r="K61" s="287"/>
      <c r="L61" s="297"/>
      <c r="M61" s="298"/>
      <c r="N61" s="299"/>
    </row>
    <row r="62" spans="2:14">
      <c r="B62" s="52"/>
      <c r="C62" s="53"/>
      <c r="D62" s="53"/>
      <c r="E62" s="53"/>
      <c r="F62" s="53"/>
      <c r="G62" s="53"/>
      <c r="H62" s="296"/>
      <c r="I62" s="287"/>
      <c r="J62" s="287"/>
      <c r="K62" s="287"/>
      <c r="L62" s="297"/>
      <c r="M62" s="298"/>
      <c r="N62" s="299"/>
    </row>
    <row r="63" spans="2:14">
      <c r="B63" s="52"/>
      <c r="C63" s="53"/>
      <c r="D63" s="53"/>
      <c r="E63" s="53"/>
      <c r="F63" s="53"/>
      <c r="G63" s="53"/>
      <c r="H63" s="296"/>
      <c r="I63" s="287"/>
      <c r="J63" s="287"/>
      <c r="K63" s="287"/>
      <c r="L63" s="297"/>
      <c r="M63" s="298"/>
      <c r="N63" s="299"/>
    </row>
    <row r="64" spans="2:14" ht="15.75" thickBot="1">
      <c r="B64" s="55"/>
      <c r="C64" s="53"/>
      <c r="D64" s="53"/>
      <c r="E64" s="53"/>
      <c r="F64" s="53"/>
      <c r="G64" s="53"/>
      <c r="H64" s="492"/>
      <c r="I64" s="175"/>
      <c r="J64" s="175"/>
      <c r="K64" s="175"/>
      <c r="L64" s="995"/>
      <c r="M64" s="996"/>
      <c r="N64" s="493"/>
    </row>
    <row r="65" spans="2:15" ht="15.75" thickBot="1">
      <c r="B65" s="822" t="s">
        <v>1037</v>
      </c>
      <c r="C65" s="823"/>
      <c r="D65" s="823"/>
      <c r="E65" s="823"/>
      <c r="F65" s="823"/>
      <c r="G65" s="823"/>
      <c r="H65" s="823"/>
      <c r="I65" s="823"/>
      <c r="J65" s="823"/>
      <c r="K65" s="823"/>
      <c r="L65" s="823"/>
      <c r="M65" s="824"/>
      <c r="N65" s="402"/>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1" t="s">
        <v>1047</v>
      </c>
      <c r="C69" s="862"/>
      <c r="D69" s="862"/>
      <c r="E69" s="862"/>
      <c r="F69" s="862"/>
      <c r="G69" s="862"/>
      <c r="H69" s="862"/>
      <c r="I69" s="79" t="s">
        <v>1048</v>
      </c>
      <c r="J69" s="81" t="s">
        <v>1494</v>
      </c>
      <c r="K69" s="80" t="s">
        <v>1050</v>
      </c>
      <c r="L69" s="863" t="s">
        <v>1034</v>
      </c>
      <c r="M69" s="864"/>
      <c r="N69" s="104" t="s">
        <v>1035</v>
      </c>
    </row>
    <row r="70" spans="2:15">
      <c r="B70" s="55"/>
      <c r="C70" s="53"/>
      <c r="D70" s="53"/>
      <c r="E70" s="53"/>
      <c r="F70" s="53"/>
      <c r="G70" s="53"/>
      <c r="H70" s="53"/>
      <c r="I70" s="300"/>
      <c r="J70" s="301"/>
      <c r="K70" s="302"/>
      <c r="L70" s="56"/>
      <c r="M70" s="303"/>
      <c r="N70" s="304"/>
      <c r="O70" s="112"/>
    </row>
    <row r="71" spans="2:15">
      <c r="B71" s="55"/>
      <c r="C71" s="53"/>
      <c r="D71" s="53"/>
      <c r="E71" s="53"/>
      <c r="F71" s="53"/>
      <c r="G71" s="53"/>
      <c r="H71" s="53"/>
      <c r="I71" s="287"/>
      <c r="J71" s="305"/>
      <c r="K71" s="306"/>
      <c r="L71" s="56"/>
      <c r="M71" s="307"/>
      <c r="N71" s="304"/>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997"/>
      <c r="C75" s="998"/>
      <c r="D75" s="998"/>
      <c r="E75" s="998"/>
      <c r="F75" s="998"/>
      <c r="G75" s="998"/>
      <c r="H75" s="998"/>
      <c r="I75" s="175"/>
      <c r="J75" s="175"/>
      <c r="K75" s="175"/>
      <c r="L75" s="999"/>
      <c r="M75" s="1000"/>
      <c r="N75" s="51"/>
    </row>
    <row r="76" spans="2:15" ht="15.75" thickBot="1">
      <c r="B76" s="822" t="s">
        <v>1037</v>
      </c>
      <c r="C76" s="823"/>
      <c r="D76" s="823"/>
      <c r="E76" s="823"/>
      <c r="F76" s="823"/>
      <c r="G76" s="823"/>
      <c r="H76" s="823"/>
      <c r="I76" s="823"/>
      <c r="J76" s="823"/>
      <c r="K76" s="823"/>
      <c r="L76" s="823"/>
      <c r="M76" s="824"/>
      <c r="N76" s="309"/>
    </row>
    <row r="77" spans="2:15" ht="15.75" thickBot="1">
      <c r="B77" s="39"/>
      <c r="C77" s="40"/>
      <c r="D77" s="40"/>
      <c r="E77" s="40"/>
      <c r="F77" s="40"/>
      <c r="G77" s="40"/>
      <c r="H77" s="40"/>
      <c r="I77" s="40"/>
      <c r="J77" s="40"/>
      <c r="K77" s="40"/>
      <c r="L77" s="40"/>
      <c r="M77" s="40"/>
      <c r="N77" s="41"/>
    </row>
    <row r="78" spans="2:15" ht="15.75" thickBot="1">
      <c r="B78" s="822" t="s">
        <v>1051</v>
      </c>
      <c r="C78" s="823"/>
      <c r="D78" s="823"/>
      <c r="E78" s="823"/>
      <c r="F78" s="823"/>
      <c r="G78" s="823"/>
      <c r="H78" s="823"/>
      <c r="I78" s="823"/>
      <c r="J78" s="823"/>
      <c r="K78" s="823"/>
      <c r="L78" s="823"/>
      <c r="M78" s="824"/>
      <c r="N78" s="105">
        <f>N43+N54+N65+N76</f>
        <v>868.31275720164604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173.66255144032922</v>
      </c>
      <c r="M83" s="858"/>
      <c r="N83" s="57"/>
    </row>
    <row r="84" spans="1:14">
      <c r="B84" s="95" t="s">
        <v>1057</v>
      </c>
      <c r="C84" s="96"/>
      <c r="D84" s="96"/>
      <c r="E84" s="96"/>
      <c r="F84" s="96"/>
      <c r="G84" s="96"/>
      <c r="H84" s="96"/>
      <c r="I84" s="93"/>
      <c r="J84" s="94"/>
      <c r="K84" s="312">
        <v>0.05</v>
      </c>
      <c r="L84" s="857">
        <f>N78*K84</f>
        <v>43.415637860082306</v>
      </c>
      <c r="M84" s="858"/>
      <c r="N84" s="57"/>
    </row>
    <row r="85" spans="1:14" ht="15.75" thickBot="1">
      <c r="B85" s="97" t="s">
        <v>1058</v>
      </c>
      <c r="C85" s="98"/>
      <c r="D85" s="98"/>
      <c r="E85" s="98"/>
      <c r="F85" s="98"/>
      <c r="G85" s="98"/>
      <c r="H85" s="98"/>
      <c r="I85" s="99"/>
      <c r="J85" s="100"/>
      <c r="K85" s="313">
        <v>0.05</v>
      </c>
      <c r="L85" s="859">
        <f>N78*K85</f>
        <v>43.415637860082306</v>
      </c>
      <c r="M85" s="860"/>
      <c r="N85" s="57"/>
    </row>
    <row r="86" spans="1:14" ht="15.75" thickBot="1">
      <c r="B86" s="822" t="s">
        <v>1037</v>
      </c>
      <c r="C86" s="823"/>
      <c r="D86" s="823"/>
      <c r="E86" s="823"/>
      <c r="F86" s="823"/>
      <c r="G86" s="823"/>
      <c r="H86" s="823"/>
      <c r="I86" s="823"/>
      <c r="J86" s="823"/>
      <c r="K86" s="823"/>
      <c r="L86" s="823"/>
      <c r="M86" s="824"/>
      <c r="N86" s="58">
        <f>L83+L84+L85</f>
        <v>260.49382716049382</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1128.8065843621398</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66" t="s">
        <v>2324</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2325</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72"/>
      <c r="K118" s="972"/>
      <c r="L118" s="972"/>
      <c r="M118" s="972"/>
      <c r="N118" s="973"/>
    </row>
    <row r="119" spans="2:14" ht="15.75" thickBot="1">
      <c r="B119" s="427" t="s">
        <v>2327</v>
      </c>
      <c r="C119" s="428"/>
      <c r="D119" s="428"/>
      <c r="E119" s="267"/>
      <c r="F119" s="267"/>
      <c r="G119" s="267"/>
      <c r="H119" s="267"/>
      <c r="I119" s="267"/>
      <c r="J119" s="974"/>
      <c r="K119" s="974"/>
      <c r="L119" s="974"/>
      <c r="M119" s="974"/>
      <c r="N119" s="975"/>
    </row>
  </sheetData>
  <mergeCells count="67">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 ref="L5:L6"/>
    <mergeCell ref="M5:M6"/>
    <mergeCell ref="L1:N2"/>
    <mergeCell ref="C2:J2"/>
    <mergeCell ref="C3:J3"/>
    <mergeCell ref="K3:K4"/>
    <mergeCell ref="L3:N4"/>
    <mergeCell ref="C4:J4"/>
    <mergeCell ref="C1:J1"/>
    <mergeCell ref="K1:K2"/>
    <mergeCell ref="N5:N6"/>
    <mergeCell ref="B43:M43"/>
    <mergeCell ref="B10:E10"/>
    <mergeCell ref="I10:J10"/>
    <mergeCell ref="D11:E11"/>
    <mergeCell ref="B41:D41"/>
    <mergeCell ref="B38:H38"/>
    <mergeCell ref="L12:N12"/>
    <mergeCell ref="C30:I30"/>
    <mergeCell ref="L30:M30"/>
    <mergeCell ref="B37:H37"/>
    <mergeCell ref="I42:J42"/>
    <mergeCell ref="L42:M42"/>
    <mergeCell ref="C29:I29"/>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6"/>
      <c r="H25" s="816"/>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819" t="s">
        <v>1026</v>
      </c>
      <c r="C27" s="820"/>
      <c r="D27" s="820"/>
      <c r="E27" s="820"/>
      <c r="F27" s="820"/>
      <c r="G27" s="820"/>
      <c r="H27" s="820"/>
      <c r="I27" s="820"/>
      <c r="J27" s="820"/>
      <c r="K27" s="820"/>
      <c r="L27" s="820"/>
      <c r="M27" s="820"/>
      <c r="N27" s="821"/>
    </row>
    <row r="28" spans="1:14" ht="15.75" thickBot="1">
      <c r="B28" s="39"/>
      <c r="C28" s="40"/>
      <c r="D28" s="40"/>
      <c r="E28" s="40"/>
      <c r="F28" s="40"/>
      <c r="G28" s="40"/>
      <c r="H28" s="40"/>
      <c r="I28" s="40"/>
      <c r="J28" s="40"/>
      <c r="K28" s="40"/>
      <c r="L28" s="40"/>
      <c r="M28" s="40"/>
      <c r="N28" s="41"/>
    </row>
    <row r="29" spans="1:14" ht="26.25" thickBot="1">
      <c r="B29" s="77" t="s">
        <v>1027</v>
      </c>
      <c r="C29" s="801" t="s">
        <v>1028</v>
      </c>
      <c r="D29" s="802"/>
      <c r="E29" s="802"/>
      <c r="F29" s="802"/>
      <c r="G29" s="802"/>
      <c r="H29" s="802"/>
      <c r="I29" s="802"/>
      <c r="J29" s="78"/>
      <c r="K29" s="350" t="s">
        <v>2321</v>
      </c>
      <c r="L29" s="798" t="s">
        <v>1029</v>
      </c>
      <c r="M29" s="799"/>
      <c r="N29" s="77" t="s">
        <v>1030</v>
      </c>
    </row>
    <row r="30" spans="1:14" hidden="1">
      <c r="B30" s="77" t="s">
        <v>1027</v>
      </c>
      <c r="C30" s="801" t="s">
        <v>1028</v>
      </c>
      <c r="D30" s="802"/>
      <c r="E30" s="802"/>
      <c r="F30" s="802"/>
      <c r="G30" s="802"/>
      <c r="H30" s="802"/>
      <c r="I30" s="802"/>
      <c r="J30" s="78"/>
      <c r="K30" s="315"/>
      <c r="L30" s="798" t="s">
        <v>1029</v>
      </c>
      <c r="M30" s="799"/>
      <c r="N30" s="77" t="s">
        <v>1030</v>
      </c>
    </row>
    <row r="31" spans="1:14" ht="41.25" customHeight="1" thickBot="1">
      <c r="A31" t="s">
        <v>1929</v>
      </c>
      <c r="B31" s="113" t="s">
        <v>1251</v>
      </c>
      <c r="C31" s="1001" t="s">
        <v>2302</v>
      </c>
      <c r="D31" s="1002"/>
      <c r="E31" s="1002"/>
      <c r="F31" s="1002"/>
      <c r="G31" s="1002"/>
      <c r="H31" s="1002"/>
      <c r="I31" s="1002"/>
      <c r="J31" s="1002"/>
      <c r="K31" s="496"/>
      <c r="L31" s="466" t="s">
        <v>2105</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t="s">
        <v>373</v>
      </c>
      <c r="B36" s="871" t="str">
        <f>VLOOKUP(A36,EQUIPOS!A6:D154,3,FALSE)</f>
        <v>Volqueta 6 m3</v>
      </c>
      <c r="C36" s="872"/>
      <c r="D36" s="872"/>
      <c r="E36" s="872"/>
      <c r="F36" s="872"/>
      <c r="G36" s="872"/>
      <c r="H36" s="873"/>
      <c r="I36" s="275"/>
      <c r="J36" s="276"/>
      <c r="K36" s="277">
        <f>VLOOKUP(A36,EQUIPOS!A6:D161,4,FALSE)</f>
        <v>70333.333333333328</v>
      </c>
      <c r="L36" s="278"/>
      <c r="M36" s="291">
        <v>66</v>
      </c>
      <c r="N36" s="280">
        <f>K36/M36</f>
        <v>1065.6565656565656</v>
      </c>
    </row>
    <row r="37" spans="1:14">
      <c r="B37" s="871"/>
      <c r="C37" s="872"/>
      <c r="D37" s="872"/>
      <c r="E37" s="872"/>
      <c r="F37" s="872"/>
      <c r="G37" s="872"/>
      <c r="H37" s="873"/>
      <c r="I37" s="275"/>
      <c r="J37" s="276"/>
      <c r="K37" s="277"/>
      <c r="L37" s="278"/>
      <c r="M37" s="279"/>
      <c r="N37" s="280"/>
    </row>
    <row r="38" spans="1:14">
      <c r="B38" s="871"/>
      <c r="C38" s="872"/>
      <c r="D38" s="872"/>
      <c r="E38" s="872"/>
      <c r="F38" s="872"/>
      <c r="G38" s="872"/>
      <c r="H38" s="873"/>
      <c r="I38" s="275"/>
      <c r="J38" s="276"/>
      <c r="K38" s="277"/>
      <c r="L38" s="278"/>
      <c r="M38" s="279"/>
      <c r="N38" s="281"/>
    </row>
    <row r="39" spans="1:14">
      <c r="B39" s="871"/>
      <c r="C39" s="872"/>
      <c r="D39" s="872"/>
      <c r="E39" s="872"/>
      <c r="F39" s="872"/>
      <c r="G39" s="872"/>
      <c r="H39" s="873"/>
      <c r="I39" s="874"/>
      <c r="J39" s="875"/>
      <c r="K39" s="282"/>
      <c r="L39" s="876"/>
      <c r="M39" s="877"/>
      <c r="N39" s="283"/>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285"/>
      <c r="N41" s="352"/>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105">
        <f>SUM(N36:N42)</f>
        <v>1065.6565656565656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B48" s="49"/>
      <c r="C48" s="289"/>
      <c r="D48" s="289"/>
      <c r="E48" s="289"/>
      <c r="F48" s="289"/>
      <c r="G48" s="289"/>
      <c r="H48" s="289"/>
      <c r="I48" s="276"/>
      <c r="J48" s="232"/>
      <c r="K48" s="290"/>
      <c r="L48" s="275"/>
      <c r="M48" s="291"/>
      <c r="N48" s="292"/>
    </row>
    <row r="49" spans="2:14">
      <c r="B49" s="49"/>
      <c r="C49" s="289"/>
      <c r="D49" s="289"/>
      <c r="E49" s="289"/>
      <c r="F49" s="289"/>
      <c r="G49" s="289"/>
      <c r="H49" s="289"/>
      <c r="I49" s="276"/>
      <c r="J49" s="232"/>
      <c r="K49" s="290"/>
      <c r="L49" s="275"/>
      <c r="M49" s="291"/>
      <c r="N49" s="292"/>
    </row>
    <row r="50" spans="2:14">
      <c r="B50" s="49"/>
      <c r="C50" s="289"/>
      <c r="D50" s="289"/>
      <c r="E50" s="289"/>
      <c r="F50" s="289"/>
      <c r="G50" s="289"/>
      <c r="H50" s="289"/>
      <c r="I50" s="276"/>
      <c r="J50" s="232"/>
      <c r="K50" s="290"/>
      <c r="L50" s="275"/>
      <c r="M50" s="291"/>
      <c r="N50" s="292"/>
    </row>
    <row r="51" spans="2:14">
      <c r="B51" s="49"/>
      <c r="C51" s="289"/>
      <c r="D51" s="289"/>
      <c r="E51" s="289"/>
      <c r="F51" s="289"/>
      <c r="G51" s="289"/>
      <c r="H51" s="289"/>
      <c r="I51" s="276"/>
      <c r="J51" s="232"/>
      <c r="K51" s="290"/>
      <c r="L51" s="275"/>
      <c r="M51" s="291"/>
      <c r="N51" s="292"/>
    </row>
    <row r="52" spans="2:14">
      <c r="B52" s="49"/>
      <c r="C52" s="289"/>
      <c r="D52" s="289"/>
      <c r="E52" s="289"/>
      <c r="F52" s="289"/>
      <c r="G52" s="289"/>
      <c r="H52" s="289"/>
      <c r="I52" s="276"/>
      <c r="J52" s="232"/>
      <c r="K52" s="290"/>
      <c r="L52" s="275"/>
      <c r="M52" s="291"/>
      <c r="N52" s="292"/>
    </row>
    <row r="53" spans="2:14" ht="15.75" thickBot="1">
      <c r="B53" s="904"/>
      <c r="C53" s="905"/>
      <c r="D53" s="905"/>
      <c r="E53" s="905"/>
      <c r="F53" s="905"/>
      <c r="G53" s="905"/>
      <c r="H53" s="905"/>
      <c r="I53" s="875"/>
      <c r="J53" s="48"/>
      <c r="K53" s="50"/>
      <c r="L53" s="906"/>
      <c r="M53" s="907"/>
      <c r="N53" s="51"/>
    </row>
    <row r="54" spans="2:14" ht="15.75" thickBot="1">
      <c r="B54" s="822" t="s">
        <v>1037</v>
      </c>
      <c r="C54" s="823"/>
      <c r="D54" s="823"/>
      <c r="E54" s="823"/>
      <c r="F54" s="823"/>
      <c r="G54" s="823"/>
      <c r="H54" s="823"/>
      <c r="I54" s="823"/>
      <c r="J54" s="823"/>
      <c r="K54" s="823"/>
      <c r="L54" s="823"/>
      <c r="M54" s="824"/>
      <c r="N54" s="293"/>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1" t="s">
        <v>1041</v>
      </c>
      <c r="C58" s="322"/>
      <c r="D58" s="322"/>
      <c r="E58" s="322"/>
      <c r="F58" s="322"/>
      <c r="G58" s="322"/>
      <c r="H58" s="79" t="s">
        <v>1029</v>
      </c>
      <c r="I58" s="80" t="s">
        <v>1042</v>
      </c>
      <c r="J58" s="81" t="s">
        <v>1043</v>
      </c>
      <c r="K58" s="79" t="s">
        <v>1044</v>
      </c>
      <c r="L58" s="908" t="s">
        <v>1045</v>
      </c>
      <c r="M58" s="887"/>
      <c r="N58" s="82" t="s">
        <v>1035</v>
      </c>
    </row>
    <row r="59" spans="2:14">
      <c r="B59" s="52"/>
      <c r="C59" s="325"/>
      <c r="D59" s="325"/>
      <c r="E59" s="325"/>
      <c r="F59" s="325"/>
      <c r="G59" s="325"/>
      <c r="H59" s="319"/>
      <c r="I59" s="287"/>
      <c r="J59" s="294"/>
      <c r="K59" s="287"/>
      <c r="L59" s="909"/>
      <c r="M59" s="910"/>
      <c r="N59" s="295"/>
    </row>
    <row r="60" spans="2:14">
      <c r="B60" s="52"/>
      <c r="C60" s="53"/>
      <c r="D60" s="53"/>
      <c r="E60" s="53"/>
      <c r="F60" s="53"/>
      <c r="G60" s="53"/>
      <c r="H60" s="296"/>
      <c r="I60" s="287"/>
      <c r="J60" s="287"/>
      <c r="K60" s="287"/>
      <c r="L60" s="297"/>
      <c r="M60" s="298"/>
      <c r="N60" s="299"/>
    </row>
    <row r="61" spans="2:14">
      <c r="B61" s="52"/>
      <c r="C61" s="53"/>
      <c r="D61" s="53"/>
      <c r="E61" s="53"/>
      <c r="F61" s="53"/>
      <c r="G61" s="53"/>
      <c r="H61" s="296"/>
      <c r="I61" s="287"/>
      <c r="J61" s="287"/>
      <c r="K61" s="287"/>
      <c r="L61" s="297"/>
      <c r="M61" s="298"/>
      <c r="N61" s="299"/>
    </row>
    <row r="62" spans="2:14">
      <c r="B62" s="52"/>
      <c r="C62" s="53"/>
      <c r="D62" s="53"/>
      <c r="E62" s="53"/>
      <c r="F62" s="53"/>
      <c r="G62" s="53"/>
      <c r="H62" s="296"/>
      <c r="I62" s="287"/>
      <c r="J62" s="287"/>
      <c r="K62" s="287"/>
      <c r="L62" s="297"/>
      <c r="M62" s="298"/>
      <c r="N62" s="299"/>
    </row>
    <row r="63" spans="2:14">
      <c r="B63" s="52"/>
      <c r="C63" s="53"/>
      <c r="D63" s="53"/>
      <c r="E63" s="53"/>
      <c r="F63" s="53"/>
      <c r="G63" s="53"/>
      <c r="H63" s="296"/>
      <c r="I63" s="287"/>
      <c r="J63" s="287"/>
      <c r="K63" s="287"/>
      <c r="L63" s="297"/>
      <c r="M63" s="298"/>
      <c r="N63" s="299"/>
    </row>
    <row r="64" spans="2:14" ht="15.75" thickBot="1">
      <c r="B64" s="55"/>
      <c r="C64" s="53"/>
      <c r="D64" s="53"/>
      <c r="E64" s="53"/>
      <c r="F64" s="53"/>
      <c r="G64" s="53"/>
      <c r="H64" s="492"/>
      <c r="I64" s="175"/>
      <c r="J64" s="175"/>
      <c r="K64" s="175"/>
      <c r="L64" s="995"/>
      <c r="M64" s="996"/>
      <c r="N64" s="493"/>
    </row>
    <row r="65" spans="2:15" ht="15.75" thickBot="1">
      <c r="B65" s="822" t="s">
        <v>1037</v>
      </c>
      <c r="C65" s="823"/>
      <c r="D65" s="823"/>
      <c r="E65" s="823"/>
      <c r="F65" s="823"/>
      <c r="G65" s="823"/>
      <c r="H65" s="823"/>
      <c r="I65" s="823"/>
      <c r="J65" s="823"/>
      <c r="K65" s="823"/>
      <c r="L65" s="823"/>
      <c r="M65" s="824"/>
      <c r="N65" s="402"/>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1" t="s">
        <v>1047</v>
      </c>
      <c r="C69" s="862"/>
      <c r="D69" s="862"/>
      <c r="E69" s="862"/>
      <c r="F69" s="862"/>
      <c r="G69" s="862"/>
      <c r="H69" s="862"/>
      <c r="I69" s="79" t="s">
        <v>1048</v>
      </c>
      <c r="J69" s="81" t="s">
        <v>1494</v>
      </c>
      <c r="K69" s="80" t="s">
        <v>1050</v>
      </c>
      <c r="L69" s="863" t="s">
        <v>1034</v>
      </c>
      <c r="M69" s="864"/>
      <c r="N69" s="104" t="s">
        <v>1035</v>
      </c>
    </row>
    <row r="70" spans="2:15">
      <c r="B70" s="55"/>
      <c r="C70" s="53"/>
      <c r="D70" s="53"/>
      <c r="E70" s="53"/>
      <c r="F70" s="53"/>
      <c r="G70" s="53"/>
      <c r="H70" s="53"/>
      <c r="I70" s="300"/>
      <c r="J70" s="301"/>
      <c r="K70" s="302"/>
      <c r="L70" s="56"/>
      <c r="M70" s="303"/>
      <c r="N70" s="304"/>
      <c r="O70" s="112"/>
    </row>
    <row r="71" spans="2:15">
      <c r="B71" s="55"/>
      <c r="C71" s="53"/>
      <c r="D71" s="53"/>
      <c r="E71" s="53"/>
      <c r="F71" s="53"/>
      <c r="G71" s="53"/>
      <c r="H71" s="53"/>
      <c r="I71" s="287"/>
      <c r="J71" s="305"/>
      <c r="K71" s="306"/>
      <c r="L71" s="56"/>
      <c r="M71" s="307"/>
      <c r="N71" s="304"/>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997"/>
      <c r="C75" s="998"/>
      <c r="D75" s="998"/>
      <c r="E75" s="998"/>
      <c r="F75" s="998"/>
      <c r="G75" s="998"/>
      <c r="H75" s="998"/>
      <c r="I75" s="175"/>
      <c r="J75" s="175"/>
      <c r="K75" s="175"/>
      <c r="L75" s="999"/>
      <c r="M75" s="1000"/>
      <c r="N75" s="51"/>
    </row>
    <row r="76" spans="2:15" ht="15.75" thickBot="1">
      <c r="B76" s="822" t="s">
        <v>1037</v>
      </c>
      <c r="C76" s="823"/>
      <c r="D76" s="823"/>
      <c r="E76" s="823"/>
      <c r="F76" s="823"/>
      <c r="G76" s="823"/>
      <c r="H76" s="823"/>
      <c r="I76" s="823"/>
      <c r="J76" s="823"/>
      <c r="K76" s="823"/>
      <c r="L76" s="823"/>
      <c r="M76" s="824"/>
      <c r="N76" s="309"/>
    </row>
    <row r="77" spans="2:15" ht="15.75" thickBot="1">
      <c r="B77" s="39"/>
      <c r="C77" s="40"/>
      <c r="D77" s="40"/>
      <c r="E77" s="40"/>
      <c r="F77" s="40"/>
      <c r="G77" s="40"/>
      <c r="H77" s="40"/>
      <c r="I77" s="40"/>
      <c r="J77" s="40"/>
      <c r="K77" s="40"/>
      <c r="L77" s="40"/>
      <c r="M77" s="40"/>
      <c r="N77" s="41"/>
    </row>
    <row r="78" spans="2:15" ht="15.75" thickBot="1">
      <c r="B78" s="822" t="s">
        <v>1051</v>
      </c>
      <c r="C78" s="823"/>
      <c r="D78" s="823"/>
      <c r="E78" s="823"/>
      <c r="F78" s="823"/>
      <c r="G78" s="823"/>
      <c r="H78" s="823"/>
      <c r="I78" s="823"/>
      <c r="J78" s="823"/>
      <c r="K78" s="823"/>
      <c r="L78" s="823"/>
      <c r="M78" s="824"/>
      <c r="N78" s="105">
        <f>N43+N54+N65+N76</f>
        <v>1065.6565656565656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213.13131313131314</v>
      </c>
      <c r="M83" s="858"/>
      <c r="N83" s="57"/>
    </row>
    <row r="84" spans="1:14">
      <c r="B84" s="95" t="s">
        <v>1057</v>
      </c>
      <c r="C84" s="96"/>
      <c r="D84" s="96"/>
      <c r="E84" s="96"/>
      <c r="F84" s="96"/>
      <c r="G84" s="96"/>
      <c r="H84" s="96"/>
      <c r="I84" s="93"/>
      <c r="J84" s="94"/>
      <c r="K84" s="312">
        <v>0.05</v>
      </c>
      <c r="L84" s="857">
        <f>N78*K84</f>
        <v>53.282828282828284</v>
      </c>
      <c r="M84" s="858"/>
      <c r="N84" s="57"/>
    </row>
    <row r="85" spans="1:14" ht="15.75" thickBot="1">
      <c r="B85" s="97" t="s">
        <v>1058</v>
      </c>
      <c r="C85" s="98"/>
      <c r="D85" s="98"/>
      <c r="E85" s="98"/>
      <c r="F85" s="98"/>
      <c r="G85" s="98"/>
      <c r="H85" s="98"/>
      <c r="I85" s="99"/>
      <c r="J85" s="100"/>
      <c r="K85" s="313">
        <v>0.05</v>
      </c>
      <c r="L85" s="859">
        <f>N78*K85</f>
        <v>53.282828282828284</v>
      </c>
      <c r="M85" s="860"/>
      <c r="N85" s="57"/>
    </row>
    <row r="86" spans="1:14" ht="15.75" thickBot="1">
      <c r="B86" s="822" t="s">
        <v>1037</v>
      </c>
      <c r="C86" s="823"/>
      <c r="D86" s="823"/>
      <c r="E86" s="823"/>
      <c r="F86" s="823"/>
      <c r="G86" s="823"/>
      <c r="H86" s="823"/>
      <c r="I86" s="823"/>
      <c r="J86" s="823"/>
      <c r="K86" s="823"/>
      <c r="L86" s="823"/>
      <c r="M86" s="824"/>
      <c r="N86" s="58">
        <f>L83+L84+L85</f>
        <v>319.69696969696969</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1385.3535353535353</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66" t="s">
        <v>2324</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2325</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72"/>
      <c r="K118" s="972"/>
      <c r="L118" s="972"/>
      <c r="M118" s="972"/>
      <c r="N118" s="973"/>
    </row>
    <row r="119" spans="2:14" ht="15.75" thickBot="1">
      <c r="B119" s="427" t="s">
        <v>2327</v>
      </c>
      <c r="C119" s="428"/>
      <c r="D119" s="428"/>
      <c r="E119" s="267"/>
      <c r="F119" s="267"/>
      <c r="G119" s="267"/>
      <c r="H119" s="267"/>
      <c r="I119" s="267"/>
      <c r="J119" s="974"/>
      <c r="K119" s="974"/>
      <c r="L119" s="974"/>
      <c r="M119" s="974"/>
      <c r="N119" s="975"/>
    </row>
  </sheetData>
  <mergeCells count="67">
    <mergeCell ref="B105:N106"/>
    <mergeCell ref="B107:N108"/>
    <mergeCell ref="J118:N119"/>
    <mergeCell ref="L84:M84"/>
    <mergeCell ref="L85:M85"/>
    <mergeCell ref="B86:M86"/>
    <mergeCell ref="B88:M88"/>
    <mergeCell ref="B76:M76"/>
    <mergeCell ref="B78:M78"/>
    <mergeCell ref="B82:H82"/>
    <mergeCell ref="L82:M82"/>
    <mergeCell ref="B83:H83"/>
    <mergeCell ref="L83:M83"/>
    <mergeCell ref="C29:I29"/>
    <mergeCell ref="L59:M59"/>
    <mergeCell ref="L64:M64"/>
    <mergeCell ref="B65:M65"/>
    <mergeCell ref="B69:H69"/>
    <mergeCell ref="L69:M6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6"/>
      <c r="C1" s="928"/>
      <c r="D1" s="929"/>
      <c r="E1" s="929"/>
      <c r="F1" s="929"/>
      <c r="G1" s="929"/>
      <c r="H1" s="929"/>
      <c r="I1" s="929"/>
      <c r="J1" s="930"/>
      <c r="K1" s="931" t="s">
        <v>1017</v>
      </c>
      <c r="L1" s="933" t="s">
        <v>2304</v>
      </c>
      <c r="M1" s="934"/>
      <c r="N1" s="935"/>
    </row>
    <row r="2" spans="2:14">
      <c r="B2" s="917"/>
      <c r="C2" s="939" t="s">
        <v>1018</v>
      </c>
      <c r="D2" s="940"/>
      <c r="E2" s="940"/>
      <c r="F2" s="940"/>
      <c r="G2" s="940"/>
      <c r="H2" s="940"/>
      <c r="I2" s="940"/>
      <c r="J2" s="941"/>
      <c r="K2" s="932"/>
      <c r="L2" s="936"/>
      <c r="M2" s="937"/>
      <c r="N2" s="938"/>
    </row>
    <row r="3" spans="2:14">
      <c r="B3" s="917"/>
      <c r="C3" s="939" t="s">
        <v>2305</v>
      </c>
      <c r="D3" s="940"/>
      <c r="E3" s="940"/>
      <c r="F3" s="940"/>
      <c r="G3" s="940"/>
      <c r="H3" s="940"/>
      <c r="I3" s="940"/>
      <c r="J3" s="941"/>
      <c r="K3" s="919" t="s">
        <v>1019</v>
      </c>
      <c r="L3" s="943">
        <v>1</v>
      </c>
      <c r="M3" s="944"/>
      <c r="N3" s="945"/>
    </row>
    <row r="4" spans="2:14">
      <c r="B4" s="917"/>
      <c r="C4" s="939" t="s">
        <v>2306</v>
      </c>
      <c r="D4" s="940"/>
      <c r="E4" s="940"/>
      <c r="F4" s="940"/>
      <c r="G4" s="940"/>
      <c r="H4" s="940"/>
      <c r="I4" s="940"/>
      <c r="J4" s="941"/>
      <c r="K4" s="942"/>
      <c r="L4" s="946"/>
      <c r="M4" s="947"/>
      <c r="N4" s="948"/>
    </row>
    <row r="5" spans="2:14">
      <c r="B5" s="917"/>
      <c r="C5" s="939" t="s">
        <v>2307</v>
      </c>
      <c r="D5" s="940"/>
      <c r="E5" s="940"/>
      <c r="F5" s="940"/>
      <c r="G5" s="940"/>
      <c r="H5" s="940"/>
      <c r="I5" s="940"/>
      <c r="J5" s="941"/>
      <c r="K5" s="919" t="s">
        <v>1020</v>
      </c>
      <c r="L5" s="921"/>
      <c r="M5" s="921" t="s">
        <v>1021</v>
      </c>
      <c r="N5" s="923"/>
    </row>
    <row r="6" spans="2:14" ht="15.75" thickBot="1">
      <c r="B6" s="918"/>
      <c r="C6" s="925"/>
      <c r="D6" s="926"/>
      <c r="E6" s="926"/>
      <c r="F6" s="926"/>
      <c r="G6" s="926"/>
      <c r="H6" s="926"/>
      <c r="I6" s="926"/>
      <c r="J6" s="927"/>
      <c r="K6" s="920"/>
      <c r="L6" s="922"/>
      <c r="M6" s="922"/>
      <c r="N6" s="924"/>
    </row>
    <row r="7" spans="2:14" ht="15.75" thickBot="1">
      <c r="B7" s="380"/>
      <c r="C7" s="381"/>
      <c r="D7" s="381"/>
      <c r="E7" s="381"/>
      <c r="F7" s="381"/>
      <c r="G7" s="381"/>
      <c r="H7" s="381"/>
      <c r="I7" s="381"/>
      <c r="J7" s="381"/>
      <c r="K7" s="381"/>
      <c r="L7" s="382"/>
      <c r="M7" s="382"/>
      <c r="N7" s="383"/>
    </row>
    <row r="8" spans="2:14" ht="18" customHeight="1">
      <c r="B8" s="384"/>
      <c r="C8" s="385"/>
      <c r="D8" s="385"/>
      <c r="E8" s="385"/>
      <c r="F8" s="385"/>
      <c r="G8" s="385"/>
      <c r="H8" s="386"/>
      <c r="I8" s="385"/>
      <c r="J8" s="385"/>
      <c r="K8" s="387" t="s">
        <v>1022</v>
      </c>
      <c r="L8" s="388"/>
      <c r="M8" s="388"/>
      <c r="N8" s="389"/>
    </row>
    <row r="9" spans="2:14">
      <c r="B9" s="390"/>
      <c r="C9" s="391"/>
      <c r="D9" s="391"/>
      <c r="E9" s="391"/>
      <c r="F9" s="391"/>
      <c r="G9" s="391"/>
      <c r="H9" s="392"/>
      <c r="I9" s="391"/>
      <c r="J9" s="391"/>
      <c r="K9" s="393"/>
      <c r="L9" s="394" t="s">
        <v>2308</v>
      </c>
      <c r="M9" s="394" t="s">
        <v>2309</v>
      </c>
      <c r="N9" s="395" t="s">
        <v>2310</v>
      </c>
    </row>
    <row r="10" spans="2:14" ht="36">
      <c r="B10" s="913" t="s">
        <v>2311</v>
      </c>
      <c r="C10" s="914"/>
      <c r="D10" s="914"/>
      <c r="E10" s="914"/>
      <c r="F10" s="396" t="s">
        <v>2312</v>
      </c>
      <c r="G10" s="391"/>
      <c r="H10" s="397"/>
      <c r="I10" s="915" t="s">
        <v>2313</v>
      </c>
      <c r="J10" s="915"/>
      <c r="K10" s="398" t="s">
        <v>2312</v>
      </c>
      <c r="L10" s="394"/>
      <c r="M10" s="394"/>
      <c r="N10" s="395"/>
    </row>
    <row r="11" spans="2:14">
      <c r="B11" s="369" t="s">
        <v>1023</v>
      </c>
      <c r="C11" s="370"/>
      <c r="D11" s="800"/>
      <c r="E11" s="800"/>
      <c r="F11" s="371"/>
      <c r="G11" s="372"/>
      <c r="H11" s="370"/>
      <c r="I11" s="367"/>
      <c r="J11" s="373" t="s">
        <v>1024</v>
      </c>
      <c r="K11" s="374"/>
      <c r="L11" s="371"/>
      <c r="M11" s="371"/>
      <c r="N11" s="375"/>
    </row>
    <row r="12" spans="2:14" ht="15.75" thickBot="1">
      <c r="B12" s="376"/>
      <c r="C12" s="377"/>
      <c r="D12" s="379"/>
      <c r="E12" s="379"/>
      <c r="F12" s="379"/>
      <c r="G12" s="379"/>
      <c r="H12" s="377"/>
      <c r="I12" s="379"/>
      <c r="J12" s="377"/>
      <c r="K12" s="379"/>
      <c r="L12" s="817"/>
      <c r="M12" s="817"/>
      <c r="N12" s="818"/>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1"/>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1"/>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1"/>
      <c r="D20" s="335"/>
      <c r="E20" s="335"/>
      <c r="F20" s="335"/>
      <c r="G20" s="335"/>
      <c r="H20" s="335"/>
      <c r="I20" s="335"/>
      <c r="J20" s="335"/>
      <c r="K20" s="335"/>
      <c r="L20" s="335"/>
      <c r="M20" s="335"/>
      <c r="N20" s="36"/>
    </row>
    <row r="21" spans="1:14">
      <c r="B21" s="29"/>
      <c r="C21" s="30"/>
      <c r="D21" s="37"/>
      <c r="E21" s="37"/>
      <c r="F21" s="37"/>
      <c r="G21" s="37"/>
      <c r="H21" s="37"/>
      <c r="I21" s="37"/>
      <c r="J21" s="37"/>
      <c r="K21" s="37"/>
      <c r="L21" s="37"/>
      <c r="M21" s="37"/>
      <c r="N21" s="38"/>
    </row>
    <row r="22" spans="1:14">
      <c r="B22" s="29" t="s">
        <v>2318</v>
      </c>
      <c r="C22" s="231"/>
      <c r="D22" s="335"/>
      <c r="E22" s="335"/>
      <c r="F22" s="335"/>
      <c r="G22" s="335"/>
      <c r="H22" s="335"/>
      <c r="I22" s="335"/>
      <c r="J22" s="335"/>
      <c r="K22" s="337" t="s">
        <v>2319</v>
      </c>
      <c r="L22" s="232"/>
      <c r="M22" s="337" t="s">
        <v>1021</v>
      </c>
      <c r="N22" s="233"/>
    </row>
    <row r="23" spans="1:14">
      <c r="B23" s="29"/>
      <c r="C23" s="30"/>
      <c r="D23" s="37"/>
      <c r="E23" s="37"/>
      <c r="F23" s="37"/>
      <c r="G23" s="37"/>
      <c r="H23" s="37"/>
      <c r="I23" s="37"/>
      <c r="J23" s="37"/>
      <c r="K23" s="37"/>
      <c r="L23" s="37"/>
      <c r="M23" s="37"/>
      <c r="N23" s="38"/>
    </row>
    <row r="24" spans="1:14">
      <c r="B24" s="29" t="s">
        <v>2320</v>
      </c>
      <c r="C24" s="30"/>
      <c r="D24" s="37"/>
      <c r="E24" s="37"/>
      <c r="F24" s="268"/>
      <c r="G24" s="234"/>
      <c r="H24" s="59"/>
      <c r="I24" s="335"/>
      <c r="J24" s="335"/>
      <c r="K24" s="18"/>
      <c r="L24" s="37"/>
      <c r="M24" s="37"/>
      <c r="N24" s="38"/>
    </row>
    <row r="25" spans="1:14">
      <c r="B25" s="270"/>
      <c r="C25" s="271"/>
      <c r="D25" s="351"/>
      <c r="E25" s="351"/>
      <c r="F25" s="815" t="s">
        <v>2328</v>
      </c>
      <c r="G25" s="815"/>
      <c r="H25" s="815"/>
      <c r="I25" s="351" t="s">
        <v>2309</v>
      </c>
      <c r="J25" s="351" t="s">
        <v>2310</v>
      </c>
      <c r="K25" s="272"/>
      <c r="L25" s="351"/>
      <c r="M25" s="351"/>
      <c r="N25" s="273"/>
    </row>
    <row r="26" spans="1:14">
      <c r="B26" s="22"/>
      <c r="C26" s="28"/>
      <c r="D26" s="28"/>
      <c r="E26" s="28"/>
      <c r="F26" s="28"/>
      <c r="G26" s="28"/>
      <c r="H26" s="28"/>
      <c r="I26" s="28"/>
      <c r="J26" s="28"/>
      <c r="K26" s="28"/>
      <c r="L26" s="28"/>
      <c r="M26" s="28"/>
      <c r="N26" s="23"/>
    </row>
    <row r="27" spans="1:14">
      <c r="B27" s="1003" t="s">
        <v>1026</v>
      </c>
      <c r="C27" s="1004"/>
      <c r="D27" s="1004"/>
      <c r="E27" s="1004"/>
      <c r="F27" s="1004"/>
      <c r="G27" s="1004"/>
      <c r="H27" s="1004"/>
      <c r="I27" s="1004"/>
      <c r="J27" s="1004"/>
      <c r="K27" s="1004"/>
      <c r="L27" s="1004"/>
      <c r="M27" s="1004"/>
      <c r="N27" s="1005"/>
    </row>
    <row r="28" spans="1:14" ht="15.75" thickBot="1">
      <c r="B28" s="39"/>
      <c r="C28" s="40"/>
      <c r="D28" s="40"/>
      <c r="E28" s="40"/>
      <c r="F28" s="40"/>
      <c r="G28" s="40"/>
      <c r="H28" s="40"/>
      <c r="I28" s="40"/>
      <c r="J28" s="40"/>
      <c r="K28" s="40"/>
      <c r="L28" s="40"/>
      <c r="M28" s="40"/>
      <c r="N28" s="41"/>
    </row>
    <row r="29" spans="1:14" ht="26.25" thickBot="1">
      <c r="B29" s="77" t="s">
        <v>1027</v>
      </c>
      <c r="C29" s="1008" t="s">
        <v>1028</v>
      </c>
      <c r="D29" s="1009"/>
      <c r="E29" s="1009"/>
      <c r="F29" s="1009"/>
      <c r="G29" s="1009"/>
      <c r="H29" s="1009"/>
      <c r="I29" s="1009"/>
      <c r="J29" s="78"/>
      <c r="K29" s="350" t="s">
        <v>2321</v>
      </c>
      <c r="L29" s="1006" t="s">
        <v>1029</v>
      </c>
      <c r="M29" s="1007"/>
      <c r="N29" s="77" t="s">
        <v>1030</v>
      </c>
    </row>
    <row r="30" spans="1:14" hidden="1">
      <c r="B30" s="77" t="s">
        <v>1027</v>
      </c>
      <c r="C30" s="801" t="s">
        <v>1028</v>
      </c>
      <c r="D30" s="802"/>
      <c r="E30" s="802"/>
      <c r="F30" s="802"/>
      <c r="G30" s="802"/>
      <c r="H30" s="802"/>
      <c r="I30" s="802"/>
      <c r="J30" s="78"/>
      <c r="K30" s="315"/>
      <c r="L30" s="798" t="s">
        <v>1029</v>
      </c>
      <c r="M30" s="799"/>
      <c r="N30" s="77" t="s">
        <v>1030</v>
      </c>
    </row>
    <row r="31" spans="1:14" ht="15.75" thickBot="1">
      <c r="A31" t="s">
        <v>1929</v>
      </c>
      <c r="B31" s="113" t="s">
        <v>1252</v>
      </c>
      <c r="C31" s="464" t="s">
        <v>2300</v>
      </c>
      <c r="D31" s="465"/>
      <c r="E31" s="465"/>
      <c r="F31" s="465"/>
      <c r="G31" s="465"/>
      <c r="H31" s="465"/>
      <c r="I31" s="465"/>
      <c r="J31" s="465"/>
      <c r="K31" s="467"/>
      <c r="L31" s="466" t="s">
        <v>2105</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75" thickBot="1">
      <c r="B34" s="274"/>
      <c r="C34" s="67"/>
      <c r="D34" s="67"/>
      <c r="E34" s="67"/>
      <c r="F34" s="67"/>
      <c r="G34" s="67"/>
      <c r="H34" s="67"/>
      <c r="I34" s="68"/>
      <c r="J34" s="68"/>
      <c r="K34" s="67"/>
      <c r="L34" s="67"/>
      <c r="M34" s="67"/>
      <c r="N34" s="69"/>
    </row>
    <row r="35" spans="1:14">
      <c r="B35" s="892" t="s">
        <v>1028</v>
      </c>
      <c r="C35" s="893"/>
      <c r="D35" s="893"/>
      <c r="E35" s="893"/>
      <c r="F35" s="893"/>
      <c r="G35" s="893"/>
      <c r="H35" s="894"/>
      <c r="I35" s="895" t="s">
        <v>1032</v>
      </c>
      <c r="J35" s="896"/>
      <c r="K35" s="75" t="s">
        <v>1033</v>
      </c>
      <c r="L35" s="897" t="s">
        <v>1034</v>
      </c>
      <c r="M35" s="894"/>
      <c r="N35" s="76" t="s">
        <v>1035</v>
      </c>
    </row>
    <row r="36" spans="1:14">
      <c r="A36" t="s">
        <v>373</v>
      </c>
      <c r="B36" s="871" t="str">
        <f>VLOOKUP(A36,EQUIPOS!A6:D154,3,FALSE)</f>
        <v>Volqueta 6 m3</v>
      </c>
      <c r="C36" s="872"/>
      <c r="D36" s="872"/>
      <c r="E36" s="872"/>
      <c r="F36" s="872"/>
      <c r="G36" s="872"/>
      <c r="H36" s="873"/>
      <c r="I36" s="275"/>
      <c r="J36" s="276"/>
      <c r="K36" s="277">
        <f>VLOOKUP(A36,EQUIPOS!A6:D161,4,FALSE)</f>
        <v>70333.333333333328</v>
      </c>
      <c r="L36" s="278"/>
      <c r="M36" s="291">
        <v>66</v>
      </c>
      <c r="N36" s="280">
        <f>K36/M36</f>
        <v>1065.6565656565656</v>
      </c>
    </row>
    <row r="37" spans="1:14">
      <c r="B37" s="871"/>
      <c r="C37" s="872"/>
      <c r="D37" s="872"/>
      <c r="E37" s="872"/>
      <c r="F37" s="872"/>
      <c r="G37" s="872"/>
      <c r="H37" s="873"/>
      <c r="I37" s="275"/>
      <c r="J37" s="276"/>
      <c r="K37" s="277"/>
      <c r="L37" s="278"/>
      <c r="M37" s="279"/>
      <c r="N37" s="280"/>
    </row>
    <row r="38" spans="1:14">
      <c r="B38" s="871"/>
      <c r="C38" s="872"/>
      <c r="D38" s="872"/>
      <c r="E38" s="872"/>
      <c r="F38" s="872"/>
      <c r="G38" s="872"/>
      <c r="H38" s="873"/>
      <c r="I38" s="275"/>
      <c r="J38" s="276"/>
      <c r="K38" s="277"/>
      <c r="L38" s="278"/>
      <c r="M38" s="279"/>
      <c r="N38" s="281"/>
    </row>
    <row r="39" spans="1:14">
      <c r="B39" s="871"/>
      <c r="C39" s="872"/>
      <c r="D39" s="872"/>
      <c r="E39" s="872"/>
      <c r="F39" s="872"/>
      <c r="G39" s="872"/>
      <c r="H39" s="873"/>
      <c r="I39" s="874"/>
      <c r="J39" s="875"/>
      <c r="K39" s="282"/>
      <c r="L39" s="876"/>
      <c r="M39" s="877"/>
      <c r="N39" s="283"/>
    </row>
    <row r="40" spans="1:14">
      <c r="B40" s="871"/>
      <c r="C40" s="872"/>
      <c r="D40" s="872"/>
      <c r="E40" s="878"/>
      <c r="F40" s="872"/>
      <c r="G40" s="872"/>
      <c r="H40" s="873"/>
      <c r="I40" s="42"/>
      <c r="J40" s="43"/>
      <c r="K40" s="282"/>
      <c r="L40" s="284"/>
      <c r="M40" s="285"/>
      <c r="N40" s="286"/>
    </row>
    <row r="41" spans="1:14">
      <c r="B41" s="879"/>
      <c r="C41" s="880"/>
      <c r="D41" s="880"/>
      <c r="E41" s="44"/>
      <c r="F41" s="45"/>
      <c r="G41" s="45"/>
      <c r="H41" s="46"/>
      <c r="I41" s="42"/>
      <c r="J41" s="43"/>
      <c r="K41" s="287"/>
      <c r="L41" s="284"/>
      <c r="M41" s="285"/>
      <c r="N41" s="352"/>
    </row>
    <row r="42" spans="1:14" ht="15.75" thickBot="1">
      <c r="B42" s="871"/>
      <c r="C42" s="872"/>
      <c r="D42" s="872"/>
      <c r="E42" s="872"/>
      <c r="F42" s="872"/>
      <c r="G42" s="872"/>
      <c r="H42" s="873"/>
      <c r="I42" s="881"/>
      <c r="J42" s="882"/>
      <c r="K42" s="47"/>
      <c r="L42" s="883"/>
      <c r="M42" s="884"/>
      <c r="N42" s="111"/>
    </row>
    <row r="43" spans="1:14" ht="15.75" thickBot="1">
      <c r="B43" s="822" t="s">
        <v>1037</v>
      </c>
      <c r="C43" s="823"/>
      <c r="D43" s="823"/>
      <c r="E43" s="823"/>
      <c r="F43" s="823"/>
      <c r="G43" s="823"/>
      <c r="H43" s="823"/>
      <c r="I43" s="823"/>
      <c r="J43" s="823"/>
      <c r="K43" s="823"/>
      <c r="L43" s="823"/>
      <c r="M43" s="824"/>
      <c r="N43" s="105">
        <f>SUM(N36:N42)</f>
        <v>1065.6565656565656</v>
      </c>
    </row>
    <row r="44" spans="1:14">
      <c r="B44" s="288"/>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7" t="s">
        <v>1028</v>
      </c>
      <c r="C47" s="868"/>
      <c r="D47" s="868"/>
      <c r="E47" s="868"/>
      <c r="F47" s="868"/>
      <c r="G47" s="868"/>
      <c r="H47" s="868"/>
      <c r="I47" s="902"/>
      <c r="J47" s="323" t="s">
        <v>1029</v>
      </c>
      <c r="K47" s="91" t="s">
        <v>1030</v>
      </c>
      <c r="L47" s="903" t="s">
        <v>1039</v>
      </c>
      <c r="M47" s="902"/>
      <c r="N47" s="92" t="s">
        <v>1035</v>
      </c>
    </row>
    <row r="48" spans="1:14">
      <c r="B48" s="49"/>
      <c r="C48" s="289"/>
      <c r="D48" s="289"/>
      <c r="E48" s="289"/>
      <c r="F48" s="289"/>
      <c r="G48" s="289"/>
      <c r="H48" s="289"/>
      <c r="I48" s="276"/>
      <c r="J48" s="232"/>
      <c r="K48" s="290"/>
      <c r="L48" s="275"/>
      <c r="M48" s="291"/>
      <c r="N48" s="292"/>
    </row>
    <row r="49" spans="2:14">
      <c r="B49" s="49"/>
      <c r="C49" s="289"/>
      <c r="D49" s="289"/>
      <c r="E49" s="289"/>
      <c r="F49" s="289"/>
      <c r="G49" s="289"/>
      <c r="H49" s="289"/>
      <c r="I49" s="276"/>
      <c r="J49" s="232"/>
      <c r="K49" s="290"/>
      <c r="L49" s="275"/>
      <c r="M49" s="291"/>
      <c r="N49" s="292"/>
    </row>
    <row r="50" spans="2:14">
      <c r="B50" s="49"/>
      <c r="C50" s="289"/>
      <c r="D50" s="289"/>
      <c r="E50" s="289"/>
      <c r="F50" s="289"/>
      <c r="G50" s="289"/>
      <c r="H50" s="289"/>
      <c r="I50" s="276"/>
      <c r="J50" s="232"/>
      <c r="K50" s="290"/>
      <c r="L50" s="275"/>
      <c r="M50" s="291"/>
      <c r="N50" s="292"/>
    </row>
    <row r="51" spans="2:14">
      <c r="B51" s="49"/>
      <c r="C51" s="289"/>
      <c r="D51" s="289"/>
      <c r="E51" s="289"/>
      <c r="F51" s="289"/>
      <c r="G51" s="289"/>
      <c r="H51" s="289"/>
      <c r="I51" s="276"/>
      <c r="J51" s="232"/>
      <c r="K51" s="290"/>
      <c r="L51" s="275"/>
      <c r="M51" s="291"/>
      <c r="N51" s="292"/>
    </row>
    <row r="52" spans="2:14">
      <c r="B52" s="49"/>
      <c r="C52" s="289"/>
      <c r="D52" s="289"/>
      <c r="E52" s="289"/>
      <c r="F52" s="289"/>
      <c r="G52" s="289"/>
      <c r="H52" s="289"/>
      <c r="I52" s="276"/>
      <c r="J52" s="232"/>
      <c r="K52" s="290"/>
      <c r="L52" s="275"/>
      <c r="M52" s="291"/>
      <c r="N52" s="292"/>
    </row>
    <row r="53" spans="2:14" ht="15.75" thickBot="1">
      <c r="B53" s="904"/>
      <c r="C53" s="905"/>
      <c r="D53" s="905"/>
      <c r="E53" s="905"/>
      <c r="F53" s="905"/>
      <c r="G53" s="905"/>
      <c r="H53" s="905"/>
      <c r="I53" s="875"/>
      <c r="J53" s="48"/>
      <c r="K53" s="50"/>
      <c r="L53" s="906"/>
      <c r="M53" s="907"/>
      <c r="N53" s="51"/>
    </row>
    <row r="54" spans="2:14" ht="15.75" thickBot="1">
      <c r="B54" s="822" t="s">
        <v>1037</v>
      </c>
      <c r="C54" s="823"/>
      <c r="D54" s="823"/>
      <c r="E54" s="823"/>
      <c r="F54" s="823"/>
      <c r="G54" s="823"/>
      <c r="H54" s="823"/>
      <c r="I54" s="823"/>
      <c r="J54" s="823"/>
      <c r="K54" s="823"/>
      <c r="L54" s="823"/>
      <c r="M54" s="824"/>
      <c r="N54" s="293"/>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1" t="s">
        <v>1041</v>
      </c>
      <c r="C58" s="322"/>
      <c r="D58" s="322"/>
      <c r="E58" s="322"/>
      <c r="F58" s="322"/>
      <c r="G58" s="322"/>
      <c r="H58" s="79" t="s">
        <v>1029</v>
      </c>
      <c r="I58" s="80" t="s">
        <v>1042</v>
      </c>
      <c r="J58" s="81" t="s">
        <v>1043</v>
      </c>
      <c r="K58" s="79" t="s">
        <v>1044</v>
      </c>
      <c r="L58" s="908" t="s">
        <v>1045</v>
      </c>
      <c r="M58" s="887"/>
      <c r="N58" s="82" t="s">
        <v>1035</v>
      </c>
    </row>
    <row r="59" spans="2:14">
      <c r="B59" s="52"/>
      <c r="C59" s="325"/>
      <c r="D59" s="325"/>
      <c r="E59" s="325"/>
      <c r="F59" s="325"/>
      <c r="G59" s="325"/>
      <c r="H59" s="319"/>
      <c r="I59" s="287"/>
      <c r="J59" s="294"/>
      <c r="K59" s="287"/>
      <c r="L59" s="909"/>
      <c r="M59" s="910"/>
      <c r="N59" s="295"/>
    </row>
    <row r="60" spans="2:14">
      <c r="B60" s="52"/>
      <c r="C60" s="53"/>
      <c r="D60" s="53"/>
      <c r="E60" s="53"/>
      <c r="F60" s="53"/>
      <c r="G60" s="53"/>
      <c r="H60" s="296"/>
      <c r="I60" s="287"/>
      <c r="J60" s="287"/>
      <c r="K60" s="287"/>
      <c r="L60" s="297"/>
      <c r="M60" s="298"/>
      <c r="N60" s="299"/>
    </row>
    <row r="61" spans="2:14">
      <c r="B61" s="52"/>
      <c r="C61" s="53"/>
      <c r="D61" s="53"/>
      <c r="E61" s="53"/>
      <c r="F61" s="53"/>
      <c r="G61" s="53"/>
      <c r="H61" s="296"/>
      <c r="I61" s="287"/>
      <c r="J61" s="287"/>
      <c r="K61" s="287"/>
      <c r="L61" s="297"/>
      <c r="M61" s="298"/>
      <c r="N61" s="299"/>
    </row>
    <row r="62" spans="2:14">
      <c r="B62" s="52"/>
      <c r="C62" s="53"/>
      <c r="D62" s="53"/>
      <c r="E62" s="53"/>
      <c r="F62" s="53"/>
      <c r="G62" s="53"/>
      <c r="H62" s="296"/>
      <c r="I62" s="287"/>
      <c r="J62" s="287"/>
      <c r="K62" s="287"/>
      <c r="L62" s="297"/>
      <c r="M62" s="298"/>
      <c r="N62" s="299"/>
    </row>
    <row r="63" spans="2:14">
      <c r="B63" s="52"/>
      <c r="C63" s="53"/>
      <c r="D63" s="53"/>
      <c r="E63" s="53"/>
      <c r="F63" s="53"/>
      <c r="G63" s="53"/>
      <c r="H63" s="296"/>
      <c r="I63" s="287"/>
      <c r="J63" s="287"/>
      <c r="K63" s="287"/>
      <c r="L63" s="297"/>
      <c r="M63" s="298"/>
      <c r="N63" s="299"/>
    </row>
    <row r="64" spans="2:14" ht="15.75" thickBot="1">
      <c r="B64" s="55"/>
      <c r="C64" s="53"/>
      <c r="D64" s="53"/>
      <c r="E64" s="53"/>
      <c r="F64" s="53"/>
      <c r="G64" s="53"/>
      <c r="H64" s="492"/>
      <c r="I64" s="175"/>
      <c r="J64" s="175"/>
      <c r="K64" s="175"/>
      <c r="L64" s="995"/>
      <c r="M64" s="996"/>
      <c r="N64" s="493"/>
    </row>
    <row r="65" spans="2:15" ht="15.75" thickBot="1">
      <c r="B65" s="822" t="s">
        <v>1037</v>
      </c>
      <c r="C65" s="823"/>
      <c r="D65" s="823"/>
      <c r="E65" s="823"/>
      <c r="F65" s="823"/>
      <c r="G65" s="823"/>
      <c r="H65" s="823"/>
      <c r="I65" s="823"/>
      <c r="J65" s="823"/>
      <c r="K65" s="823"/>
      <c r="L65" s="823"/>
      <c r="M65" s="824"/>
      <c r="N65" s="402"/>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1" t="s">
        <v>1047</v>
      </c>
      <c r="C69" s="862"/>
      <c r="D69" s="862"/>
      <c r="E69" s="862"/>
      <c r="F69" s="862"/>
      <c r="G69" s="862"/>
      <c r="H69" s="862"/>
      <c r="I69" s="79" t="s">
        <v>1048</v>
      </c>
      <c r="J69" s="81" t="s">
        <v>1494</v>
      </c>
      <c r="K69" s="80" t="s">
        <v>1050</v>
      </c>
      <c r="L69" s="863" t="s">
        <v>1034</v>
      </c>
      <c r="M69" s="864"/>
      <c r="N69" s="104" t="s">
        <v>1035</v>
      </c>
    </row>
    <row r="70" spans="2:15">
      <c r="B70" s="55"/>
      <c r="C70" s="53"/>
      <c r="D70" s="53"/>
      <c r="E70" s="53"/>
      <c r="F70" s="53"/>
      <c r="G70" s="53"/>
      <c r="H70" s="53"/>
      <c r="I70" s="300"/>
      <c r="J70" s="301"/>
      <c r="K70" s="302"/>
      <c r="L70" s="56"/>
      <c r="M70" s="303"/>
      <c r="N70" s="304"/>
      <c r="O70" s="112"/>
    </row>
    <row r="71" spans="2:15">
      <c r="B71" s="55"/>
      <c r="C71" s="53"/>
      <c r="D71" s="53"/>
      <c r="E71" s="53"/>
      <c r="F71" s="53"/>
      <c r="G71" s="53"/>
      <c r="H71" s="53"/>
      <c r="I71" s="287"/>
      <c r="J71" s="305"/>
      <c r="K71" s="306"/>
      <c r="L71" s="56"/>
      <c r="M71" s="307"/>
      <c r="N71" s="304"/>
    </row>
    <row r="72" spans="2:15">
      <c r="B72" s="55"/>
      <c r="C72" s="53"/>
      <c r="D72" s="53"/>
      <c r="E72" s="53"/>
      <c r="F72" s="53"/>
      <c r="G72" s="53"/>
      <c r="H72" s="53"/>
      <c r="I72" s="287"/>
      <c r="J72" s="305"/>
      <c r="K72" s="306"/>
      <c r="L72" s="56"/>
      <c r="M72" s="308"/>
      <c r="N72" s="304"/>
    </row>
    <row r="73" spans="2:15">
      <c r="B73" s="55"/>
      <c r="C73" s="53"/>
      <c r="D73" s="53"/>
      <c r="E73" s="53"/>
      <c r="F73" s="53"/>
      <c r="G73" s="53"/>
      <c r="H73" s="53"/>
      <c r="I73" s="287"/>
      <c r="J73" s="305"/>
      <c r="K73" s="306"/>
      <c r="L73" s="326"/>
      <c r="M73" s="308"/>
      <c r="N73" s="304"/>
    </row>
    <row r="74" spans="2:15">
      <c r="B74" s="55"/>
      <c r="C74" s="53"/>
      <c r="D74" s="53"/>
      <c r="E74" s="53"/>
      <c r="F74" s="53"/>
      <c r="G74" s="53"/>
      <c r="H74" s="53"/>
      <c r="I74" s="287"/>
      <c r="J74" s="305"/>
      <c r="K74" s="306"/>
      <c r="L74" s="326"/>
      <c r="M74" s="308"/>
      <c r="N74" s="304"/>
    </row>
    <row r="75" spans="2:15" ht="15.75" thickBot="1">
      <c r="B75" s="997"/>
      <c r="C75" s="998"/>
      <c r="D75" s="998"/>
      <c r="E75" s="998"/>
      <c r="F75" s="998"/>
      <c r="G75" s="998"/>
      <c r="H75" s="998"/>
      <c r="I75" s="175"/>
      <c r="J75" s="175"/>
      <c r="K75" s="175"/>
      <c r="L75" s="999"/>
      <c r="M75" s="1000"/>
      <c r="N75" s="51"/>
    </row>
    <row r="76" spans="2:15" ht="15.75" thickBot="1">
      <c r="B76" s="822" t="s">
        <v>1037</v>
      </c>
      <c r="C76" s="823"/>
      <c r="D76" s="823"/>
      <c r="E76" s="823"/>
      <c r="F76" s="823"/>
      <c r="G76" s="823"/>
      <c r="H76" s="823"/>
      <c r="I76" s="823"/>
      <c r="J76" s="823"/>
      <c r="K76" s="823"/>
      <c r="L76" s="823"/>
      <c r="M76" s="824"/>
      <c r="N76" s="309"/>
    </row>
    <row r="77" spans="2:15" ht="15.75" thickBot="1">
      <c r="B77" s="39"/>
      <c r="C77" s="40"/>
      <c r="D77" s="40"/>
      <c r="E77" s="40"/>
      <c r="F77" s="40"/>
      <c r="G77" s="40"/>
      <c r="H77" s="40"/>
      <c r="I77" s="40"/>
      <c r="J77" s="40"/>
      <c r="K77" s="40"/>
      <c r="L77" s="40"/>
      <c r="M77" s="40"/>
      <c r="N77" s="41"/>
    </row>
    <row r="78" spans="2:15" ht="15.75" thickBot="1">
      <c r="B78" s="822" t="s">
        <v>1051</v>
      </c>
      <c r="C78" s="823"/>
      <c r="D78" s="823"/>
      <c r="E78" s="823"/>
      <c r="F78" s="823"/>
      <c r="G78" s="823"/>
      <c r="H78" s="823"/>
      <c r="I78" s="823"/>
      <c r="J78" s="823"/>
      <c r="K78" s="823"/>
      <c r="L78" s="823"/>
      <c r="M78" s="824"/>
      <c r="N78" s="105">
        <f>N43+N54+N65+N76</f>
        <v>1065.6565656565656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7" t="s">
        <v>1053</v>
      </c>
      <c r="C82" s="868"/>
      <c r="D82" s="868"/>
      <c r="E82" s="868"/>
      <c r="F82" s="868"/>
      <c r="G82" s="868"/>
      <c r="H82" s="868"/>
      <c r="I82" s="322"/>
      <c r="J82" s="342"/>
      <c r="K82" s="310" t="s">
        <v>1054</v>
      </c>
      <c r="L82" s="869" t="s">
        <v>1055</v>
      </c>
      <c r="M82" s="870"/>
      <c r="N82" s="311"/>
    </row>
    <row r="83" spans="1:14">
      <c r="B83" s="855" t="s">
        <v>1056</v>
      </c>
      <c r="C83" s="856"/>
      <c r="D83" s="856"/>
      <c r="E83" s="856"/>
      <c r="F83" s="856"/>
      <c r="G83" s="856"/>
      <c r="H83" s="856"/>
      <c r="I83" s="93"/>
      <c r="J83" s="94"/>
      <c r="K83" s="312">
        <v>0.2</v>
      </c>
      <c r="L83" s="857">
        <f>N78*K83</f>
        <v>213.13131313131314</v>
      </c>
      <c r="M83" s="858"/>
      <c r="N83" s="57"/>
    </row>
    <row r="84" spans="1:14">
      <c r="B84" s="95" t="s">
        <v>1057</v>
      </c>
      <c r="C84" s="96"/>
      <c r="D84" s="96"/>
      <c r="E84" s="96"/>
      <c r="F84" s="96"/>
      <c r="G84" s="96"/>
      <c r="H84" s="96"/>
      <c r="I84" s="93"/>
      <c r="J84" s="94"/>
      <c r="K84" s="312">
        <v>0.05</v>
      </c>
      <c r="L84" s="857">
        <f>N78*K84</f>
        <v>53.282828282828284</v>
      </c>
      <c r="M84" s="858"/>
      <c r="N84" s="57"/>
    </row>
    <row r="85" spans="1:14" ht="15.75" thickBot="1">
      <c r="B85" s="97" t="s">
        <v>1058</v>
      </c>
      <c r="C85" s="98"/>
      <c r="D85" s="98"/>
      <c r="E85" s="98"/>
      <c r="F85" s="98"/>
      <c r="G85" s="98"/>
      <c r="H85" s="98"/>
      <c r="I85" s="99"/>
      <c r="J85" s="100"/>
      <c r="K85" s="313">
        <v>0.05</v>
      </c>
      <c r="L85" s="859">
        <f>N78*K85</f>
        <v>53.282828282828284</v>
      </c>
      <c r="M85" s="860"/>
      <c r="N85" s="57"/>
    </row>
    <row r="86" spans="1:14" ht="15.75" thickBot="1">
      <c r="B86" s="822" t="s">
        <v>1037</v>
      </c>
      <c r="C86" s="823"/>
      <c r="D86" s="823"/>
      <c r="E86" s="823"/>
      <c r="F86" s="823"/>
      <c r="G86" s="823"/>
      <c r="H86" s="823"/>
      <c r="I86" s="823"/>
      <c r="J86" s="823"/>
      <c r="K86" s="823"/>
      <c r="L86" s="823"/>
      <c r="M86" s="824"/>
      <c r="N86" s="58">
        <f>L83+L84+L85</f>
        <v>319.69696969696969</v>
      </c>
    </row>
    <row r="87" spans="1:14" ht="15.75" thickBot="1">
      <c r="B87" s="39"/>
      <c r="C87" s="40"/>
      <c r="D87" s="40"/>
      <c r="E87" s="40"/>
      <c r="F87" s="40"/>
      <c r="G87" s="40"/>
      <c r="H87" s="40"/>
      <c r="I87" s="40"/>
      <c r="J87" s="40"/>
      <c r="K87" s="40"/>
      <c r="L87" s="40"/>
      <c r="M87" s="40"/>
      <c r="N87" s="41"/>
    </row>
    <row r="88" spans="1:14" ht="15.75" thickBot="1">
      <c r="A88" t="s">
        <v>2122</v>
      </c>
      <c r="B88" s="822" t="s">
        <v>1059</v>
      </c>
      <c r="C88" s="823"/>
      <c r="D88" s="823"/>
      <c r="E88" s="823"/>
      <c r="F88" s="823"/>
      <c r="G88" s="823"/>
      <c r="H88" s="823"/>
      <c r="I88" s="823"/>
      <c r="J88" s="823"/>
      <c r="K88" s="823"/>
      <c r="L88" s="823"/>
      <c r="M88" s="824"/>
      <c r="N88" s="196">
        <f>N78+N86</f>
        <v>1385.3535353535353</v>
      </c>
    </row>
    <row r="89" spans="1:14">
      <c r="B89" s="247"/>
      <c r="C89" s="248"/>
      <c r="D89" s="248"/>
      <c r="E89" s="248"/>
      <c r="F89" s="248"/>
      <c r="G89" s="248"/>
      <c r="H89" s="248"/>
      <c r="I89" s="248"/>
      <c r="J89" s="248"/>
      <c r="K89" s="248"/>
      <c r="L89" s="248"/>
      <c r="M89" s="248"/>
      <c r="N89" s="249"/>
    </row>
    <row r="90" spans="1:14">
      <c r="B90" s="250"/>
      <c r="C90" s="251"/>
      <c r="D90" s="251"/>
      <c r="E90" s="251"/>
      <c r="F90" s="251"/>
      <c r="G90" s="251"/>
      <c r="H90" s="251"/>
      <c r="I90" s="251"/>
      <c r="J90" s="251"/>
      <c r="K90" s="251"/>
      <c r="L90" s="251"/>
      <c r="M90" s="251"/>
      <c r="N90" s="252"/>
    </row>
    <row r="91" spans="1:14">
      <c r="B91" s="250"/>
      <c r="C91" s="251"/>
      <c r="D91" s="251"/>
      <c r="E91" s="251"/>
      <c r="F91" s="251"/>
      <c r="G91" s="251"/>
      <c r="H91" s="251"/>
      <c r="I91" s="251"/>
      <c r="J91" s="251"/>
      <c r="K91" s="251"/>
      <c r="L91" s="251"/>
      <c r="M91" s="251"/>
      <c r="N91" s="252"/>
    </row>
    <row r="92" spans="1:14">
      <c r="B92" s="250"/>
      <c r="C92" s="251"/>
      <c r="D92" s="251"/>
      <c r="E92" s="251"/>
      <c r="F92" s="251"/>
      <c r="G92" s="251"/>
      <c r="H92" s="251"/>
      <c r="I92" s="251"/>
      <c r="J92" s="251"/>
      <c r="K92" s="251"/>
      <c r="L92" s="251"/>
      <c r="M92" s="251"/>
      <c r="N92" s="252"/>
    </row>
    <row r="93" spans="1:14">
      <c r="B93" s="250"/>
      <c r="C93" s="251"/>
      <c r="D93" s="251"/>
      <c r="E93" s="425" t="s">
        <v>1060</v>
      </c>
      <c r="F93" s="425"/>
      <c r="G93" s="425"/>
      <c r="H93" s="425"/>
      <c r="I93" s="425"/>
      <c r="J93" s="425"/>
      <c r="K93" s="251"/>
      <c r="L93" s="251"/>
      <c r="M93" s="251"/>
      <c r="N93" s="252"/>
    </row>
    <row r="94" spans="1:14">
      <c r="B94" s="250"/>
      <c r="C94" s="251"/>
      <c r="D94" s="251"/>
      <c r="E94" s="251" t="s">
        <v>1061</v>
      </c>
      <c r="F94" s="251"/>
      <c r="G94" s="251"/>
      <c r="H94" s="251"/>
      <c r="I94" s="251"/>
      <c r="J94" s="251"/>
      <c r="K94" s="251"/>
      <c r="L94" s="251"/>
      <c r="M94" s="251"/>
      <c r="N94" s="252"/>
    </row>
    <row r="95" spans="1:14">
      <c r="B95" s="250"/>
      <c r="C95" s="251"/>
      <c r="D95" s="251"/>
      <c r="E95" s="251" t="s">
        <v>1062</v>
      </c>
      <c r="F95" s="251"/>
      <c r="G95" s="251"/>
      <c r="H95" s="251"/>
      <c r="I95" s="251"/>
      <c r="J95" s="251"/>
      <c r="K95" s="251"/>
      <c r="L95" s="251"/>
      <c r="M95" s="251"/>
      <c r="N95" s="252"/>
    </row>
    <row r="96" spans="1:14">
      <c r="B96" s="250"/>
      <c r="C96" s="251"/>
      <c r="D96" s="251"/>
      <c r="E96" s="251" t="s">
        <v>1063</v>
      </c>
      <c r="F96" s="251"/>
      <c r="G96" s="251"/>
      <c r="H96" s="251"/>
      <c r="I96" s="251"/>
      <c r="J96" s="251"/>
      <c r="K96" s="251"/>
      <c r="L96" s="251"/>
      <c r="M96" s="251"/>
      <c r="N96" s="252"/>
    </row>
    <row r="97" spans="2:14" ht="15.75" thickBot="1">
      <c r="B97" s="250"/>
      <c r="C97" s="251"/>
      <c r="D97" s="251"/>
      <c r="E97" s="251"/>
      <c r="F97" s="251" t="s">
        <v>1064</v>
      </c>
      <c r="G97" s="251"/>
      <c r="H97" s="251"/>
      <c r="I97" s="251"/>
      <c r="J97" s="251"/>
      <c r="K97" s="251"/>
      <c r="L97" s="251"/>
      <c r="M97" s="251"/>
      <c r="N97" s="252"/>
    </row>
    <row r="98" spans="2:14">
      <c r="B98" s="235" t="s">
        <v>2322</v>
      </c>
      <c r="C98" s="236"/>
      <c r="D98" s="236"/>
      <c r="E98" s="236"/>
      <c r="F98" s="236"/>
      <c r="G98" s="236"/>
      <c r="H98" s="236"/>
      <c r="I98" s="236"/>
      <c r="J98" s="236"/>
      <c r="K98" s="236"/>
      <c r="L98" s="236"/>
      <c r="M98" s="236"/>
      <c r="N98" s="237"/>
    </row>
    <row r="99" spans="2:14">
      <c r="B99" s="253"/>
      <c r="C99" s="254"/>
      <c r="D99" s="254"/>
      <c r="E99" s="254"/>
      <c r="F99" s="254"/>
      <c r="G99" s="254"/>
      <c r="H99" s="254"/>
      <c r="I99" s="254"/>
      <c r="J99" s="254"/>
      <c r="K99" s="254"/>
      <c r="L99" s="254"/>
      <c r="M99" s="254"/>
      <c r="N99" s="255"/>
    </row>
    <row r="100" spans="2:14">
      <c r="B100" s="253"/>
      <c r="C100" s="254"/>
      <c r="D100" s="254"/>
      <c r="E100" s="254"/>
      <c r="F100" s="254"/>
      <c r="G100" s="254"/>
      <c r="H100" s="254"/>
      <c r="I100" s="254"/>
      <c r="J100" s="254"/>
      <c r="K100" s="254"/>
      <c r="L100" s="254"/>
      <c r="M100" s="254"/>
      <c r="N100" s="255"/>
    </row>
    <row r="101" spans="2:14">
      <c r="B101" s="253"/>
      <c r="C101" s="254"/>
      <c r="D101" s="254"/>
      <c r="E101" s="254"/>
      <c r="F101" s="254"/>
      <c r="G101" s="254"/>
      <c r="H101" s="254"/>
      <c r="I101" s="254"/>
      <c r="J101" s="254"/>
      <c r="K101" s="254"/>
      <c r="L101" s="254"/>
      <c r="M101" s="254"/>
      <c r="N101" s="255"/>
    </row>
    <row r="102" spans="2:14" ht="15.75" thickBot="1">
      <c r="B102" s="256"/>
      <c r="C102" s="257"/>
      <c r="D102" s="257"/>
      <c r="E102" s="257"/>
      <c r="F102" s="257"/>
      <c r="G102" s="257"/>
      <c r="H102" s="257"/>
      <c r="I102" s="257"/>
      <c r="J102" s="257"/>
      <c r="K102" s="257"/>
      <c r="L102" s="257"/>
      <c r="M102" s="257"/>
      <c r="N102" s="258"/>
    </row>
    <row r="103" spans="2:14">
      <c r="B103" s="259"/>
      <c r="C103" s="260"/>
      <c r="D103" s="260"/>
      <c r="E103" s="260"/>
      <c r="F103" s="260"/>
      <c r="G103" s="260"/>
      <c r="H103" s="260"/>
      <c r="I103" s="260"/>
      <c r="J103" s="260"/>
      <c r="K103" s="260"/>
      <c r="L103" s="260"/>
      <c r="M103" s="260"/>
      <c r="N103" s="261"/>
    </row>
    <row r="104" spans="2:14">
      <c r="B104" s="262" t="s">
        <v>2323</v>
      </c>
      <c r="C104" s="263"/>
      <c r="D104" s="263"/>
      <c r="E104" s="263"/>
      <c r="F104" s="263"/>
      <c r="G104" s="263"/>
      <c r="H104" s="263"/>
      <c r="I104" s="263"/>
      <c r="J104" s="263"/>
      <c r="K104" s="263"/>
      <c r="L104" s="263"/>
      <c r="M104" s="263"/>
      <c r="N104" s="264"/>
    </row>
    <row r="105" spans="2:14" ht="15" customHeight="1">
      <c r="B105" s="966" t="s">
        <v>2324</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2325</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47"/>
      <c r="C109" s="348"/>
      <c r="D109" s="348"/>
      <c r="E109" s="348"/>
      <c r="F109" s="348"/>
      <c r="G109" s="348"/>
      <c r="H109" s="348"/>
      <c r="I109" s="348"/>
      <c r="J109" s="348"/>
      <c r="K109" s="348"/>
      <c r="L109" s="348"/>
      <c r="M109" s="348"/>
      <c r="N109" s="349"/>
    </row>
    <row r="110" spans="2:14">
      <c r="B110" s="347"/>
      <c r="C110" s="348"/>
      <c r="D110" s="348"/>
      <c r="E110" s="348"/>
      <c r="F110" s="348"/>
      <c r="G110" s="348"/>
      <c r="H110" s="348"/>
      <c r="I110" s="348"/>
      <c r="J110" s="348"/>
      <c r="K110" s="348"/>
      <c r="L110" s="348"/>
      <c r="M110" s="348"/>
      <c r="N110" s="349"/>
    </row>
    <row r="111" spans="2:14">
      <c r="B111" s="347"/>
      <c r="C111" s="348"/>
      <c r="D111" s="348"/>
      <c r="E111" s="348"/>
      <c r="F111" s="348"/>
      <c r="G111" s="348"/>
      <c r="H111" s="348"/>
      <c r="I111" s="348"/>
      <c r="J111" s="348"/>
      <c r="K111" s="348"/>
      <c r="L111" s="348"/>
      <c r="M111" s="348"/>
      <c r="N111" s="349"/>
    </row>
    <row r="112" spans="2:14">
      <c r="B112" s="262"/>
      <c r="C112" s="263"/>
      <c r="D112" s="263"/>
      <c r="E112" s="263"/>
      <c r="F112" s="263"/>
      <c r="G112" s="263"/>
      <c r="H112" s="263"/>
      <c r="I112" s="263"/>
      <c r="J112" s="263"/>
      <c r="K112" s="263"/>
      <c r="L112" s="263"/>
      <c r="M112" s="263"/>
      <c r="N112" s="264"/>
    </row>
    <row r="113" spans="2:14">
      <c r="B113" s="250"/>
      <c r="C113" s="251"/>
      <c r="D113" s="251"/>
      <c r="E113" s="251" t="s">
        <v>1060</v>
      </c>
      <c r="F113" s="425"/>
      <c r="G113" s="425"/>
      <c r="H113" s="251"/>
      <c r="I113" s="251"/>
      <c r="J113" s="251"/>
      <c r="K113" s="251"/>
      <c r="L113" s="251"/>
      <c r="M113" s="251"/>
      <c r="N113" s="252"/>
    </row>
    <row r="114" spans="2:14">
      <c r="B114" s="250"/>
      <c r="C114" s="251"/>
      <c r="D114" s="251"/>
      <c r="E114" s="426" t="s">
        <v>1061</v>
      </c>
      <c r="F114" s="251"/>
      <c r="G114" s="251"/>
      <c r="H114" s="426"/>
      <c r="I114" s="426"/>
      <c r="J114" s="426"/>
      <c r="K114" s="251"/>
      <c r="L114" s="251"/>
      <c r="M114" s="251"/>
      <c r="N114" s="252"/>
    </row>
    <row r="115" spans="2:14">
      <c r="B115" s="250"/>
      <c r="C115" s="251"/>
      <c r="D115" s="251"/>
      <c r="E115" s="265" t="s">
        <v>1065</v>
      </c>
      <c r="F115" s="251"/>
      <c r="G115" s="251"/>
      <c r="H115" s="265"/>
      <c r="I115" s="265"/>
      <c r="J115" s="265"/>
      <c r="K115" s="251"/>
      <c r="L115" s="251"/>
      <c r="M115" s="251"/>
      <c r="N115" s="252"/>
    </row>
    <row r="116" spans="2:14">
      <c r="B116" s="266"/>
      <c r="C116" s="263"/>
      <c r="D116" s="263"/>
      <c r="E116" s="251" t="s">
        <v>1063</v>
      </c>
      <c r="F116" s="251"/>
      <c r="G116" s="251"/>
      <c r="H116" s="251"/>
      <c r="I116" s="251"/>
      <c r="J116" s="251"/>
      <c r="K116" s="263"/>
      <c r="L116" s="263"/>
      <c r="M116" s="263"/>
      <c r="N116" s="264"/>
    </row>
    <row r="117" spans="2:14">
      <c r="B117" s="266"/>
      <c r="C117" s="263"/>
      <c r="D117" s="263"/>
      <c r="E117" s="263"/>
      <c r="F117" s="251"/>
      <c r="G117" s="251"/>
      <c r="H117" s="251"/>
      <c r="I117" s="251"/>
      <c r="J117" s="251"/>
      <c r="K117" s="263"/>
      <c r="L117" s="263"/>
      <c r="M117" s="263"/>
      <c r="N117" s="264"/>
    </row>
    <row r="118" spans="2:14">
      <c r="B118" s="266" t="s">
        <v>2326</v>
      </c>
      <c r="C118" s="265"/>
      <c r="D118" s="265"/>
      <c r="E118" s="251"/>
      <c r="F118" s="251"/>
      <c r="G118" s="251"/>
      <c r="H118" s="251"/>
      <c r="I118" s="251"/>
      <c r="J118" s="972"/>
      <c r="K118" s="972"/>
      <c r="L118" s="972"/>
      <c r="M118" s="972"/>
      <c r="N118" s="973"/>
    </row>
    <row r="119" spans="2:14" ht="15.75" thickBot="1">
      <c r="B119" s="427" t="s">
        <v>2327</v>
      </c>
      <c r="C119" s="428"/>
      <c r="D119" s="428"/>
      <c r="E119" s="267"/>
      <c r="F119" s="267"/>
      <c r="G119" s="267"/>
      <c r="H119" s="267"/>
      <c r="I119" s="267"/>
      <c r="J119" s="974"/>
      <c r="K119" s="974"/>
      <c r="L119" s="974"/>
      <c r="M119" s="974"/>
      <c r="N119" s="975"/>
    </row>
  </sheetData>
  <mergeCells count="66">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 ref="M5:M6"/>
    <mergeCell ref="C6:J6"/>
    <mergeCell ref="B42:H42"/>
    <mergeCell ref="I42:J42"/>
    <mergeCell ref="L42:M42"/>
    <mergeCell ref="B1:B6"/>
    <mergeCell ref="K5:K6"/>
    <mergeCell ref="L39:M39"/>
    <mergeCell ref="I35:J35"/>
    <mergeCell ref="L35:M35"/>
    <mergeCell ref="B36:H36"/>
    <mergeCell ref="B37:H37"/>
    <mergeCell ref="B40:H40"/>
    <mergeCell ref="B43:M43"/>
    <mergeCell ref="B10:E10"/>
    <mergeCell ref="I10:J10"/>
    <mergeCell ref="D11:E11"/>
    <mergeCell ref="B41:D41"/>
    <mergeCell ref="B38:H38"/>
    <mergeCell ref="L12:N12"/>
    <mergeCell ref="C30:I30"/>
    <mergeCell ref="L30:M30"/>
    <mergeCell ref="B35:H35"/>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Oscar Danilo Pineda Obando</cp:lastModifiedBy>
  <cp:lastPrinted>2015-12-02T16:37:54Z</cp:lastPrinted>
  <dcterms:created xsi:type="dcterms:W3CDTF">2015-10-19T20:35:29Z</dcterms:created>
  <dcterms:modified xsi:type="dcterms:W3CDTF">2019-12-12T17:15:02Z</dcterms:modified>
</cp:coreProperties>
</file>