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14A2BB5C-4033-4054-A6FB-5E433A8C2AFF}" xr6:coauthVersionLast="44" xr6:coauthVersionMax="44" xr10:uidLastSave="{00000000-0000-0000-0000-000000000000}"/>
  <bookViews>
    <workbookView xWindow="1515" yWindow="1515" windowWidth="23520" windowHeight="12210" tabRatio="879" firstSheet="1" activeTab="4"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48" i="64" l="1"/>
  <c r="M70" i="374" l="1"/>
  <c r="B79" i="244" l="1"/>
  <c r="M58" i="244"/>
  <c r="N58" i="244" s="1"/>
  <c r="J58" i="244"/>
  <c r="B58" i="244"/>
  <c r="B57" i="244"/>
  <c r="K44" i="244"/>
  <c r="N44" i="244" s="1"/>
  <c r="B44" i="244"/>
  <c r="K79" i="244" l="1"/>
  <c r="N79" i="244" l="1"/>
  <c r="I79" i="244"/>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K59" i="287"/>
  <c r="B59" i="287"/>
  <c r="B58" i="287"/>
  <c r="K59" i="286"/>
  <c r="K58" i="286"/>
  <c r="B59" i="286"/>
  <c r="B58" i="286"/>
  <c r="B58" i="285"/>
  <c r="K58" i="284"/>
  <c r="B58" i="284"/>
  <c r="K58" i="283"/>
  <c r="B58" i="283"/>
  <c r="B61" i="270" l="1"/>
  <c r="K66" i="268"/>
  <c r="B66" i="268"/>
  <c r="B65" i="268"/>
  <c r="K69" i="252"/>
  <c r="B69" i="252"/>
  <c r="B68" i="252"/>
  <c r="K65" i="248"/>
  <c r="B65" i="248"/>
  <c r="B64" i="248"/>
  <c r="B63" i="249"/>
  <c r="K63" i="249"/>
  <c r="B55" i="248" l="1"/>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K61" i="273"/>
  <c r="B61" i="273"/>
  <c r="M49" i="273"/>
  <c r="N49" i="273" s="1"/>
  <c r="J49" i="273"/>
  <c r="B49" i="273"/>
  <c r="M48" i="273"/>
  <c r="N48" i="273" s="1"/>
  <c r="J48" i="273"/>
  <c r="B48" i="273"/>
  <c r="K36" i="273"/>
  <c r="N36" i="273" s="1"/>
  <c r="B36" i="273"/>
  <c r="K73" i="272"/>
  <c r="N73" i="272" s="1"/>
  <c r="B73" i="272"/>
  <c r="K72" i="272"/>
  <c r="N72" i="272" s="1"/>
  <c r="B72"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K65" i="249"/>
  <c r="B65"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K59" i="33"/>
  <c r="B59" i="33"/>
  <c r="N54" i="33"/>
  <c r="K36" i="33"/>
  <c r="N36" i="33" s="1"/>
  <c r="B36" i="33"/>
  <c r="K70" i="32"/>
  <c r="N70" i="32" s="1"/>
  <c r="N76" i="32" s="1"/>
  <c r="N42" i="32" s="1"/>
  <c r="N43" i="32" s="1"/>
  <c r="B70" i="32"/>
  <c r="B59" i="32"/>
  <c r="N54" i="32"/>
  <c r="K70" i="31"/>
  <c r="N70" i="31" s="1"/>
  <c r="N76" i="31" s="1"/>
  <c r="N42" i="31" s="1"/>
  <c r="B70"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H59" i="7"/>
  <c r="B59" i="7"/>
  <c r="K38" i="7"/>
  <c r="N38" i="7" s="1"/>
  <c r="B38" i="7"/>
  <c r="K37" i="7"/>
  <c r="N37" i="7" s="1"/>
  <c r="B37" i="7"/>
  <c r="K36" i="7"/>
  <c r="N36" i="7" s="1"/>
  <c r="B36" i="7"/>
  <c r="N77" i="295" l="1"/>
  <c r="N41" i="295" s="1"/>
  <c r="N43" i="295" s="1"/>
  <c r="N77" i="329"/>
  <c r="N41" i="329" s="1"/>
  <c r="N76" i="56"/>
  <c r="N42" i="56" s="1"/>
  <c r="N43" i="56" s="1"/>
  <c r="N75" i="325"/>
  <c r="N41" i="325" s="1"/>
  <c r="N81" i="170"/>
  <c r="N47" i="170" s="1"/>
  <c r="N81" i="178"/>
  <c r="N47" i="178" s="1"/>
  <c r="N80" i="179"/>
  <c r="N46" i="179" s="1"/>
  <c r="N48" i="179" s="1"/>
  <c r="N83" i="279"/>
  <c r="N46" i="279" s="1"/>
  <c r="N81" i="282"/>
  <c r="N44" i="282" s="1"/>
  <c r="N77" i="337"/>
  <c r="N41" i="337" s="1"/>
  <c r="N81" i="171"/>
  <c r="N47" i="171" s="1"/>
  <c r="N49" i="171" s="1"/>
  <c r="N77" i="308"/>
  <c r="N41" i="308" s="1"/>
  <c r="N77" i="362"/>
  <c r="N41" i="362" s="1"/>
  <c r="N76" i="67"/>
  <c r="N41" i="67" s="1"/>
  <c r="N43" i="67" s="1"/>
  <c r="N78" i="67" s="1"/>
  <c r="N76" i="68"/>
  <c r="N41" i="68" s="1"/>
  <c r="N43" i="306"/>
  <c r="N75" i="292"/>
  <c r="N41" i="292" s="1"/>
  <c r="N43" i="292" s="1"/>
  <c r="N75" i="302"/>
  <c r="N41" i="302" s="1"/>
  <c r="N43" i="302" s="1"/>
  <c r="N77" i="328"/>
  <c r="N41" i="328" s="1"/>
  <c r="N43" i="328" s="1"/>
  <c r="N77" i="333"/>
  <c r="N41" i="333" s="1"/>
  <c r="N83" i="165"/>
  <c r="N49" i="165" s="1"/>
  <c r="N77" i="250"/>
  <c r="N41" i="250" s="1"/>
  <c r="N43" i="250" s="1"/>
  <c r="N79" i="250" s="1"/>
  <c r="N80" i="164"/>
  <c r="N46" i="164" s="1"/>
  <c r="N48" i="164" s="1"/>
  <c r="N81" i="176"/>
  <c r="N47" i="176" s="1"/>
  <c r="N76" i="26"/>
  <c r="N42" i="26" s="1"/>
  <c r="N76" i="65"/>
  <c r="N41" i="65" s="1"/>
  <c r="N43" i="65" s="1"/>
  <c r="N75" i="133"/>
  <c r="N41" i="133" s="1"/>
  <c r="N43" i="133" s="1"/>
  <c r="N76" i="134"/>
  <c r="N41" i="134" s="1"/>
  <c r="N84" i="220"/>
  <c r="N46" i="220" s="1"/>
  <c r="N83" i="221"/>
  <c r="N46" i="221" s="1"/>
  <c r="N48" i="221" s="1"/>
  <c r="N72" i="227"/>
  <c r="N41" i="227" s="1"/>
  <c r="N43" i="227" s="1"/>
  <c r="N78" i="273"/>
  <c r="N41" i="273" s="1"/>
  <c r="N81" i="267"/>
  <c r="N41" i="267" s="1"/>
  <c r="N43" i="267" s="1"/>
  <c r="L59" i="7"/>
  <c r="N59" i="7" s="1"/>
  <c r="N65" i="7" s="1"/>
  <c r="L60" i="261"/>
  <c r="N60" i="261" s="1"/>
  <c r="N66" i="261" s="1"/>
  <c r="L59" i="33"/>
  <c r="N59" i="33" s="1"/>
  <c r="N65" i="33" s="1"/>
  <c r="L55" i="228"/>
  <c r="N55" i="228" s="1"/>
  <c r="L64" i="244"/>
  <c r="N64" i="244" s="1"/>
  <c r="N70" i="244" s="1"/>
  <c r="N75" i="283"/>
  <c r="N41" i="283" s="1"/>
  <c r="N43" i="283" s="1"/>
  <c r="N76" i="92"/>
  <c r="N41" i="92" s="1"/>
  <c r="N76" i="96"/>
  <c r="N41" i="96" s="1"/>
  <c r="N43" i="96" s="1"/>
  <c r="N76" i="98"/>
  <c r="N41" i="98" s="1"/>
  <c r="N76" i="101"/>
  <c r="N41" i="101" s="1"/>
  <c r="N43" i="101" s="1"/>
  <c r="N76" i="107"/>
  <c r="N41" i="107" s="1"/>
  <c r="N76" i="135"/>
  <c r="N41" i="135" s="1"/>
  <c r="N76" i="136"/>
  <c r="N41" i="136" s="1"/>
  <c r="N43" i="136" s="1"/>
  <c r="N76" i="146"/>
  <c r="N41" i="146" s="1"/>
  <c r="N43" i="146" s="1"/>
  <c r="N76" i="144"/>
  <c r="N41" i="144" s="1"/>
  <c r="N75" i="72"/>
  <c r="N41" i="72" s="1"/>
  <c r="N43" i="72" s="1"/>
  <c r="N77" i="72" s="1"/>
  <c r="L84" i="72" s="1"/>
  <c r="N75" i="74"/>
  <c r="N41" i="74" s="1"/>
  <c r="N43" i="74" s="1"/>
  <c r="N77" i="74" s="1"/>
  <c r="N76" i="79"/>
  <c r="N41" i="79" s="1"/>
  <c r="N43" i="79" s="1"/>
  <c r="N76" i="81"/>
  <c r="N41" i="81" s="1"/>
  <c r="N76" i="83"/>
  <c r="N41" i="83" s="1"/>
  <c r="N43" i="83" s="1"/>
  <c r="N76" i="85"/>
  <c r="N41" i="85" s="1"/>
  <c r="N43" i="85" s="1"/>
  <c r="N76" i="87"/>
  <c r="N41" i="87" s="1"/>
  <c r="N43" i="87" s="1"/>
  <c r="N76" i="89"/>
  <c r="N41" i="89" s="1"/>
  <c r="N76" i="91"/>
  <c r="N41" i="91" s="1"/>
  <c r="N76" i="100"/>
  <c r="N41" i="100" s="1"/>
  <c r="N76" i="106"/>
  <c r="N41" i="106" s="1"/>
  <c r="N43" i="106" s="1"/>
  <c r="N77" i="193"/>
  <c r="N43" i="193" s="1"/>
  <c r="N78" i="232"/>
  <c r="N41" i="232" s="1"/>
  <c r="N76" i="234"/>
  <c r="N40" i="234" s="1"/>
  <c r="N42" i="234" s="1"/>
  <c r="N81" i="244"/>
  <c r="N45" i="244" s="1"/>
  <c r="N47" i="244" s="1"/>
  <c r="N87" i="246"/>
  <c r="N45" i="246" s="1"/>
  <c r="N77" i="259"/>
  <c r="N41" i="259" s="1"/>
  <c r="N77" i="323"/>
  <c r="N79" i="323" s="1"/>
  <c r="N53" i="325"/>
  <c r="N76" i="19"/>
  <c r="N42" i="19" s="1"/>
  <c r="N43" i="22"/>
  <c r="N76" i="24"/>
  <c r="N42" i="24" s="1"/>
  <c r="N43" i="24" s="1"/>
  <c r="N76" i="25"/>
  <c r="N42" i="25" s="1"/>
  <c r="N43" i="25" s="1"/>
  <c r="N76" i="61"/>
  <c r="N42" i="61" s="1"/>
  <c r="N76" i="64"/>
  <c r="N41" i="64" s="1"/>
  <c r="N43" i="64" s="1"/>
  <c r="N80" i="160"/>
  <c r="N46" i="160" s="1"/>
  <c r="N77" i="254"/>
  <c r="N41" i="254" s="1"/>
  <c r="N43" i="254" s="1"/>
  <c r="N91" i="260"/>
  <c r="N47" i="260" s="1"/>
  <c r="N81" i="266"/>
  <c r="N41" i="266" s="1"/>
  <c r="N78" i="272"/>
  <c r="N41" i="272" s="1"/>
  <c r="N43" i="272" s="1"/>
  <c r="N81" i="280"/>
  <c r="N44" i="280" s="1"/>
  <c r="N46" i="280" s="1"/>
  <c r="N75" i="290"/>
  <c r="N41" i="290" s="1"/>
  <c r="N43" i="290" s="1"/>
  <c r="N77" i="294"/>
  <c r="N41" i="294" s="1"/>
  <c r="N75" i="299"/>
  <c r="N41" i="299" s="1"/>
  <c r="N43" i="299" s="1"/>
  <c r="N77" i="321"/>
  <c r="N79" i="321" s="1"/>
  <c r="L85" i="321" s="1"/>
  <c r="N77" i="342"/>
  <c r="N41" i="342" s="1"/>
  <c r="N77" i="347"/>
  <c r="N41" i="347" s="1"/>
  <c r="N43" i="347" s="1"/>
  <c r="N77" i="364"/>
  <c r="N41" i="364" s="1"/>
  <c r="N43" i="364" s="1"/>
  <c r="N76" i="63"/>
  <c r="N41" i="63" s="1"/>
  <c r="N43" i="63" s="1"/>
  <c r="N78" i="63" s="1"/>
  <c r="L83" i="63" s="1"/>
  <c r="N76" i="95"/>
  <c r="N41" i="95" s="1"/>
  <c r="N76" i="97"/>
  <c r="N41" i="97" s="1"/>
  <c r="N76" i="99"/>
  <c r="N41" i="99" s="1"/>
  <c r="N43" i="99" s="1"/>
  <c r="N76" i="103"/>
  <c r="N41" i="103" s="1"/>
  <c r="N43" i="103" s="1"/>
  <c r="N81" i="154"/>
  <c r="N47" i="154" s="1"/>
  <c r="N77" i="258"/>
  <c r="N41" i="258" s="1"/>
  <c r="N78" i="271"/>
  <c r="N41" i="271" s="1"/>
  <c r="N43" i="271" s="1"/>
  <c r="N75" i="286"/>
  <c r="N41" i="286" s="1"/>
  <c r="N43" i="286" s="1"/>
  <c r="N77" i="334"/>
  <c r="N41" i="334" s="1"/>
  <c r="N77" i="348"/>
  <c r="N41" i="348" s="1"/>
  <c r="N43" i="348" s="1"/>
  <c r="N77" i="354"/>
  <c r="N41" i="354" s="1"/>
  <c r="N43" i="354" s="1"/>
  <c r="N77" i="363"/>
  <c r="N41" i="363" s="1"/>
  <c r="N43" i="363" s="1"/>
  <c r="N77" i="365"/>
  <c r="N41" i="365" s="1"/>
  <c r="N79" i="50"/>
  <c r="N42" i="50" s="1"/>
  <c r="N43" i="50" s="1"/>
  <c r="N75" i="75"/>
  <c r="N41" i="75" s="1"/>
  <c r="N43" i="75" s="1"/>
  <c r="N76" i="80"/>
  <c r="N41" i="80" s="1"/>
  <c r="N43" i="80" s="1"/>
  <c r="N76" i="82"/>
  <c r="N41" i="82" s="1"/>
  <c r="N76" i="84"/>
  <c r="N41" i="84" s="1"/>
  <c r="N76" i="86"/>
  <c r="N41" i="86" s="1"/>
  <c r="N43" i="86" s="1"/>
  <c r="N76" i="88"/>
  <c r="N41" i="88" s="1"/>
  <c r="N43" i="88" s="1"/>
  <c r="N76" i="90"/>
  <c r="N41" i="90" s="1"/>
  <c r="N76" i="94"/>
  <c r="N41" i="94" s="1"/>
  <c r="N76" i="102"/>
  <c r="N41" i="102" s="1"/>
  <c r="N43" i="102" s="1"/>
  <c r="N76" i="105"/>
  <c r="N41" i="105" s="1"/>
  <c r="N43" i="105" s="1"/>
  <c r="N76" i="108"/>
  <c r="N41" i="108" s="1"/>
  <c r="N80" i="180"/>
  <c r="N46" i="180" s="1"/>
  <c r="N80" i="177"/>
  <c r="N46" i="177" s="1"/>
  <c r="N80" i="181"/>
  <c r="N46" i="181" s="1"/>
  <c r="N48" i="181" s="1"/>
  <c r="N80" i="183"/>
  <c r="N46" i="183" s="1"/>
  <c r="N80" i="184"/>
  <c r="N46" i="184" s="1"/>
  <c r="N48" i="184" s="1"/>
  <c r="N81" i="185"/>
  <c r="N47" i="185" s="1"/>
  <c r="N49" i="185" s="1"/>
  <c r="N81" i="186"/>
  <c r="N47" i="186" s="1"/>
  <c r="N49" i="186" s="1"/>
  <c r="N80" i="188"/>
  <c r="N46" i="188" s="1"/>
  <c r="N81" i="187"/>
  <c r="N47" i="187" s="1"/>
  <c r="N76" i="231"/>
  <c r="N40" i="231" s="1"/>
  <c r="N42" i="231" s="1"/>
  <c r="N77" i="233"/>
  <c r="N41" i="233" s="1"/>
  <c r="N43" i="233" s="1"/>
  <c r="N76" i="243"/>
  <c r="N40" i="243" s="1"/>
  <c r="N61" i="221"/>
  <c r="N43" i="31"/>
  <c r="N76" i="137"/>
  <c r="N41" i="137" s="1"/>
  <c r="N76" i="242"/>
  <c r="N40" i="242" s="1"/>
  <c r="N73" i="229"/>
  <c r="N40" i="229" s="1"/>
  <c r="N78" i="270"/>
  <c r="N41" i="270" s="1"/>
  <c r="N77" i="262"/>
  <c r="N41" i="262" s="1"/>
  <c r="N43" i="262" s="1"/>
  <c r="N75" i="291"/>
  <c r="N41" i="291" s="1"/>
  <c r="N43" i="291" s="1"/>
  <c r="N75" i="293"/>
  <c r="N41" i="293" s="1"/>
  <c r="N43" i="293" s="1"/>
  <c r="N75" i="289"/>
  <c r="N41" i="289" s="1"/>
  <c r="N43" i="289" s="1"/>
  <c r="N77" i="289" s="1"/>
  <c r="L84" i="289" s="1"/>
  <c r="N43" i="29"/>
  <c r="N43" i="236"/>
  <c r="N43" i="238"/>
  <c r="N43" i="27"/>
  <c r="N43" i="30"/>
  <c r="N43" i="235"/>
  <c r="L84" i="11"/>
  <c r="L57" i="227"/>
  <c r="N57" i="227" s="1"/>
  <c r="N62" i="227" s="1"/>
  <c r="L61" i="150"/>
  <c r="N61" i="150" s="1"/>
  <c r="L64" i="188"/>
  <c r="N64" i="188" s="1"/>
  <c r="L58" i="75"/>
  <c r="N58" i="75" s="1"/>
  <c r="N64" i="75" s="1"/>
  <c r="L65" i="155"/>
  <c r="N65" i="155" s="1"/>
  <c r="L65" i="186"/>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I70" i="96"/>
  <c r="I71" i="96"/>
  <c r="N43" i="100"/>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42" i="243"/>
  <c r="I70" i="243"/>
  <c r="I71" i="243"/>
  <c r="I72" i="243"/>
  <c r="I79" i="252"/>
  <c r="I80" i="252"/>
  <c r="I81" i="252"/>
  <c r="I82" i="252"/>
  <c r="I71" i="253"/>
  <c r="I72" i="253"/>
  <c r="N43" i="258"/>
  <c r="I71" i="259"/>
  <c r="I72" i="259"/>
  <c r="I85" i="260"/>
  <c r="I86" i="260"/>
  <c r="I75" i="267"/>
  <c r="I76" i="267"/>
  <c r="I72" i="273"/>
  <c r="I73" i="273"/>
  <c r="I72" i="274"/>
  <c r="I73" i="274"/>
  <c r="I72" i="275"/>
  <c r="I73" i="275"/>
  <c r="I72" i="277"/>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82"/>
  <c r="N43" i="84"/>
  <c r="N43" i="90"/>
  <c r="N43" i="91"/>
  <c r="N43" i="95"/>
  <c r="N43" i="98"/>
  <c r="N43" i="107"/>
  <c r="N43" i="108"/>
  <c r="N43" i="135"/>
  <c r="N43" i="209"/>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I70" i="23"/>
  <c r="I70" i="26"/>
  <c r="I71" i="26"/>
  <c r="I70" i="27"/>
  <c r="I70" i="29"/>
  <c r="I70" i="30"/>
  <c r="I70" i="31"/>
  <c r="I70" i="32"/>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52"/>
  <c r="N65" i="186"/>
  <c r="I75" i="186"/>
  <c r="I76" i="186"/>
  <c r="I77" i="186"/>
  <c r="N65" i="187"/>
  <c r="I75" i="187"/>
  <c r="I76" i="187"/>
  <c r="I77" i="187"/>
  <c r="N43" i="191"/>
  <c r="I70" i="192"/>
  <c r="I70" i="231"/>
  <c r="I71" i="231"/>
  <c r="I72" i="232"/>
  <c r="I73" i="232"/>
  <c r="N54" i="234"/>
  <c r="N54" i="242"/>
  <c r="I70" i="242"/>
  <c r="I71" i="242"/>
  <c r="I72" i="242"/>
  <c r="I76" i="245"/>
  <c r="I77" i="245"/>
  <c r="I79" i="245"/>
  <c r="I80" i="245"/>
  <c r="N43" i="265"/>
  <c r="N43" i="266"/>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9" i="306" l="1"/>
  <c r="L86" i="306" s="1"/>
  <c r="N79" i="328"/>
  <c r="L84" i="328" s="1"/>
  <c r="N78" i="34"/>
  <c r="L83" i="34" s="1"/>
  <c r="L83" i="78"/>
  <c r="N78" i="37"/>
  <c r="L85" i="37" s="1"/>
  <c r="L85" i="323"/>
  <c r="L86" i="323"/>
  <c r="L84" i="65"/>
  <c r="N79" i="354"/>
  <c r="L85" i="354" s="1"/>
  <c r="N81" i="248"/>
  <c r="N43" i="248" s="1"/>
  <c r="N45" i="248" s="1"/>
  <c r="L84" i="78"/>
  <c r="N78" i="7"/>
  <c r="L84" i="7" s="1"/>
  <c r="L83" i="67"/>
  <c r="L84" i="67"/>
  <c r="L85" i="67"/>
  <c r="L84" i="63"/>
  <c r="L82" i="289"/>
  <c r="L84" i="208"/>
  <c r="N79" i="333"/>
  <c r="L84" i="333" s="1"/>
  <c r="N78" i="22"/>
  <c r="N78" i="43"/>
  <c r="L85" i="43" s="1"/>
  <c r="N43" i="137"/>
  <c r="L84" i="74"/>
  <c r="L82" i="74"/>
  <c r="L68" i="252"/>
  <c r="N68" i="252" s="1"/>
  <c r="L63" i="248"/>
  <c r="N63" i="248" s="1"/>
  <c r="L64" i="249"/>
  <c r="N64" i="249" s="1"/>
  <c r="L59" i="23"/>
  <c r="N59" i="23" s="1"/>
  <c r="N65" i="23" s="1"/>
  <c r="L61" i="272"/>
  <c r="N61" i="272" s="1"/>
  <c r="N67" i="272" s="1"/>
  <c r="L61" i="273"/>
  <c r="N61" i="273" s="1"/>
  <c r="N67" i="273" s="1"/>
  <c r="L58" i="287"/>
  <c r="N58" i="287" s="1"/>
  <c r="L58" i="286"/>
  <c r="N58" i="286" s="1"/>
  <c r="L59" i="25"/>
  <c r="N59" i="25" s="1"/>
  <c r="N65" i="25" s="1"/>
  <c r="N78" i="25" s="1"/>
  <c r="L85" i="25" s="1"/>
  <c r="L59" i="32"/>
  <c r="N59" i="32" s="1"/>
  <c r="N65" i="32" s="1"/>
  <c r="N78" i="32" s="1"/>
  <c r="L83" i="32" s="1"/>
  <c r="L61" i="281"/>
  <c r="N61" i="281" s="1"/>
  <c r="N67" i="281" s="1"/>
  <c r="N80" i="281" s="1"/>
  <c r="L86" i="281" s="1"/>
  <c r="L59" i="31"/>
  <c r="N59" i="31" s="1"/>
  <c r="N65" i="31" s="1"/>
  <c r="N78" i="31" s="1"/>
  <c r="L83" i="31" s="1"/>
  <c r="L69" i="246"/>
  <c r="N69" i="246" s="1"/>
  <c r="L65" i="245"/>
  <c r="N65" i="245" s="1"/>
  <c r="L59" i="242"/>
  <c r="N59" i="242" s="1"/>
  <c r="N65" i="242" s="1"/>
  <c r="N78" i="242" s="1"/>
  <c r="L85" i="242" s="1"/>
  <c r="L59" i="243"/>
  <c r="N59" i="243" s="1"/>
  <c r="N65" i="243" s="1"/>
  <c r="N78" i="243" s="1"/>
  <c r="L83" i="243" s="1"/>
  <c r="L64" i="248"/>
  <c r="N64" i="248" s="1"/>
  <c r="L65" i="249"/>
  <c r="N65" i="249" s="1"/>
  <c r="L65" i="248"/>
  <c r="N65" i="248" s="1"/>
  <c r="L69" i="252"/>
  <c r="N69" i="252" s="1"/>
  <c r="L63" i="249"/>
  <c r="N63" i="249" s="1"/>
  <c r="L58" i="284"/>
  <c r="N58" i="284" s="1"/>
  <c r="N64" i="284" s="1"/>
  <c r="L58" i="285"/>
  <c r="N58" i="285" s="1"/>
  <c r="L58" i="283"/>
  <c r="N58" i="283" s="1"/>
  <c r="N64" i="283" s="1"/>
  <c r="N77" i="283" s="1"/>
  <c r="N81" i="50"/>
  <c r="L87" i="50" s="1"/>
  <c r="L83" i="47"/>
  <c r="N78" i="39"/>
  <c r="L85" i="39" s="1"/>
  <c r="N93" i="260"/>
  <c r="L99" i="260" s="1"/>
  <c r="N78" i="42"/>
  <c r="L85" i="42" s="1"/>
  <c r="L86" i="333"/>
  <c r="N78" i="21"/>
  <c r="L85" i="21" s="1"/>
  <c r="L86" i="253"/>
  <c r="L84" i="253"/>
  <c r="L85" i="51"/>
  <c r="N86" i="51" s="1"/>
  <c r="N88" i="51" s="1"/>
  <c r="D43" i="5" s="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N78" i="94" s="1"/>
  <c r="L85" i="94" s="1"/>
  <c r="L59" i="92"/>
  <c r="N59" i="92" s="1"/>
  <c r="N65" i="92" s="1"/>
  <c r="N78" i="92" s="1"/>
  <c r="L84" i="92" s="1"/>
  <c r="L59" i="287"/>
  <c r="N59" i="287" s="1"/>
  <c r="L59" i="286"/>
  <c r="N59" i="286" s="1"/>
  <c r="L59" i="285"/>
  <c r="N59"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N69" i="164" s="1"/>
  <c r="N82"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4" i="46"/>
  <c r="L84" i="339"/>
  <c r="N83" i="282"/>
  <c r="L90" i="282" s="1"/>
  <c r="N79" i="256"/>
  <c r="L84" i="256" s="1"/>
  <c r="N78" i="35"/>
  <c r="N77" i="284"/>
  <c r="L84" i="284" s="1"/>
  <c r="L88" i="218"/>
  <c r="L85" i="253"/>
  <c r="N78" i="100"/>
  <c r="L85" i="100" s="1"/>
  <c r="N78" i="33"/>
  <c r="L83" i="33" s="1"/>
  <c r="L84" i="64"/>
  <c r="N78" i="53"/>
  <c r="L85" i="53" s="1"/>
  <c r="N78" i="215"/>
  <c r="L84" i="215" s="1"/>
  <c r="N78" i="107"/>
  <c r="L85" i="107" s="1"/>
  <c r="L84" i="348"/>
  <c r="L86" i="328"/>
  <c r="N78" i="213"/>
  <c r="L83" i="213" s="1"/>
  <c r="N78" i="84"/>
  <c r="L83" i="84" s="1"/>
  <c r="N80" i="272"/>
  <c r="L85" i="272" s="1"/>
  <c r="L85" i="32"/>
  <c r="L84" i="31"/>
  <c r="L84" i="32"/>
  <c r="N78" i="83"/>
  <c r="L83" i="83" s="1"/>
  <c r="L85" i="31"/>
  <c r="N74" i="227"/>
  <c r="L79" i="227" s="1"/>
  <c r="N69" i="160"/>
  <c r="N82" i="160" s="1"/>
  <c r="N79" i="261"/>
  <c r="L84" i="261" s="1"/>
  <c r="L82" i="305"/>
  <c r="L83" i="305"/>
  <c r="L87" i="281"/>
  <c r="N70" i="185"/>
  <c r="N83" i="185" s="1"/>
  <c r="L90" i="185" s="1"/>
  <c r="L83" i="39"/>
  <c r="L85" i="128"/>
  <c r="L84" i="306"/>
  <c r="N74" i="246"/>
  <c r="N89" i="246" s="1"/>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78" i="95"/>
  <c r="N69" i="181"/>
  <c r="N82" i="181" s="1"/>
  <c r="L89" i="181" s="1"/>
  <c r="N78" i="96"/>
  <c r="L85" i="96" s="1"/>
  <c r="N78" i="45"/>
  <c r="L85" i="45" s="1"/>
  <c r="N78" i="36"/>
  <c r="N80" i="274"/>
  <c r="L86" i="274" s="1"/>
  <c r="N79" i="259"/>
  <c r="L84" i="259" s="1"/>
  <c r="N78" i="90"/>
  <c r="L85" i="90" s="1"/>
  <c r="N85" i="279"/>
  <c r="N83" i="244"/>
  <c r="L90" i="244" s="1"/>
  <c r="N79" i="346"/>
  <c r="L86" i="346" s="1"/>
  <c r="N78" i="17"/>
  <c r="N78" i="23"/>
  <c r="L85" i="367"/>
  <c r="L83" i="367"/>
  <c r="L84" i="367"/>
  <c r="N78" i="20"/>
  <c r="L83" i="20" s="1"/>
  <c r="L84" i="305"/>
  <c r="L85" i="124"/>
  <c r="N79" i="362"/>
  <c r="N79" i="329"/>
  <c r="L84" i="55"/>
  <c r="L83" i="55"/>
  <c r="L85" i="55"/>
  <c r="L85" i="57"/>
  <c r="L83" i="57"/>
  <c r="L85" i="49"/>
  <c r="L83" i="49"/>
  <c r="L84" i="49"/>
  <c r="N79" i="345"/>
  <c r="N80" i="174"/>
  <c r="N46" i="174" s="1"/>
  <c r="N48" i="174" s="1"/>
  <c r="N79" i="247"/>
  <c r="L84" i="247" s="1"/>
  <c r="N78" i="41"/>
  <c r="L84" i="41" s="1"/>
  <c r="L84" i="43"/>
  <c r="L84" i="57"/>
  <c r="L86" i="347"/>
  <c r="L85" i="371"/>
  <c r="L86" i="343"/>
  <c r="L86" i="321"/>
  <c r="L85" i="328"/>
  <c r="L84" i="323"/>
  <c r="L86" i="250"/>
  <c r="L85" i="224"/>
  <c r="L84" i="132"/>
  <c r="L83" i="131"/>
  <c r="L83" i="127"/>
  <c r="L83" i="129"/>
  <c r="L84" i="129"/>
  <c r="L85" i="129"/>
  <c r="L84" i="52"/>
  <c r="L85" i="52"/>
  <c r="L83" i="52"/>
  <c r="L85" i="306"/>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3" i="38"/>
  <c r="N86" i="28"/>
  <c r="N88" i="28" s="1"/>
  <c r="D20" i="5" s="1"/>
  <c r="L85" i="18"/>
  <c r="L83" i="18"/>
  <c r="L85" i="15"/>
  <c r="L83" i="15"/>
  <c r="N78" i="12"/>
  <c r="L85" i="12" s="1"/>
  <c r="N70" i="267" l="1"/>
  <c r="N83" i="267" s="1"/>
  <c r="L88" i="267" s="1"/>
  <c r="L83" i="7"/>
  <c r="N86" i="7"/>
  <c r="N88" i="7" s="1"/>
  <c r="D3" i="5" s="1"/>
  <c r="N70" i="268"/>
  <c r="N83" i="268" s="1"/>
  <c r="L90" i="268" s="1"/>
  <c r="N69" i="177"/>
  <c r="N82" i="177" s="1"/>
  <c r="L89" i="177" s="1"/>
  <c r="N64" i="285"/>
  <c r="N77" i="285" s="1"/>
  <c r="N64" i="287"/>
  <c r="N86" i="121"/>
  <c r="N88" i="121" s="1"/>
  <c r="D111" i="5" s="1"/>
  <c r="L84" i="42"/>
  <c r="L84" i="37"/>
  <c r="L83" i="37"/>
  <c r="L100" i="260"/>
  <c r="N86" i="67"/>
  <c r="N88" i="67" s="1"/>
  <c r="D58" i="5" s="1"/>
  <c r="L84" i="354"/>
  <c r="L86" i="354"/>
  <c r="N87" i="323"/>
  <c r="N89" i="323" s="1"/>
  <c r="D279" i="5" s="1"/>
  <c r="L85" i="363"/>
  <c r="N87" i="328"/>
  <c r="N89" i="328" s="1"/>
  <c r="D282" i="5" s="1"/>
  <c r="N86" i="64"/>
  <c r="N88" i="64" s="1"/>
  <c r="D55" i="5" s="1"/>
  <c r="L83" i="21"/>
  <c r="N86" i="63"/>
  <c r="N88" i="63" s="1"/>
  <c r="D54" i="5" s="1"/>
  <c r="N86" i="65"/>
  <c r="N88" i="65" s="1"/>
  <c r="D56" i="5" s="1"/>
  <c r="L84" i="21"/>
  <c r="L83" i="92"/>
  <c r="L88" i="282"/>
  <c r="L88" i="50"/>
  <c r="N70" i="266"/>
  <c r="N83" i="266" s="1"/>
  <c r="L88" i="266" s="1"/>
  <c r="N70" i="171"/>
  <c r="N83" i="171" s="1"/>
  <c r="L90" i="171" s="1"/>
  <c r="L85" i="135"/>
  <c r="N86" i="47"/>
  <c r="N88" i="47" s="1"/>
  <c r="D39" i="5" s="1"/>
  <c r="L85" i="333"/>
  <c r="N87" i="333" s="1"/>
  <c r="N89" i="333" s="1"/>
  <c r="D287" i="5" s="1"/>
  <c r="L83" i="75"/>
  <c r="N85" i="75" s="1"/>
  <c r="N87" i="75" s="1"/>
  <c r="D66" i="5" s="1"/>
  <c r="L83" i="25"/>
  <c r="N70" i="176"/>
  <c r="N83" i="176" s="1"/>
  <c r="L88" i="176" s="1"/>
  <c r="N64" i="286"/>
  <c r="N77" i="286" s="1"/>
  <c r="L84" i="286" s="1"/>
  <c r="N79" i="311"/>
  <c r="L84" i="311" s="1"/>
  <c r="N86" i="58"/>
  <c r="N88" i="58" s="1"/>
  <c r="D49" i="5" s="1"/>
  <c r="L84" i="25"/>
  <c r="L83" i="43"/>
  <c r="N86" i="43" s="1"/>
  <c r="N88" i="43" s="1"/>
  <c r="D34" i="5" s="1"/>
  <c r="L83" i="147"/>
  <c r="L84" i="147"/>
  <c r="N79" i="239"/>
  <c r="L84" i="239" s="1"/>
  <c r="L83" i="30"/>
  <c r="N66" i="294"/>
  <c r="N79" i="294" s="1"/>
  <c r="L86" i="294" s="1"/>
  <c r="L84" i="27"/>
  <c r="N79" i="319"/>
  <c r="L84" i="319" s="1"/>
  <c r="L84" i="30"/>
  <c r="L85" i="240"/>
  <c r="L85" i="27"/>
  <c r="L83" i="135"/>
  <c r="N72" i="165"/>
  <c r="N85" i="165" s="1"/>
  <c r="L91" i="165" s="1"/>
  <c r="N79" i="318"/>
  <c r="L86" i="318" s="1"/>
  <c r="L83" i="298"/>
  <c r="L84" i="298"/>
  <c r="N69" i="172"/>
  <c r="N82" i="172" s="1"/>
  <c r="L88" i="172" s="1"/>
  <c r="N68" i="249"/>
  <c r="N83" i="249" s="1"/>
  <c r="L90" i="249" s="1"/>
  <c r="L85" i="215"/>
  <c r="N69" i="179"/>
  <c r="N82" i="179" s="1"/>
  <c r="L88" i="179" s="1"/>
  <c r="N87" i="340"/>
  <c r="N89" i="340" s="1"/>
  <c r="D294" i="5" s="1"/>
  <c r="N86" i="123"/>
  <c r="N88" i="123" s="1"/>
  <c r="D114" i="5" s="1"/>
  <c r="N85" i="289"/>
  <c r="N87" i="289" s="1"/>
  <c r="D245" i="5" s="1"/>
  <c r="L85" i="364"/>
  <c r="L84" i="365"/>
  <c r="N87" i="371"/>
  <c r="N89" i="371" s="1"/>
  <c r="D293" i="5" s="1"/>
  <c r="L86" i="364"/>
  <c r="L83" i="42"/>
  <c r="L86" i="50"/>
  <c r="N87" i="339"/>
  <c r="N89" i="339" s="1"/>
  <c r="D292" i="5" s="1"/>
  <c r="L92" i="221"/>
  <c r="N86" i="224"/>
  <c r="N88" i="224" s="1"/>
  <c r="D185" i="5" s="1"/>
  <c r="N86" i="208"/>
  <c r="N88" i="208" s="1"/>
  <c r="D119" i="5" s="1"/>
  <c r="L85" i="332"/>
  <c r="L84" i="24"/>
  <c r="L86" i="332"/>
  <c r="N85" i="74"/>
  <c r="N87" i="74" s="1"/>
  <c r="D65" i="5" s="1"/>
  <c r="N79" i="314"/>
  <c r="N82" i="174"/>
  <c r="L89" i="174" s="1"/>
  <c r="L84" i="251"/>
  <c r="L86" i="251"/>
  <c r="N77" i="287"/>
  <c r="L84" i="287" s="1"/>
  <c r="N70" i="157"/>
  <c r="N83" i="157" s="1"/>
  <c r="L90" i="157" s="1"/>
  <c r="L83" i="24"/>
  <c r="L85" i="213"/>
  <c r="N79" i="315"/>
  <c r="L84" i="315" s="1"/>
  <c r="N68" i="248"/>
  <c r="N83" i="248" s="1"/>
  <c r="L88" i="248" s="1"/>
  <c r="L85" i="69"/>
  <c r="L89" i="282"/>
  <c r="N74" i="252"/>
  <c r="N88" i="252" s="1"/>
  <c r="L93" i="252" s="1"/>
  <c r="N87" i="343"/>
  <c r="N89" i="343" s="1"/>
  <c r="D296" i="5" s="1"/>
  <c r="L85" i="41"/>
  <c r="N69" i="180"/>
  <c r="N82" i="180" s="1"/>
  <c r="L87" i="180" s="1"/>
  <c r="N70" i="168"/>
  <c r="N83" i="168" s="1"/>
  <c r="L90" i="168" s="1"/>
  <c r="N70" i="178"/>
  <c r="N83" i="178" s="1"/>
  <c r="L88" i="178" s="1"/>
  <c r="N86" i="131"/>
  <c r="N88" i="131" s="1"/>
  <c r="D122" i="5" s="1"/>
  <c r="L85" i="262"/>
  <c r="N86" i="130"/>
  <c r="N88" i="130" s="1"/>
  <c r="D121" i="5" s="1"/>
  <c r="L86" i="363"/>
  <c r="N87" i="363" s="1"/>
  <c r="N89" i="363" s="1"/>
  <c r="D313" i="5" s="1"/>
  <c r="N86" i="124"/>
  <c r="N88" i="124" s="1"/>
  <c r="D113" i="5" s="1"/>
  <c r="L87" i="274"/>
  <c r="L82" i="284"/>
  <c r="L86" i="240"/>
  <c r="N87" i="321"/>
  <c r="N89" i="321" s="1"/>
  <c r="D277" i="5" s="1"/>
  <c r="L86" i="365"/>
  <c r="L91" i="221"/>
  <c r="L84" i="103"/>
  <c r="L83" i="102"/>
  <c r="L85" i="254"/>
  <c r="N87" i="327"/>
  <c r="N89" i="327" s="1"/>
  <c r="D281" i="5" s="1"/>
  <c r="N85" i="303"/>
  <c r="N87" i="303" s="1"/>
  <c r="D259" i="5" s="1"/>
  <c r="L87" i="232"/>
  <c r="L85" i="232"/>
  <c r="L86" i="232"/>
  <c r="L85" i="142"/>
  <c r="L83" i="302"/>
  <c r="N83" i="155"/>
  <c r="L88" i="155" s="1"/>
  <c r="N79" i="313"/>
  <c r="N79" i="317"/>
  <c r="L85" i="317" s="1"/>
  <c r="L98" i="260"/>
  <c r="N101" i="260" s="1"/>
  <c r="N103" i="260" s="1"/>
  <c r="D219" i="5" s="1"/>
  <c r="L83" i="105"/>
  <c r="L85" i="92"/>
  <c r="N86" i="92" s="1"/>
  <c r="N88" i="92" s="1"/>
  <c r="D83" i="5" s="1"/>
  <c r="N87" i="253"/>
  <c r="N89" i="253" s="1"/>
  <c r="D213" i="5" s="1"/>
  <c r="N86" i="46"/>
  <c r="N88" i="46" s="1"/>
  <c r="D38" i="5" s="1"/>
  <c r="L84" i="100"/>
  <c r="L85" i="147"/>
  <c r="L85" i="138"/>
  <c r="L83" i="215"/>
  <c r="L82" i="298"/>
  <c r="L84" i="342"/>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5" i="72"/>
  <c r="N87" i="72" s="1"/>
  <c r="D63" i="5" s="1"/>
  <c r="L83" i="284"/>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7" i="177"/>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6" i="216"/>
  <c r="N88" i="216" s="1"/>
  <c r="D178" i="5" s="1"/>
  <c r="N86" i="14"/>
  <c r="N88" i="14" s="1"/>
  <c r="D6" i="5" s="1"/>
  <c r="N86" i="129"/>
  <c r="N88" i="129" s="1"/>
  <c r="D118" i="5" s="1"/>
  <c r="L86" i="271"/>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183"/>
  <c r="L81" i="229"/>
  <c r="L83" i="69"/>
  <c r="L87" i="181"/>
  <c r="L83" i="145"/>
  <c r="L84" i="193"/>
  <c r="L86" i="193"/>
  <c r="L82" i="229"/>
  <c r="L85" i="44"/>
  <c r="L83" i="44"/>
  <c r="L84" i="44"/>
  <c r="L84" i="337"/>
  <c r="L86" i="337"/>
  <c r="L85" i="337"/>
  <c r="L90" i="280"/>
  <c r="L88" i="280"/>
  <c r="L89" i="280"/>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5"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6" i="25" l="1"/>
  <c r="N88" i="25" s="1"/>
  <c r="D17" i="5" s="1"/>
  <c r="L88" i="177"/>
  <c r="N86" i="42"/>
  <c r="N88" i="42" s="1"/>
  <c r="D33" i="5" s="1"/>
  <c r="N86" i="37"/>
  <c r="N88" i="37" s="1"/>
  <c r="D28" i="5" s="1"/>
  <c r="N87" i="346"/>
  <c r="N89" i="346" s="1"/>
  <c r="D299" i="5" s="1"/>
  <c r="L82" i="285"/>
  <c r="L84" i="285"/>
  <c r="L83" i="285"/>
  <c r="L86" i="319"/>
  <c r="N87" i="364"/>
  <c r="N89" i="364" s="1"/>
  <c r="D314" i="5" s="1"/>
  <c r="N87" i="336"/>
  <c r="N89" i="336" s="1"/>
  <c r="D290" i="5" s="1"/>
  <c r="L82" i="287"/>
  <c r="L83" i="287"/>
  <c r="L94" i="252"/>
  <c r="L90" i="155"/>
  <c r="L89" i="266"/>
  <c r="L82" i="286"/>
  <c r="L83" i="286"/>
  <c r="L90" i="266"/>
  <c r="N86" i="30"/>
  <c r="N88" i="30" s="1"/>
  <c r="D22" i="5" s="1"/>
  <c r="L89" i="179"/>
  <c r="L90" i="178"/>
  <c r="L89" i="178"/>
  <c r="L87" i="174"/>
  <c r="L88" i="174"/>
  <c r="L90" i="248"/>
  <c r="L89" i="248"/>
  <c r="N86" i="26"/>
  <c r="N88" i="26" s="1"/>
  <c r="D18" i="5" s="1"/>
  <c r="N86" i="21"/>
  <c r="N88" i="21" s="1"/>
  <c r="D13" i="5" s="1"/>
  <c r="N86" i="69"/>
  <c r="N88" i="69" s="1"/>
  <c r="D60" i="5" s="1"/>
  <c r="N86" i="24"/>
  <c r="N88" i="24" s="1"/>
  <c r="D16" i="5" s="1"/>
  <c r="N86" i="135"/>
  <c r="N88" i="135" s="1"/>
  <c r="D126" i="5" s="1"/>
  <c r="N85" i="298"/>
  <c r="N87" i="298" s="1"/>
  <c r="D254" i="5" s="1"/>
  <c r="N86" i="27"/>
  <c r="N88" i="27" s="1"/>
  <c r="D19" i="5" s="1"/>
  <c r="N87" i="332"/>
  <c r="N89" i="332" s="1"/>
  <c r="D286" i="5" s="1"/>
  <c r="L87" i="179"/>
  <c r="N89" i="50"/>
  <c r="N91" i="50" s="1"/>
  <c r="D42" i="5" s="1"/>
  <c r="L90" i="176"/>
  <c r="L89" i="176"/>
  <c r="L89" i="157"/>
  <c r="N86" i="215"/>
  <c r="N88" i="215" s="1"/>
  <c r="D177" i="5" s="1"/>
  <c r="N91" i="282"/>
  <c r="N93" i="282" s="1"/>
  <c r="D239" i="5" s="1"/>
  <c r="L85" i="239"/>
  <c r="L88" i="157"/>
  <c r="L86" i="239"/>
  <c r="N86" i="103"/>
  <c r="N88" i="103" s="1"/>
  <c r="D93" i="5" s="1"/>
  <c r="N86" i="147"/>
  <c r="N88" i="147" s="1"/>
  <c r="D137" i="5" s="1"/>
  <c r="N86" i="140"/>
  <c r="N88" i="140" s="1"/>
  <c r="D132" i="5" s="1"/>
  <c r="N93" i="221"/>
  <c r="N95" i="221" s="1"/>
  <c r="D184" i="5" s="1"/>
  <c r="L90" i="165"/>
  <c r="L92" i="165"/>
  <c r="N86" i="100"/>
  <c r="N88" i="100" s="1"/>
  <c r="D90" i="5" s="1"/>
  <c r="N87" i="365"/>
  <c r="N89" i="365" s="1"/>
  <c r="D315" i="5" s="1"/>
  <c r="N86" i="41"/>
  <c r="N88" i="41" s="1"/>
  <c r="D32" i="5" s="1"/>
  <c r="N87" i="256"/>
  <c r="N89" i="256" s="1"/>
  <c r="D215" i="5" s="1"/>
  <c r="N87" i="342"/>
  <c r="N89" i="342" s="1"/>
  <c r="D295" i="5" s="1"/>
  <c r="L95" i="252"/>
  <c r="N87" i="254"/>
  <c r="N89" i="254" s="1"/>
  <c r="D214" i="5" s="1"/>
  <c r="L86" i="311"/>
  <c r="L85" i="311"/>
  <c r="L84" i="317"/>
  <c r="L84" i="294"/>
  <c r="L89" i="249"/>
  <c r="N87" i="240"/>
  <c r="N89" i="240" s="1"/>
  <c r="D200" i="5" s="1"/>
  <c r="L85" i="318"/>
  <c r="L88" i="249"/>
  <c r="L85" i="294"/>
  <c r="L84" i="318"/>
  <c r="N87" i="251"/>
  <c r="N89" i="251" s="1"/>
  <c r="D211" i="5" s="1"/>
  <c r="N86" i="213"/>
  <c r="N88" i="213" s="1"/>
  <c r="D175" i="5" s="1"/>
  <c r="L88" i="180"/>
  <c r="N88" i="274"/>
  <c r="N90" i="274" s="1"/>
  <c r="D232" i="5" s="1"/>
  <c r="N87" i="238"/>
  <c r="N89" i="238" s="1"/>
  <c r="D198" i="5" s="1"/>
  <c r="N86" i="59"/>
  <c r="N88" i="59" s="1"/>
  <c r="D50" i="5" s="1"/>
  <c r="N86" i="102"/>
  <c r="N88" i="102" s="1"/>
  <c r="D92" i="5" s="1"/>
  <c r="N86" i="105"/>
  <c r="N88" i="105" s="1"/>
  <c r="D95" i="5" s="1"/>
  <c r="N87" i="262"/>
  <c r="N89" i="262" s="1"/>
  <c r="D221" i="5" s="1"/>
  <c r="L86" i="317"/>
  <c r="L89" i="180"/>
  <c r="N86" i="142"/>
  <c r="N88" i="142" s="1"/>
  <c r="D134" i="5" s="1"/>
  <c r="N86" i="149"/>
  <c r="N88" i="149" s="1"/>
  <c r="D135" i="5" s="1"/>
  <c r="N85" i="302"/>
  <c r="N87" i="302" s="1"/>
  <c r="L83" i="60"/>
  <c r="N86" i="209"/>
  <c r="N88" i="209" s="1"/>
  <c r="D131" i="5" s="1"/>
  <c r="N87" i="235"/>
  <c r="N89" i="235" s="1"/>
  <c r="D195" i="5" s="1"/>
  <c r="N85" i="284"/>
  <c r="N87" i="284" s="1"/>
  <c r="D241" i="5" s="1"/>
  <c r="N87" i="264"/>
  <c r="N89" i="264" s="1"/>
  <c r="D223" i="5" s="1"/>
  <c r="N87" i="241"/>
  <c r="N89" i="241" s="1"/>
  <c r="D201" i="5" s="1"/>
  <c r="N86" i="80"/>
  <c r="N88" i="80" s="1"/>
  <c r="D71" i="5" s="1"/>
  <c r="N86" i="53"/>
  <c r="N88" i="53" s="1"/>
  <c r="D45" i="5" s="1"/>
  <c r="N86" i="19"/>
  <c r="N88" i="19" s="1"/>
  <c r="D11" i="5" s="1"/>
  <c r="N86" i="231"/>
  <c r="N88" i="231" s="1"/>
  <c r="D191" i="5" s="1"/>
  <c r="N88" i="232"/>
  <c r="N90" i="232" s="1"/>
  <c r="D192" i="5" s="1"/>
  <c r="L89" i="155"/>
  <c r="N86" i="9"/>
  <c r="N88" i="9" s="1"/>
  <c r="D4" i="5" s="1"/>
  <c r="N86" i="83"/>
  <c r="N88" i="83" s="1"/>
  <c r="D74" i="5" s="1"/>
  <c r="N86" i="88"/>
  <c r="N88" i="88" s="1"/>
  <c r="D79" i="5" s="1"/>
  <c r="N82" i="227"/>
  <c r="N84" i="227" s="1"/>
  <c r="D188" i="5" s="1"/>
  <c r="N90" i="217"/>
  <c r="N92" i="217" s="1"/>
  <c r="D179" i="5" s="1"/>
  <c r="N85" i="325"/>
  <c r="N87" i="325" s="1"/>
  <c r="D280" i="5" s="1"/>
  <c r="L89" i="189"/>
  <c r="N86" i="99"/>
  <c r="N88" i="99" s="1"/>
  <c r="D89" i="5" s="1"/>
  <c r="N86" i="138"/>
  <c r="N88" i="138" s="1"/>
  <c r="D129" i="5" s="1"/>
  <c r="N86" i="33"/>
  <c r="N88" i="33" s="1"/>
  <c r="D25" i="5" s="1"/>
  <c r="N86" i="29"/>
  <c r="N88" i="29" s="1"/>
  <c r="D21" i="5" s="1"/>
  <c r="L87" i="189"/>
  <c r="N91" i="268"/>
  <c r="N93" i="268" s="1"/>
  <c r="D227" i="5" s="1"/>
  <c r="N87" i="295"/>
  <c r="N89" i="295" s="1"/>
  <c r="D251" i="5" s="1"/>
  <c r="N86" i="96"/>
  <c r="N88" i="96" s="1"/>
  <c r="D86"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6" i="252" l="1"/>
  <c r="N98" i="252" s="1"/>
  <c r="D212" i="5" s="1"/>
  <c r="N85" i="285"/>
  <c r="N87" i="285" s="1"/>
  <c r="D242" i="5" s="1"/>
  <c r="N90" i="174"/>
  <c r="N92" i="174" s="1"/>
  <c r="D154" i="5" s="1"/>
  <c r="N91" i="266"/>
  <c r="N93" i="266" s="1"/>
  <c r="D225" i="5" s="1"/>
  <c r="N91" i="155"/>
  <c r="N93" i="155" s="1"/>
  <c r="D144" i="5" s="1"/>
  <c r="N91" i="176"/>
  <c r="N93" i="176" s="1"/>
  <c r="D155" i="5" s="1"/>
  <c r="N91" i="248"/>
  <c r="N93" i="248" s="1"/>
  <c r="D208" i="5" s="1"/>
  <c r="N91" i="178"/>
  <c r="N93" i="178" s="1"/>
  <c r="D157" i="5" s="1"/>
  <c r="N87" i="317"/>
  <c r="N89" i="317" s="1"/>
  <c r="D273" i="5" s="1"/>
  <c r="N87" i="239"/>
  <c r="N89" i="239" s="1"/>
  <c r="D199" i="5" s="1"/>
  <c r="N91" i="157"/>
  <c r="N93" i="157" s="1"/>
  <c r="D145" i="5" s="1"/>
  <c r="N87" i="318"/>
  <c r="N89" i="318" s="1"/>
  <c r="D274" i="5" s="1"/>
  <c r="N90" i="179"/>
  <c r="N92" i="179" s="1"/>
  <c r="D158" i="5" s="1"/>
  <c r="N93" i="165"/>
  <c r="N95" i="165" s="1"/>
  <c r="D150" i="5" s="1"/>
  <c r="N85" i="286"/>
  <c r="N87" i="286" s="1"/>
  <c r="D243" i="5" s="1"/>
  <c r="N90" i="180"/>
  <c r="N92" i="180" s="1"/>
  <c r="D159" i="5" s="1"/>
  <c r="N91" i="249"/>
  <c r="N93" i="249" s="1"/>
  <c r="D209" i="5" s="1"/>
  <c r="N87" i="311"/>
  <c r="N89" i="311" s="1"/>
  <c r="D267" i="5" s="1"/>
  <c r="N87" i="294"/>
  <c r="N89" i="294" s="1"/>
  <c r="D250" i="5" s="1"/>
  <c r="N90" i="172"/>
  <c r="N92" i="172" s="1"/>
  <c r="D153" i="5" s="1"/>
  <c r="N90" i="189"/>
  <c r="N92" i="189" s="1"/>
  <c r="D169"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<sst xmlns="http://schemas.openxmlformats.org/spreadsheetml/2006/main" count="38555" uniqueCount="2343">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</sst>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00"/>
    <numFmt numFmtId="169" formatCode="_([$$-240A]\ * #,##0.00_);_([$$-240A]\ * \(#,##0.00\);_([$$-240A]\ * &quot;-&quot;??_);_(@_)"/>
    <numFmt numFmtId="170" formatCode="_-[$$-240A]* #,##0.00_-;\-[$$-240A]* #,##0.00_-;_-[$$-240A]* &quot;-&quot;??_-;_-@_-"/>
    <numFmt numFmtId="171" formatCode="0.00000000"/>
    <numFmt numFmtId="172" formatCode="_(* #,##0_);_(* \(#,##0\);_(* &quot;-&quot;??_);_(@_)"/>
    <numFmt numFmtId="173" formatCode="_([$$-240A]\ * #,##0_);_([$$-240A]\ * \(#,##0\);_([$$-240A]\ * &quot;-&quot;??_);_(@_)"/>
    <numFmt numFmtId="174" formatCode="_([$$-240A]\ * #,##0_);_([$$-240A]\ * \(#,##0\);_([$$-240A]\ * &quot;-&quot;_);_(@_)"/>
    <numFmt numFmtId="175" formatCode="0.0000"/>
    <numFmt numFmtId="176" formatCode="_(* #,##0.000_);_(* \(#,##0.000\);_(* &quot;-&quot;??_);_(@_)"/>
    <numFmt numFmtId="177" formatCode="_-&quot;$&quot;* #,##0_-;\-&quot;$&quot;* #,##0_-;_-&quot;$&quot;* &quot;-&quot;??_-;_-@_-"/>
    <numFmt numFmtId="178" formatCode="_-&quot;$&quot;* #,##0.00_-;\-&quot;$&quot;* #,##0.00_-;_-&quot;$&quot;*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69" fontId="8" fillId="7" borderId="62" xfId="0" applyNumberFormat="1" applyFont="1" applyFill="1" applyBorder="1"/>
    <xf numFmtId="4" fontId="8" fillId="7" borderId="53" xfId="0" applyNumberFormat="1" applyFont="1" applyFill="1" applyBorder="1"/>
    <xf numFmtId="169"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0"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2"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74"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69"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69" fontId="8" fillId="7" borderId="48" xfId="0" applyNumberFormat="1" applyFont="1" applyFill="1" applyBorder="1" applyAlignment="1">
      <alignment horizontal="right"/>
    </xf>
    <xf numFmtId="169"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69"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69" fontId="8" fillId="7" borderId="15" xfId="0" applyNumberFormat="1" applyFont="1" applyFill="1" applyBorder="1"/>
    <xf numFmtId="1" fontId="8" fillId="0" borderId="15" xfId="8" applyNumberFormat="1" applyFont="1" applyFill="1" applyBorder="1" applyAlignment="1">
      <alignment horizontal="center"/>
    </xf>
    <xf numFmtId="169"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69" fontId="8" fillId="7" borderId="57" xfId="0" applyNumberFormat="1" applyFont="1" applyFill="1" applyBorder="1"/>
    <xf numFmtId="169" fontId="8" fillId="0" borderId="29" xfId="7" applyNumberFormat="1" applyFont="1" applyFill="1" applyBorder="1"/>
    <xf numFmtId="171"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1"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69"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69" fontId="8" fillId="7" borderId="48" xfId="0" applyNumberFormat="1" applyFont="1" applyFill="1" applyBorder="1" applyAlignment="1">
      <alignment horizontal="right" vertical="center"/>
    </xf>
    <xf numFmtId="170" fontId="8" fillId="0" borderId="33" xfId="7" applyNumberFormat="1" applyFont="1" applyFill="1" applyBorder="1"/>
    <xf numFmtId="170"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5" fontId="8" fillId="7" borderId="23" xfId="0" applyNumberFormat="1" applyFont="1" applyFill="1" applyBorder="1" applyAlignment="1">
      <alignment horizontal="right"/>
    </xf>
    <xf numFmtId="175" fontId="8" fillId="7" borderId="15" xfId="0" applyNumberFormat="1" applyFont="1" applyFill="1" applyBorder="1"/>
    <xf numFmtId="168" fontId="8" fillId="7" borderId="23" xfId="0" applyNumberFormat="1" applyFont="1" applyFill="1" applyBorder="1" applyAlignment="1">
      <alignment horizontal="right"/>
    </xf>
    <xf numFmtId="168" fontId="8" fillId="7" borderId="15" xfId="0" applyNumberFormat="1" applyFont="1" applyFill="1" applyBorder="1"/>
    <xf numFmtId="173"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69"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5" fontId="8" fillId="7" borderId="15" xfId="0" applyNumberFormat="1" applyFont="1" applyFill="1" applyBorder="1" applyAlignment="1">
      <alignment horizontal="right"/>
    </xf>
    <xf numFmtId="176" fontId="8" fillId="0" borderId="43" xfId="4"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69" fontId="8" fillId="0" borderId="77" xfId="7" applyNumberFormat="1" applyFont="1" applyFill="1" applyBorder="1"/>
    <xf numFmtId="2" fontId="8" fillId="7" borderId="47" xfId="0" applyNumberFormat="1" applyFont="1" applyFill="1" applyBorder="1" applyAlignment="1">
      <alignment horizontal="right"/>
    </xf>
    <xf numFmtId="171"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8" fontId="8" fillId="7" borderId="15" xfId="0" applyNumberFormat="1" applyFont="1" applyFill="1" applyBorder="1" applyAlignment="1">
      <alignment horizontal="right"/>
    </xf>
    <xf numFmtId="171"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69" fontId="8" fillId="7" borderId="60" xfId="0" applyNumberFormat="1" applyFont="1" applyFill="1" applyBorder="1"/>
    <xf numFmtId="1" fontId="8" fillId="0" borderId="60" xfId="8" applyNumberFormat="1" applyFont="1" applyFill="1" applyBorder="1" applyAlignment="1">
      <alignment horizontal="center"/>
    </xf>
    <xf numFmtId="169" fontId="8" fillId="0" borderId="60" xfId="9" applyNumberFormat="1" applyFont="1" applyFill="1" applyBorder="1"/>
    <xf numFmtId="4" fontId="8" fillId="0" borderId="77" xfId="7" applyNumberFormat="1" applyFont="1" applyFill="1" applyBorder="1"/>
    <xf numFmtId="169"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69" fontId="8" fillId="7" borderId="105" xfId="0" applyNumberFormat="1" applyFont="1" applyFill="1" applyBorder="1" applyAlignment="1">
      <alignment horizontal="right"/>
    </xf>
    <xf numFmtId="164" fontId="8" fillId="7" borderId="40" xfId="9" applyFont="1" applyFill="1" applyBorder="1" applyAlignment="1">
      <alignment horizontal="right"/>
    </xf>
    <xf numFmtId="169"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 fontId="0" fillId="0" borderId="0" xfId="0" applyNumberFormat="1" applyFill="1" applyProtection="1"/>
    <xf numFmtId="0" fontId="0" fillId="29" borderId="0" xfId="0" applyFill="1" applyProtection="1"/>
    <xf numFmtId="164" fontId="5" fillId="3" borderId="3" xfId="9" applyFont="1" applyFill="1" applyBorder="1" applyProtection="1">
      <protection locked="0"/>
    </xf>
    <xf numFmtId="164" fontId="5" fillId="29" borderId="3" xfId="9" applyFont="1" applyFill="1" applyBorder="1" applyProtection="1">
      <protection locked="0"/>
    </xf>
    <xf numFmtId="177" fontId="5" fillId="0" borderId="4" xfId="9" applyNumberFormat="1" applyFont="1" applyFill="1" applyBorder="1" applyProtection="1">
      <protection locked="0"/>
    </xf>
    <xf numFmtId="178" fontId="5" fillId="0" borderId="4" xfId="9" applyNumberFormat="1" applyFont="1" applyFill="1" applyBorder="1" applyProtection="1">
      <protection locked="0"/>
    </xf>
    <xf numFmtId="0" fontId="7" fillId="0" borderId="6" xfId="1" applyFont="1" applyFill="1" applyBorder="1" applyAlignment="1" applyProtection="1">
      <alignment horizontal="left" wrapText="1"/>
    </xf>
    <xf numFmtId="0" fontId="7" fillId="0" borderId="6" xfId="1" applyFont="1" applyFill="1" applyBorder="1" applyAlignment="1" applyProtection="1">
      <alignment horizontal="left" vertical="top"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69" fontId="8" fillId="7" borderId="49" xfId="0" applyNumberFormat="1" applyFont="1" applyFill="1" applyBorder="1" applyAlignment="1">
      <alignment horizontal="right"/>
    </xf>
    <xf numFmtId="169"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3" fillId="16" borderId="63" xfId="11" applyFont="1" applyFill="1" applyBorder="1"/>
    <xf numFmtId="166" fontId="0" fillId="0" borderId="0" xfId="11" applyFont="1" applyFill="1" applyProtection="1"/>
    <xf numFmtId="166" fontId="3" fillId="5" borderId="4"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ANTIOQUIA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27" activePane="bottomRight" state="frozen"/>
      <selection activeCell="D20" sqref="D20"/>
      <selection pane="topRight" activeCell="D20" sqref="D20"/>
      <selection pane="bottomLeft" activeCell="D20" sqref="D20"/>
      <selection pane="bottomRight" activeCell="B230" sqref="B230"/>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3" t="s">
        <v>1933</v>
      </c>
      <c r="B1" s="664"/>
      <c r="C1" s="664"/>
      <c r="D1" s="665"/>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3547172.8112716777</v>
      </c>
      <c r="G3" t="s">
        <v>1064</v>
      </c>
      <c r="J3" s="1"/>
    </row>
    <row r="4" spans="1:10" ht="54" thickTop="1" thickBot="1">
      <c r="A4" s="137" t="s">
        <v>1069</v>
      </c>
      <c r="B4" s="138" t="s">
        <v>1253</v>
      </c>
      <c r="C4" s="136" t="s">
        <v>1068</v>
      </c>
      <c r="D4" s="183">
        <f>VLOOKUP('200.2'!A88,'200.2'!A37:N108,14,FALSE)</f>
        <v>221940.69198289682</v>
      </c>
      <c r="J4" s="1"/>
    </row>
    <row r="5" spans="1:10" ht="54" thickTop="1" thickBot="1">
      <c r="A5" s="137" t="s">
        <v>1070</v>
      </c>
      <c r="B5" s="138" t="s">
        <v>1254</v>
      </c>
      <c r="C5" s="139" t="s">
        <v>1071</v>
      </c>
      <c r="D5" s="183">
        <f>VLOOKUP('201.1'!A88,'201.1'!A38:N109,14,FALSE)</f>
        <v>170495.703360866</v>
      </c>
    </row>
    <row r="6" spans="1:10" ht="54" thickTop="1" thickBot="1">
      <c r="A6" s="137" t="s">
        <v>1072</v>
      </c>
      <c r="B6" s="138" t="s">
        <v>1255</v>
      </c>
      <c r="C6" s="139" t="s">
        <v>1071</v>
      </c>
      <c r="D6" s="183">
        <f>VLOOKUP('201.2'!A88,'201.2'!A39:N110,14,FALSE)</f>
        <v>192419.90956749639</v>
      </c>
    </row>
    <row r="7" spans="1:10" ht="70.5" customHeight="1" thickTop="1" thickBot="1">
      <c r="A7" s="137" t="s">
        <v>1073</v>
      </c>
      <c r="B7" s="138" t="s">
        <v>1256</v>
      </c>
      <c r="C7" s="139" t="s">
        <v>1071</v>
      </c>
      <c r="D7" s="183">
        <f>VLOOKUP('201.3'!A88,'201.3'!A40:N111,14,FALSE)</f>
        <v>42300.665695507327</v>
      </c>
    </row>
    <row r="8" spans="1:10" ht="54" thickTop="1" thickBot="1">
      <c r="A8" s="137" t="s">
        <v>1074</v>
      </c>
      <c r="B8" s="138" t="s">
        <v>1257</v>
      </c>
      <c r="C8" s="139" t="s">
        <v>1071</v>
      </c>
      <c r="D8" s="184">
        <f>VLOOKUP('201.4'!A88,'201.4'!A41:N112,14,FALSE)</f>
        <v>70226.518364831019</v>
      </c>
    </row>
    <row r="9" spans="1:10" ht="54" thickTop="1" thickBot="1">
      <c r="A9" s="137" t="s">
        <v>1075</v>
      </c>
      <c r="B9" s="138" t="s">
        <v>1254</v>
      </c>
      <c r="C9" s="139" t="s">
        <v>1929</v>
      </c>
      <c r="D9" s="184">
        <f>VLOOKUP('201.5'!A88,'201.5'!A42:N113,14,FALSE)</f>
        <v>170495.703360866</v>
      </c>
    </row>
    <row r="10" spans="1:10" ht="54" thickTop="1" thickBot="1">
      <c r="A10" s="137" t="s">
        <v>1076</v>
      </c>
      <c r="B10" s="138" t="s">
        <v>1255</v>
      </c>
      <c r="C10" s="139" t="s">
        <v>1929</v>
      </c>
      <c r="D10" s="184">
        <f>VLOOKUP('201.6'!A88,'201.6'!A43:N114,14,FALSE)</f>
        <v>192419.90956749639</v>
      </c>
    </row>
    <row r="11" spans="1:10" ht="54" thickTop="1" thickBot="1">
      <c r="A11" s="137" t="s">
        <v>1077</v>
      </c>
      <c r="B11" s="138" t="s">
        <v>1255</v>
      </c>
      <c r="C11" s="139" t="s">
        <v>388</v>
      </c>
      <c r="D11" s="184">
        <f>VLOOKUP('201.7'!A88,'201.7'!A44:N115,14,FALSE)</f>
        <v>189727.10038761247</v>
      </c>
    </row>
    <row r="12" spans="1:10" ht="54" thickTop="1" thickBot="1">
      <c r="A12" s="137" t="s">
        <v>1078</v>
      </c>
      <c r="B12" s="138" t="s">
        <v>1258</v>
      </c>
      <c r="C12" s="139" t="s">
        <v>233</v>
      </c>
      <c r="D12" s="184">
        <f>VLOOKUP('201.8'!A88,'201.8'!A45:N116,14,FALSE)</f>
        <v>17784.719728195942</v>
      </c>
    </row>
    <row r="13" spans="1:10" ht="54" thickTop="1" thickBot="1">
      <c r="A13" s="137" t="s">
        <v>1079</v>
      </c>
      <c r="B13" s="138" t="s">
        <v>1259</v>
      </c>
      <c r="C13" s="139" t="s">
        <v>233</v>
      </c>
      <c r="D13" s="184">
        <f>VLOOKUP('201.9'!A88,'201.9'!A46:N117,14,FALSE)</f>
        <v>17420.922802423665</v>
      </c>
    </row>
    <row r="14" spans="1:10" ht="54" thickTop="1" thickBot="1">
      <c r="A14" s="137" t="s">
        <v>1080</v>
      </c>
      <c r="B14" s="138" t="s">
        <v>1260</v>
      </c>
      <c r="C14" s="139" t="s">
        <v>144</v>
      </c>
      <c r="D14" s="184">
        <f>VLOOKUP('201.10'!A88,'201.10'!A47:N118,14,FALSE)</f>
        <v>7787.53201845078</v>
      </c>
    </row>
    <row r="15" spans="1:10" ht="54" thickTop="1" thickBot="1">
      <c r="A15" s="137" t="s">
        <v>1081</v>
      </c>
      <c r="B15" s="138" t="s">
        <v>1261</v>
      </c>
      <c r="C15" s="139" t="s">
        <v>1082</v>
      </c>
      <c r="D15" s="184">
        <f>VLOOKUP('201.11'!A88,'201.11'!A48:N119,14,FALSE)</f>
        <v>1527.331009886957</v>
      </c>
    </row>
    <row r="16" spans="1:10" ht="54" thickTop="1" thickBot="1">
      <c r="A16" s="137" t="s">
        <v>1083</v>
      </c>
      <c r="B16" s="138" t="s">
        <v>1262</v>
      </c>
      <c r="C16" s="139" t="s">
        <v>1929</v>
      </c>
      <c r="D16" s="184">
        <f>VLOOKUP('201.12'!A88,'201.12'!A49:N120,14,FALSE)</f>
        <v>125372.02966919082</v>
      </c>
    </row>
    <row r="17" spans="1:4" ht="64.5" thickTop="1" thickBot="1">
      <c r="A17" s="140" t="s">
        <v>1084</v>
      </c>
      <c r="B17" s="141" t="s">
        <v>1263</v>
      </c>
      <c r="C17" s="139" t="s">
        <v>1929</v>
      </c>
      <c r="D17" s="184">
        <f>VLOOKUP('201.13'!A88,'201.13'!A50:N121,14,FALSE)</f>
        <v>117957.67542321786</v>
      </c>
    </row>
    <row r="18" spans="1:4" ht="54" thickTop="1" thickBot="1">
      <c r="A18" s="137" t="s">
        <v>1085</v>
      </c>
      <c r="B18" s="138" t="s">
        <v>1264</v>
      </c>
      <c r="C18" s="139" t="s">
        <v>144</v>
      </c>
      <c r="D18" s="184">
        <f>VLOOKUP('201.14'!A88,'201.14'!A51:N122,14,FALSE)</f>
        <v>37208.624389467011</v>
      </c>
    </row>
    <row r="19" spans="1:4" ht="54" thickTop="1" thickBot="1">
      <c r="A19" s="137" t="s">
        <v>1086</v>
      </c>
      <c r="B19" s="138" t="s">
        <v>1265</v>
      </c>
      <c r="C19" s="139" t="s">
        <v>144</v>
      </c>
      <c r="D19" s="184">
        <f>VLOOKUP('201.15'!A88,'201.15'!A52:N123,14,FALSE)</f>
        <v>45969.984434420519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102842.82473583016</v>
      </c>
    </row>
    <row r="22" spans="1:4" ht="54" thickTop="1" thickBot="1">
      <c r="A22" s="137" t="s">
        <v>1089</v>
      </c>
      <c r="B22" s="138" t="s">
        <v>1268</v>
      </c>
      <c r="C22" s="139" t="s">
        <v>1929</v>
      </c>
      <c r="D22" s="184">
        <f>VLOOKUP('201.18'!A88,'201.18'!A55:N126,14,FALSE)</f>
        <v>102842.82473583016</v>
      </c>
    </row>
    <row r="23" spans="1:4" ht="54" thickTop="1" thickBot="1">
      <c r="A23" s="137" t="s">
        <v>1090</v>
      </c>
      <c r="B23" s="138" t="s">
        <v>1269</v>
      </c>
      <c r="C23" s="139" t="s">
        <v>144</v>
      </c>
      <c r="D23" s="184">
        <f>VLOOKUP('201.19'!A88,'201.19'!A56:N127,14,FALSE)</f>
        <v>6560.5853314233445</v>
      </c>
    </row>
    <row r="24" spans="1:4" ht="54" thickTop="1" thickBot="1">
      <c r="A24" s="137" t="s">
        <v>1091</v>
      </c>
      <c r="B24" s="138" t="s">
        <v>1270</v>
      </c>
      <c r="C24" s="139" t="s">
        <v>144</v>
      </c>
      <c r="D24" s="184">
        <f>VLOOKUP('201.20'!A88,'201.20'!A57:N128,14,FALSE)</f>
        <v>817.41620569977067</v>
      </c>
    </row>
    <row r="25" spans="1:4" ht="54" thickTop="1" thickBot="1">
      <c r="A25" s="137" t="s">
        <v>1092</v>
      </c>
      <c r="B25" s="138" t="s">
        <v>1271</v>
      </c>
      <c r="C25" s="139" t="s">
        <v>144</v>
      </c>
      <c r="D25" s="184">
        <f>VLOOKUP('201.21'!A88,'201.21'!A58:N129,14,FALSE)</f>
        <v>7930.4447504078944</v>
      </c>
    </row>
    <row r="26" spans="1:4" ht="54" thickTop="1" thickBot="1">
      <c r="A26" s="137" t="s">
        <v>1509</v>
      </c>
      <c r="B26" s="138" t="s">
        <v>1497</v>
      </c>
      <c r="C26" s="139" t="s">
        <v>1929</v>
      </c>
      <c r="D26" s="184">
        <f>VLOOKUP('203.1'!A88,'203.1'!A59:N130,14,FALSE)</f>
        <v>912418.02365426265</v>
      </c>
    </row>
    <row r="27" spans="1:4" ht="54" thickTop="1" thickBot="1">
      <c r="A27" s="137" t="s">
        <v>1510</v>
      </c>
      <c r="B27" s="138" t="s">
        <v>1501</v>
      </c>
      <c r="C27" s="139" t="s">
        <v>1929</v>
      </c>
      <c r="D27" s="184">
        <f>VLOOKUP('203.2'!A88,'203.2'!A60:N131,14,FALSE)</f>
        <v>1094459.1603691843</v>
      </c>
    </row>
    <row r="28" spans="1:4" ht="54" thickTop="1" thickBot="1">
      <c r="A28" s="137" t="s">
        <v>1511</v>
      </c>
      <c r="B28" s="138" t="s">
        <v>1502</v>
      </c>
      <c r="C28" s="139" t="s">
        <v>1929</v>
      </c>
      <c r="D28" s="184">
        <f>VLOOKUP('203.3'!A88,'203.3'!A61:N132,14,FALSE)</f>
        <v>1224488.5437369859</v>
      </c>
    </row>
    <row r="29" spans="1:4" ht="54" thickTop="1" thickBot="1">
      <c r="A29" s="137" t="s">
        <v>1512</v>
      </c>
      <c r="B29" s="138" t="s">
        <v>1503</v>
      </c>
      <c r="C29" s="139" t="s">
        <v>1929</v>
      </c>
      <c r="D29" s="184">
        <f>VLOOKUP('203.4'!A88,'203.4'!A62:N133,14,FALSE)</f>
        <v>539792.49605351547</v>
      </c>
    </row>
    <row r="30" spans="1:4" ht="54" thickTop="1" thickBot="1">
      <c r="A30" s="137" t="s">
        <v>1513</v>
      </c>
      <c r="B30" s="138" t="s">
        <v>1504</v>
      </c>
      <c r="C30" s="139" t="s">
        <v>1929</v>
      </c>
      <c r="D30" s="184">
        <f>VLOOKUP('203.5'!A88,'203.5'!A63:N134,14,FALSE)</f>
        <v>624819.06746285141</v>
      </c>
    </row>
    <row r="31" spans="1:4" ht="54" thickTop="1" thickBot="1">
      <c r="A31" s="137" t="s">
        <v>1514</v>
      </c>
      <c r="B31" s="138" t="s">
        <v>1505</v>
      </c>
      <c r="C31" s="139" t="s">
        <v>1929</v>
      </c>
      <c r="D31" s="184">
        <f>VLOOKUP('203.6'!A88,'203.6'!A64:N135,14,FALSE)</f>
        <v>678926.88563242892</v>
      </c>
    </row>
    <row r="32" spans="1:4" ht="54" thickTop="1" thickBot="1">
      <c r="A32" s="137" t="s">
        <v>1515</v>
      </c>
      <c r="B32" s="138" t="s">
        <v>1506</v>
      </c>
      <c r="C32" s="139" t="s">
        <v>1929</v>
      </c>
      <c r="D32" s="184">
        <f>VLOOKUP('203.7'!A88,'203.7'!A65:N136,14,FALSE)</f>
        <v>220141.06594104308</v>
      </c>
    </row>
    <row r="33" spans="1:4" ht="54" thickTop="1" thickBot="1">
      <c r="A33" s="137" t="s">
        <v>1516</v>
      </c>
      <c r="B33" s="138" t="s">
        <v>1955</v>
      </c>
      <c r="C33" s="139" t="s">
        <v>1929</v>
      </c>
      <c r="D33" s="184">
        <f>VLOOKUP('203.8'!A88,'203.8'!A66:N137,14,FALSE)</f>
        <v>358290.74240527267</v>
      </c>
    </row>
    <row r="34" spans="1:4" ht="54" thickTop="1" thickBot="1">
      <c r="A34" s="137" t="s">
        <v>1517</v>
      </c>
      <c r="B34" s="138" t="s">
        <v>1508</v>
      </c>
      <c r="C34" s="139" t="s">
        <v>1929</v>
      </c>
      <c r="D34" s="184">
        <f>VLOOKUP('203.9'!A88,'203.9'!A67:N138,14,FALSE)</f>
        <v>380201.25405912421</v>
      </c>
    </row>
    <row r="35" spans="1:4" ht="54" thickTop="1" thickBot="1">
      <c r="A35" s="137" t="s">
        <v>1518</v>
      </c>
      <c r="B35" s="138" t="s">
        <v>1498</v>
      </c>
      <c r="C35" s="139" t="s">
        <v>1929</v>
      </c>
      <c r="D35" s="184">
        <f>VLOOKUP('203.10'!A88,'203.10'!A68:N139,14,FALSE)</f>
        <v>172514.06635515715</v>
      </c>
    </row>
    <row r="36" spans="1:4" ht="54" thickTop="1" thickBot="1">
      <c r="A36" s="137" t="s">
        <v>1519</v>
      </c>
      <c r="B36" s="138" t="s">
        <v>1499</v>
      </c>
      <c r="C36" s="139" t="s">
        <v>1929</v>
      </c>
      <c r="D36" s="184">
        <f>VLOOKUP('203.11'!A88,'203.11'!A69:N140,14,FALSE)</f>
        <v>268656.83109406178</v>
      </c>
    </row>
    <row r="37" spans="1:4" ht="54" thickTop="1" thickBot="1">
      <c r="A37" s="137" t="s">
        <v>1520</v>
      </c>
      <c r="B37" s="224" t="s">
        <v>1500</v>
      </c>
      <c r="C37" s="139" t="s">
        <v>1929</v>
      </c>
      <c r="D37" s="184">
        <f>VLOOKUP('203.12'!A88,'203.12'!A70:N141,14,FALSE)</f>
        <v>280038.91507008852</v>
      </c>
    </row>
    <row r="38" spans="1:4" ht="54" thickTop="1" thickBot="1">
      <c r="A38" s="137" t="s">
        <v>1093</v>
      </c>
      <c r="B38" s="138" t="s">
        <v>1272</v>
      </c>
      <c r="C38" s="139" t="s">
        <v>388</v>
      </c>
      <c r="D38" s="184">
        <f>VLOOKUP('210.1.1'!A88,'210.1.1'!A71:N142,14,FALSE)</f>
        <v>14157.769387876977</v>
      </c>
    </row>
    <row r="39" spans="1:4" ht="54" thickTop="1" thickBot="1">
      <c r="A39" s="137" t="s">
        <v>1094</v>
      </c>
      <c r="B39" s="138" t="s">
        <v>1273</v>
      </c>
      <c r="C39" s="139" t="s">
        <v>388</v>
      </c>
      <c r="D39" s="184">
        <f>VLOOKUP('210.1.2'!A88,'210.1.2'!A72:N143,14,FALSE)</f>
        <v>4458.8422707326554</v>
      </c>
    </row>
    <row r="40" spans="1:4" ht="54" thickTop="1" thickBot="1">
      <c r="A40" s="137" t="s">
        <v>1095</v>
      </c>
      <c r="B40" s="138" t="s">
        <v>1274</v>
      </c>
      <c r="C40" s="139" t="s">
        <v>388</v>
      </c>
      <c r="D40" s="184">
        <f>VLOOKUP('210.2.1'!A90,'210.2.1'!A73:N144,14,FALSE)</f>
        <v>31445.184107040346</v>
      </c>
    </row>
    <row r="41" spans="1:4" ht="54" thickTop="1" thickBot="1">
      <c r="A41" s="137" t="s">
        <v>1096</v>
      </c>
      <c r="B41" s="138" t="s">
        <v>1275</v>
      </c>
      <c r="C41" s="139" t="s">
        <v>388</v>
      </c>
      <c r="D41" s="184">
        <f>VLOOKUP('210.2.2'!A88,'210.2.2'!A74:N145,14,FALSE)</f>
        <v>14157.769387876977</v>
      </c>
    </row>
    <row r="42" spans="1:4" ht="54" thickTop="1" thickBot="1">
      <c r="A42" s="137" t="s">
        <v>1097</v>
      </c>
      <c r="B42" s="138" t="s">
        <v>1276</v>
      </c>
      <c r="C42" s="139" t="s">
        <v>388</v>
      </c>
      <c r="D42" s="184">
        <f>VLOOKUP('210.2.3'!A91,'210.2.3'!A91:N146,14,FALSE)</f>
        <v>21746.256989896028</v>
      </c>
    </row>
    <row r="43" spans="1:4" ht="54" thickTop="1" thickBot="1">
      <c r="A43" s="137" t="s">
        <v>1098</v>
      </c>
      <c r="B43" s="138" t="s">
        <v>1277</v>
      </c>
      <c r="C43" s="139" t="s">
        <v>388</v>
      </c>
      <c r="D43" s="184">
        <f>VLOOKUP('210.2.4'!A88,'210.2.4'!A88:N147,14,FALSE)</f>
        <v>4458.8422707326554</v>
      </c>
    </row>
    <row r="44" spans="1:4" ht="54" thickTop="1" thickBot="1">
      <c r="A44" s="137" t="s">
        <v>1099</v>
      </c>
      <c r="B44" s="138" t="s">
        <v>1278</v>
      </c>
      <c r="C44" s="139" t="s">
        <v>388</v>
      </c>
      <c r="D44" s="184">
        <f>VLOOKUP('211.1'!A88,'211.1'!A88:N148,14,FALSE)</f>
        <v>12248.881387704258</v>
      </c>
    </row>
    <row r="45" spans="1:4" ht="54" thickTop="1" thickBot="1">
      <c r="A45" s="137" t="s">
        <v>1100</v>
      </c>
      <c r="B45" s="138" t="s">
        <v>1279</v>
      </c>
      <c r="C45" s="139" t="s">
        <v>388</v>
      </c>
      <c r="D45" s="184">
        <f>VLOOKUP('220.1'!A88,'220.1'!A88:N149,14,FALSE)</f>
        <v>16601.796096195525</v>
      </c>
    </row>
    <row r="46" spans="1:4" ht="54" thickTop="1" thickBot="1">
      <c r="A46" s="137" t="s">
        <v>1101</v>
      </c>
      <c r="B46" s="138" t="s">
        <v>1280</v>
      </c>
      <c r="C46" s="139" t="s">
        <v>388</v>
      </c>
      <c r="D46" s="184">
        <f>VLOOKUP('221.1'!A88,'221.1'!A88:N150,14,FALSE)</f>
        <v>11600.965732981116</v>
      </c>
    </row>
    <row r="47" spans="1:4" ht="54" thickTop="1" thickBot="1">
      <c r="A47" s="137" t="s">
        <v>1102</v>
      </c>
      <c r="B47" s="138" t="s">
        <v>1281</v>
      </c>
      <c r="C47" s="139" t="s">
        <v>388</v>
      </c>
      <c r="D47" s="184">
        <f>VLOOKUP('221.2'!A88,'221.2'!A88:N151,14,FALSE)</f>
        <v>7482.0248782750296</v>
      </c>
    </row>
    <row r="48" spans="1:4" ht="64.5" thickTop="1" thickBot="1">
      <c r="A48" s="137" t="s">
        <v>1525</v>
      </c>
      <c r="B48" s="138" t="s">
        <v>1522</v>
      </c>
      <c r="C48" s="139" t="s">
        <v>233</v>
      </c>
      <c r="D48" s="184">
        <f>VLOOKUP('223.1'!A88,'223.1'!A88:N152,14,FALSE)</f>
        <v>10302.257443916726</v>
      </c>
    </row>
    <row r="49" spans="1:4" ht="54" thickTop="1" thickBot="1">
      <c r="A49" s="137" t="s">
        <v>1526</v>
      </c>
      <c r="B49" s="138" t="s">
        <v>1523</v>
      </c>
      <c r="C49" s="139" t="s">
        <v>233</v>
      </c>
      <c r="D49" s="184">
        <f>VLOOKUP('223.2'!A88,'223.2'!A88:N153,14,FALSE)</f>
        <v>17834.529995880432</v>
      </c>
    </row>
    <row r="50" spans="1:4" ht="54" thickTop="1" thickBot="1">
      <c r="A50" s="137" t="s">
        <v>1527</v>
      </c>
      <c r="B50" s="138" t="s">
        <v>1524</v>
      </c>
      <c r="C50" s="139" t="s">
        <v>388</v>
      </c>
      <c r="D50" s="184">
        <f>VLOOKUP('223.3.1'!A88,'223.3.1'!A88:N154,14,FALSE)</f>
        <v>52601</v>
      </c>
    </row>
    <row r="51" spans="1:4" ht="64.5" thickTop="1" thickBot="1">
      <c r="A51" s="137" t="s">
        <v>1528</v>
      </c>
      <c r="B51" s="138" t="s">
        <v>1530</v>
      </c>
      <c r="C51" s="139" t="s">
        <v>388</v>
      </c>
      <c r="D51" s="184">
        <f>VLOOKUP('223.3.2'!A88,'223.3.2'!A88:N155,14,FALSE)</f>
        <v>88315.19547249531</v>
      </c>
    </row>
    <row r="52" spans="1:4" ht="54" thickTop="1" thickBot="1">
      <c r="A52" s="137" t="s">
        <v>1529</v>
      </c>
      <c r="B52" s="138" t="s">
        <v>1531</v>
      </c>
      <c r="C52" s="139" t="s">
        <v>388</v>
      </c>
      <c r="D52" s="184">
        <f>VLOOKUP('223.3.3'!A88,'223.3.3'!A88:N156,14,FALSE)</f>
        <v>121754.42153299626</v>
      </c>
    </row>
    <row r="53" spans="1:4" ht="54" thickTop="1" thickBot="1">
      <c r="A53" s="143" t="s">
        <v>1103</v>
      </c>
      <c r="B53" s="144" t="s">
        <v>2062</v>
      </c>
      <c r="C53" s="139" t="s">
        <v>233</v>
      </c>
      <c r="D53" s="184">
        <f>VLOOKUP('230.1'!A88,'230.1'!A88:N157,14,FALSE)</f>
        <v>3509.2961651346654</v>
      </c>
    </row>
    <row r="54" spans="1:4" ht="54" thickTop="1" thickBot="1">
      <c r="A54" s="143" t="s">
        <v>1104</v>
      </c>
      <c r="B54" s="144" t="s">
        <v>1282</v>
      </c>
      <c r="C54" s="139" t="s">
        <v>233</v>
      </c>
      <c r="D54" s="184">
        <f>VLOOKUP('231.1'!A88,'231.1'!A88:N159,14,FALSE)</f>
        <v>11130.484961742439</v>
      </c>
    </row>
    <row r="55" spans="1:4" ht="54" thickTop="1" thickBot="1">
      <c r="A55" s="143" t="s">
        <v>1105</v>
      </c>
      <c r="B55" s="144" t="s">
        <v>1532</v>
      </c>
      <c r="C55" s="139" t="s">
        <v>233</v>
      </c>
      <c r="D55" s="184">
        <f>VLOOKUP('232.1'!A88,'232.1'!A88:N160,14,FALSE)</f>
        <v>9478.8349617424374</v>
      </c>
    </row>
    <row r="56" spans="1:4" ht="54" thickTop="1" thickBot="1">
      <c r="A56" s="143" t="s">
        <v>1533</v>
      </c>
      <c r="B56" s="144" t="s">
        <v>1956</v>
      </c>
      <c r="C56" s="139" t="s">
        <v>233</v>
      </c>
      <c r="D56" s="184">
        <f>VLOOKUP('233.1'!A88,'233.1'!A88:N161,14,FALSE)</f>
        <v>15077.380938935386</v>
      </c>
    </row>
    <row r="57" spans="1:4" ht="54" thickTop="1" thickBot="1">
      <c r="A57" s="143" t="s">
        <v>1535</v>
      </c>
      <c r="B57" s="144" t="s">
        <v>1536</v>
      </c>
      <c r="C57" s="139" t="s">
        <v>233</v>
      </c>
      <c r="D57" s="184">
        <f>VLOOKUP('233.10'!A88,'233.10'!A88:N162,14,FALSE)</f>
        <v>29407.852183223447</v>
      </c>
    </row>
    <row r="58" spans="1:4" ht="54" thickTop="1" thickBot="1">
      <c r="A58" s="143" t="s">
        <v>1106</v>
      </c>
      <c r="B58" s="144" t="s">
        <v>1537</v>
      </c>
      <c r="C58" s="139" t="s">
        <v>233</v>
      </c>
      <c r="D58" s="184">
        <f>VLOOKUP('234.1'!A88,'234.1'!A88:N163,14,FALSE)</f>
        <v>1213.8358955534707</v>
      </c>
    </row>
    <row r="59" spans="1:4" ht="54" thickTop="1" thickBot="1">
      <c r="A59" s="143" t="s">
        <v>1540</v>
      </c>
      <c r="B59" s="144" t="s">
        <v>1541</v>
      </c>
      <c r="C59" s="139" t="s">
        <v>388</v>
      </c>
      <c r="D59" s="184">
        <f>VLOOKUP('235.1'!A88,'235.1'!A88:N164,14,FALSE)</f>
        <v>62611.769822384129</v>
      </c>
    </row>
    <row r="60" spans="1:4" ht="54" thickTop="1" thickBot="1">
      <c r="A60" s="145" t="s">
        <v>1542</v>
      </c>
      <c r="B60" s="144" t="s">
        <v>1543</v>
      </c>
      <c r="C60" s="139" t="s">
        <v>388</v>
      </c>
      <c r="D60" s="184">
        <f>VLOOKUP('235.10'!A88,'235.10'!A88:N165,14,FALSE)</f>
        <v>17789.578153750859</v>
      </c>
    </row>
    <row r="61" spans="1:4" ht="54" thickTop="1" thickBot="1">
      <c r="A61" s="145" t="s">
        <v>1544</v>
      </c>
      <c r="B61" s="144" t="s">
        <v>1545</v>
      </c>
      <c r="C61" s="139" t="s">
        <v>377</v>
      </c>
      <c r="D61" s="184">
        <f>VLOOKUP('235.11'!A88,'235.11'!A88:N166,14,FALSE)</f>
        <v>560.27739585791585</v>
      </c>
    </row>
    <row r="62" spans="1:4" ht="54" thickTop="1" thickBot="1">
      <c r="A62" s="145" t="s">
        <v>1546</v>
      </c>
      <c r="B62" s="144" t="s">
        <v>1957</v>
      </c>
      <c r="C62" s="139" t="s">
        <v>388</v>
      </c>
      <c r="D62" s="184">
        <f>VLOOKUP('236.1'!A88,'236.1'!A88:N167,14,FALSE)</f>
        <v>111723.65930720937</v>
      </c>
    </row>
    <row r="63" spans="1:4" ht="54" thickTop="1" thickBot="1">
      <c r="A63" s="145" t="s">
        <v>1549</v>
      </c>
      <c r="B63" s="144" t="s">
        <v>1958</v>
      </c>
      <c r="C63" s="139" t="s">
        <v>388</v>
      </c>
      <c r="D63" s="184">
        <f>VLOOKUP('236.10'!A87,'236.10'!A87:N168,14,FALSE)</f>
        <v>17789.578153750859</v>
      </c>
    </row>
    <row r="64" spans="1:4" ht="54" thickTop="1" thickBot="1">
      <c r="A64" s="145" t="s">
        <v>1550</v>
      </c>
      <c r="B64" s="146" t="s">
        <v>1551</v>
      </c>
      <c r="C64" s="180" t="s">
        <v>377</v>
      </c>
      <c r="D64" s="184">
        <f>VLOOKUP('236.11'!A88,'236.11'!A88:N169,14,FALSE)</f>
        <v>1174.1760144182313</v>
      </c>
    </row>
    <row r="65" spans="1:4" ht="54" thickTop="1" thickBot="1">
      <c r="A65" s="143" t="s">
        <v>1107</v>
      </c>
      <c r="B65" s="144" t="s">
        <v>1283</v>
      </c>
      <c r="C65" s="139" t="s">
        <v>233</v>
      </c>
      <c r="D65" s="184">
        <f>VLOOKUP('310.1'!A87,'310.1'!A87:N170,14,FALSE)</f>
        <v>1139.307789963917</v>
      </c>
    </row>
    <row r="66" spans="1:4" ht="54" thickTop="1" thickBot="1">
      <c r="A66" s="143" t="s">
        <v>1108</v>
      </c>
      <c r="B66" s="144" t="s">
        <v>1284</v>
      </c>
      <c r="C66" s="139" t="s">
        <v>388</v>
      </c>
      <c r="D66" s="184">
        <f>VLOOKUP('311.1'!A87,'311.1'!A87:N171,14,FALSE)</f>
        <v>48963.649713491715</v>
      </c>
    </row>
    <row r="67" spans="1:4" ht="54" thickTop="1" thickBot="1">
      <c r="A67" s="143" t="s">
        <v>1109</v>
      </c>
      <c r="B67" s="144" t="s">
        <v>1285</v>
      </c>
      <c r="C67" s="139" t="s">
        <v>1082</v>
      </c>
      <c r="D67" s="184">
        <f>VLOOKUP('312.1'!A88,'312.1'!A88:N172,14,FALSE)</f>
        <v>5980.4948090104062</v>
      </c>
    </row>
    <row r="68" spans="1:4" ht="54" thickTop="1" thickBot="1">
      <c r="A68" s="143" t="s">
        <v>1110</v>
      </c>
      <c r="B68" s="144" t="s">
        <v>1286</v>
      </c>
      <c r="C68" s="139" t="s">
        <v>1082</v>
      </c>
      <c r="D68" s="184">
        <f>VLOOKUP('312.2'!A88,'312.2'!A88:N173,14,FALSE)</f>
        <v>5219.1798389599335</v>
      </c>
    </row>
    <row r="69" spans="1:4" ht="54" thickTop="1" thickBot="1">
      <c r="A69" s="143" t="s">
        <v>1111</v>
      </c>
      <c r="B69" s="144" t="s">
        <v>1287</v>
      </c>
      <c r="C69" s="139" t="s">
        <v>1548</v>
      </c>
      <c r="D69" s="184">
        <f>VLOOKUP('312.3'!A87,'312.3'!A87:N174,14,FALSE)</f>
        <v>1945.1548776265599</v>
      </c>
    </row>
    <row r="70" spans="1:4" ht="54" thickTop="1" thickBot="1">
      <c r="A70" s="143" t="s">
        <v>1112</v>
      </c>
      <c r="B70" s="144" t="s">
        <v>1288</v>
      </c>
      <c r="C70" s="139" t="s">
        <v>388</v>
      </c>
      <c r="D70" s="185">
        <f>VLOOKUP('312.4'!A88,'312.4'!A88:N175,14,FALSE)</f>
        <v>48956.273339406391</v>
      </c>
    </row>
    <row r="71" spans="1:4" ht="54" thickTop="1" thickBot="1">
      <c r="A71" s="143" t="s">
        <v>1113</v>
      </c>
      <c r="B71" s="144" t="s">
        <v>1553</v>
      </c>
      <c r="C71" s="139" t="s">
        <v>388</v>
      </c>
      <c r="D71" s="185">
        <f>VLOOKUP('320.1'!A88,'320.1'!A88:N176,14,FALSE)</f>
        <v>88107.192833858906</v>
      </c>
    </row>
    <row r="72" spans="1:4" ht="54" thickTop="1" thickBot="1">
      <c r="A72" s="143" t="s">
        <v>1114</v>
      </c>
      <c r="B72" s="144" t="s">
        <v>1554</v>
      </c>
      <c r="C72" s="139" t="s">
        <v>388</v>
      </c>
      <c r="D72" s="185">
        <f>VLOOKUP('320.2'!A88,'320.2'!A88:N177,14,FALSE)</f>
        <v>84588.768865434409</v>
      </c>
    </row>
    <row r="73" spans="1:4" ht="54" thickTop="1" thickBot="1">
      <c r="A73" s="143" t="s">
        <v>1557</v>
      </c>
      <c r="B73" s="144" t="s">
        <v>1558</v>
      </c>
      <c r="C73" s="139" t="s">
        <v>388</v>
      </c>
      <c r="D73" s="185">
        <f>VLOOKUP('320.3'!A88,'320.3'!A88:N178,14,FALSE)</f>
        <v>86587.145359156391</v>
      </c>
    </row>
    <row r="74" spans="1:4" ht="54" thickTop="1" thickBot="1">
      <c r="A74" s="143" t="s">
        <v>1559</v>
      </c>
      <c r="B74" s="144" t="s">
        <v>1560</v>
      </c>
      <c r="C74" s="139" t="s">
        <v>388</v>
      </c>
      <c r="D74" s="185">
        <f>VLOOKUP('320.4'!A88,'320.4'!A88:N179,14,FALSE)</f>
        <v>99912.939280024264</v>
      </c>
    </row>
    <row r="75" spans="1:4" ht="54" thickTop="1" thickBot="1">
      <c r="A75" s="143" t="s">
        <v>1561</v>
      </c>
      <c r="B75" s="144" t="s">
        <v>1562</v>
      </c>
      <c r="C75" s="139" t="s">
        <v>388</v>
      </c>
      <c r="D75" s="185">
        <f>VLOOKUP('320.5'!A88,'320.5'!A88:N180,14,FALSE)</f>
        <v>96394.515311599753</v>
      </c>
    </row>
    <row r="76" spans="1:4" ht="54" thickTop="1" thickBot="1">
      <c r="A76" s="143" t="s">
        <v>1563</v>
      </c>
      <c r="B76" s="144" t="s">
        <v>1564</v>
      </c>
      <c r="C76" s="139" t="s">
        <v>388</v>
      </c>
      <c r="D76" s="185">
        <f>VLOOKUP('320.6'!A88,'320.6'!A88:N181,14,FALSE)</f>
        <v>98392.891805321735</v>
      </c>
    </row>
    <row r="77" spans="1:4" ht="54" thickTop="1" thickBot="1">
      <c r="A77" s="143" t="s">
        <v>1115</v>
      </c>
      <c r="B77" s="144" t="s">
        <v>1565</v>
      </c>
      <c r="C77" s="139" t="s">
        <v>388</v>
      </c>
      <c r="D77" s="185">
        <f>VLOOKUP('330.1'!A88,'330.1'!A88:N182,14,FALSE)</f>
        <v>114958.81944530539</v>
      </c>
    </row>
    <row r="78" spans="1:4" ht="54" thickTop="1" thickBot="1">
      <c r="A78" s="145" t="s">
        <v>1116</v>
      </c>
      <c r="B78" s="144" t="s">
        <v>1566</v>
      </c>
      <c r="C78" s="139" t="s">
        <v>388</v>
      </c>
      <c r="D78" s="185">
        <f>VLOOKUP('330.2'!A88,'330.1'!A88:N183,14,FALSE)</f>
        <v>114958.81944530539</v>
      </c>
    </row>
    <row r="79" spans="1:4" ht="54" thickTop="1" thickBot="1">
      <c r="A79" s="145" t="s">
        <v>1567</v>
      </c>
      <c r="B79" s="146" t="s">
        <v>1568</v>
      </c>
      <c r="C79" s="139" t="s">
        <v>388</v>
      </c>
      <c r="D79" s="185">
        <f>VLOOKUP('330.3'!A88,'330.3'!A88:N184,14,FALSE)</f>
        <v>122319.03699359788</v>
      </c>
    </row>
    <row r="80" spans="1:4" ht="54" thickTop="1" thickBot="1">
      <c r="A80" s="145" t="s">
        <v>1569</v>
      </c>
      <c r="B80" s="146" t="s">
        <v>1570</v>
      </c>
      <c r="C80" s="139" t="s">
        <v>388</v>
      </c>
      <c r="D80" s="185">
        <f>VLOOKUP('330.4'!A88,'330.4'!A88:N185,14,FALSE)</f>
        <v>126764.56589147075</v>
      </c>
    </row>
    <row r="81" spans="1:4" ht="54" thickTop="1" thickBot="1">
      <c r="A81" s="145" t="s">
        <v>1571</v>
      </c>
      <c r="B81" s="146" t="s">
        <v>1572</v>
      </c>
      <c r="C81" s="139" t="s">
        <v>388</v>
      </c>
      <c r="D81" s="185">
        <f>VLOOKUP('330.5'!A88,'330.5'!A88:N186,14,FALSE)</f>
        <v>126538.41207809614</v>
      </c>
    </row>
    <row r="82" spans="1:4" ht="54" thickTop="1" thickBot="1">
      <c r="A82" s="145" t="s">
        <v>1573</v>
      </c>
      <c r="B82" s="146" t="s">
        <v>1574</v>
      </c>
      <c r="C82" s="139" t="s">
        <v>388</v>
      </c>
      <c r="D82" s="185">
        <f>VLOOKUP('330.6'!A88,'330.6'!A88:N187,14,FALSE)</f>
        <v>134124.78343976321</v>
      </c>
    </row>
    <row r="83" spans="1:4" ht="54" thickTop="1" thickBot="1">
      <c r="A83" s="143" t="s">
        <v>1117</v>
      </c>
      <c r="B83" s="144" t="s">
        <v>1575</v>
      </c>
      <c r="C83" s="139" t="s">
        <v>388</v>
      </c>
      <c r="D83" s="185">
        <f>VLOOKUP('340.1'!A88,'340.1'!A88:N188,14,FALSE)</f>
        <v>114431.78100973921</v>
      </c>
    </row>
    <row r="84" spans="1:4" ht="54" thickTop="1" thickBot="1">
      <c r="A84" s="143" t="s">
        <v>1118</v>
      </c>
      <c r="B84" s="144" t="s">
        <v>1576</v>
      </c>
      <c r="C84" s="139" t="s">
        <v>388</v>
      </c>
      <c r="D84" s="185">
        <f>VLOOKUP('340.2'!A88,'340.2'!A88:N190,14,FALSE)</f>
        <v>121508.91326771272</v>
      </c>
    </row>
    <row r="85" spans="1:4" ht="54" thickTop="1" thickBot="1">
      <c r="A85" s="143" t="s">
        <v>1119</v>
      </c>
      <c r="B85" s="144" t="s">
        <v>1577</v>
      </c>
      <c r="C85" s="139" t="s">
        <v>388</v>
      </c>
      <c r="D85" s="185">
        <f>VLOOKUP('340.3'!A88,'340.3'!A88:N191,14,FALSE)</f>
        <v>121508.91326771272</v>
      </c>
    </row>
    <row r="86" spans="1:4" ht="54" thickTop="1" thickBot="1">
      <c r="A86" s="143" t="s">
        <v>1578</v>
      </c>
      <c r="B86" s="144" t="s">
        <v>2127</v>
      </c>
      <c r="C86" s="139" t="s">
        <v>388</v>
      </c>
      <c r="D86" s="185">
        <f>VLOOKUP('350.1'!A88,'350.1'!A88:N192,14,FALSE)</f>
        <v>161282.59986806085</v>
      </c>
    </row>
    <row r="87" spans="1:4" ht="54" thickTop="1" thickBot="1">
      <c r="A87" s="203" t="s">
        <v>1579</v>
      </c>
      <c r="B87" s="144" t="s">
        <v>2128</v>
      </c>
      <c r="C87" s="139" t="s">
        <v>388</v>
      </c>
      <c r="D87" s="185">
        <f>VLOOKUP('350.2'!A88,'350.2'!A88:N193,14,FALSE)</f>
        <v>161056.44605468618</v>
      </c>
    </row>
    <row r="88" spans="1:4" ht="54" thickTop="1" thickBot="1">
      <c r="A88" s="145" t="s">
        <v>1580</v>
      </c>
      <c r="B88" s="146" t="s">
        <v>1581</v>
      </c>
      <c r="C88" s="139" t="s">
        <v>388</v>
      </c>
      <c r="D88" s="185">
        <f>VLOOKUP('350.3'!A88,'350.3'!A88:N194,14,FALSE)</f>
        <v>161282.59986806085</v>
      </c>
    </row>
    <row r="89" spans="1:4" ht="54" thickTop="1" thickBot="1">
      <c r="A89" s="143" t="s">
        <v>1582</v>
      </c>
      <c r="B89" s="144" t="s">
        <v>1583</v>
      </c>
      <c r="C89" s="139" t="s">
        <v>388</v>
      </c>
      <c r="D89" s="185">
        <f>VLOOKUP('350.4'!A88,'350.4'!A88:N195,14,FALSE)</f>
        <v>161056.44605468618</v>
      </c>
    </row>
    <row r="90" spans="1:4" ht="54" thickTop="1" thickBot="1">
      <c r="A90" s="145" t="s">
        <v>1584</v>
      </c>
      <c r="B90" s="146" t="s">
        <v>1585</v>
      </c>
      <c r="C90" s="139" t="s">
        <v>388</v>
      </c>
      <c r="D90" s="185">
        <f>VLOOKUP('350.10'!A88,'350.10'!A88:N196,14,FALSE)</f>
        <v>110857.63424084839</v>
      </c>
    </row>
    <row r="91" spans="1:4" ht="54" thickTop="1" thickBot="1">
      <c r="A91" s="145" t="s">
        <v>1586</v>
      </c>
      <c r="B91" s="146" t="s">
        <v>1587</v>
      </c>
      <c r="C91" s="139" t="s">
        <v>388</v>
      </c>
      <c r="D91" s="185">
        <f>VLOOKUP('350.11'!A88,'350.11'!A88:N197,14,FALSE)</f>
        <v>110631.48042747377</v>
      </c>
    </row>
    <row r="92" spans="1:4" ht="54" thickTop="1" thickBot="1">
      <c r="A92" s="145" t="s">
        <v>1588</v>
      </c>
      <c r="B92" s="146" t="s">
        <v>1589</v>
      </c>
      <c r="C92" s="139" t="s">
        <v>388</v>
      </c>
      <c r="D92" s="185">
        <f>VLOOKUP('350.12'!A88,'350.12'!A88:N198,14,FALSE)</f>
        <v>110857.63424084839</v>
      </c>
    </row>
    <row r="93" spans="1:4" ht="54" thickTop="1" thickBot="1">
      <c r="A93" s="145" t="s">
        <v>1590</v>
      </c>
      <c r="B93" s="146" t="s">
        <v>1591</v>
      </c>
      <c r="C93" s="139" t="s">
        <v>388</v>
      </c>
      <c r="D93" s="185">
        <f>VLOOKUP('350.13'!A88,'350.13'!A88:N199,14,FALSE)</f>
        <v>110631.48042747377</v>
      </c>
    </row>
    <row r="94" spans="1:4" ht="54" thickTop="1" thickBot="1">
      <c r="A94" s="143" t="s">
        <v>1592</v>
      </c>
      <c r="B94" s="144" t="s">
        <v>1593</v>
      </c>
      <c r="C94" s="139" t="s">
        <v>1082</v>
      </c>
      <c r="D94" s="185">
        <f>VLOOKUP('350.14'!A88,'350.14'!A88:N200,14,FALSE)</f>
        <v>560.27739585791585</v>
      </c>
    </row>
    <row r="95" spans="1:4" ht="54" thickTop="1" thickBot="1">
      <c r="A95" s="145" t="s">
        <v>1594</v>
      </c>
      <c r="B95" s="146" t="s">
        <v>1595</v>
      </c>
      <c r="C95" s="139" t="s">
        <v>388</v>
      </c>
      <c r="D95" s="185">
        <f>VLOOKUP('351.1'!A88,'351.1'!A88:N201,14,FALSE)</f>
        <v>161056.44605468618</v>
      </c>
    </row>
    <row r="96" spans="1:4" ht="54" thickTop="1" thickBot="1">
      <c r="A96" s="145" t="s">
        <v>1596</v>
      </c>
      <c r="B96" s="146" t="s">
        <v>1597</v>
      </c>
      <c r="C96" s="139" t="s">
        <v>388</v>
      </c>
      <c r="D96" s="185">
        <f>VLOOKUP('351.2'!A88,'351.2'!A88:N202,14,FALSE)</f>
        <v>161056.44605468618</v>
      </c>
    </row>
    <row r="97" spans="1:4" ht="54" thickTop="1" thickBot="1">
      <c r="A97" s="145" t="s">
        <v>1598</v>
      </c>
      <c r="B97" s="146" t="s">
        <v>1599</v>
      </c>
      <c r="C97" s="139" t="s">
        <v>388</v>
      </c>
      <c r="D97" s="185">
        <f>VLOOKUP('351.10'!A88,'351.10'!A88:N203,14,FALSE)</f>
        <v>110631.48042747377</v>
      </c>
    </row>
    <row r="98" spans="1:4" ht="54" thickTop="1" thickBot="1">
      <c r="A98" s="145" t="s">
        <v>1600</v>
      </c>
      <c r="B98" s="146" t="s">
        <v>1601</v>
      </c>
      <c r="C98" s="139" t="s">
        <v>388</v>
      </c>
      <c r="D98" s="185">
        <f>VLOOKUP('351.11'!A88,'351.11'!A88:N204,14,FALSE)</f>
        <v>110631.48042747377</v>
      </c>
    </row>
    <row r="99" spans="1:4" ht="54" thickTop="1" thickBot="1">
      <c r="A99" s="145" t="s">
        <v>1602</v>
      </c>
      <c r="B99" s="146" t="s">
        <v>1603</v>
      </c>
      <c r="C99" s="139" t="s">
        <v>1082</v>
      </c>
      <c r="D99" s="185">
        <f>VLOOKUP('351.12'!A88,'351.12'!A88:N205,14,FALSE)</f>
        <v>560.27739585791585</v>
      </c>
    </row>
    <row r="100" spans="1:4" ht="54" thickTop="1" thickBot="1">
      <c r="A100" s="145" t="s">
        <v>1606</v>
      </c>
      <c r="B100" s="146" t="s">
        <v>1604</v>
      </c>
      <c r="C100" s="139" t="s">
        <v>1082</v>
      </c>
      <c r="D100" s="185">
        <f>VLOOKUP('410.1'!A88,'410.1'!A88:N206,14,FALSE)</f>
        <v>2238.2022667061274</v>
      </c>
    </row>
    <row r="101" spans="1:4" ht="54" thickTop="1" thickBot="1">
      <c r="A101" s="145" t="s">
        <v>1607</v>
      </c>
      <c r="B101" s="146" t="s">
        <v>1605</v>
      </c>
      <c r="C101" s="139" t="s">
        <v>1082</v>
      </c>
      <c r="D101" s="185">
        <f>VLOOKUP('410.2'!A88,'410.2'!A88:N207,14,FALSE)</f>
        <v>1848.9048861568126</v>
      </c>
    </row>
    <row r="102" spans="1:4" ht="54" thickTop="1" thickBot="1">
      <c r="A102" s="145" t="s">
        <v>1609</v>
      </c>
      <c r="B102" s="146" t="s">
        <v>1608</v>
      </c>
      <c r="C102" s="139" t="s">
        <v>377</v>
      </c>
      <c r="D102" s="185">
        <f>VLOOKUP('410.3'!A88,'410.3'!A88:N208,14,FALSE)</f>
        <v>1848.9048861568126</v>
      </c>
    </row>
    <row r="103" spans="1:4" ht="54" thickTop="1" thickBot="1">
      <c r="A103" s="145" t="s">
        <v>1611</v>
      </c>
      <c r="B103" s="146" t="s">
        <v>1610</v>
      </c>
      <c r="C103" s="139" t="s">
        <v>1548</v>
      </c>
      <c r="D103" s="185">
        <f>VLOOKUP('411.1'!A88,'411.1'!A88:N209,14,FALSE)</f>
        <v>1905.6775116577719</v>
      </c>
    </row>
    <row r="104" spans="1:4" ht="54" thickTop="1" thickBot="1">
      <c r="A104" s="143" t="s">
        <v>1120</v>
      </c>
      <c r="B104" s="144" t="s">
        <v>2064</v>
      </c>
      <c r="C104" s="139" t="s">
        <v>1548</v>
      </c>
      <c r="D104" s="185">
        <f>VLOOKUP('411.2'!A88,'411.2'!A88:N210,14,FALSE)</f>
        <v>1891.2361626547295</v>
      </c>
    </row>
    <row r="105" spans="1:4" ht="54" thickTop="1" thickBot="1">
      <c r="A105" s="143" t="s">
        <v>1121</v>
      </c>
      <c r="B105" s="144" t="s">
        <v>2160</v>
      </c>
      <c r="C105" s="139" t="s">
        <v>1548</v>
      </c>
      <c r="D105" s="185">
        <f>VLOOKUP('411.3'!A88,'411.3'!A88:N211,14,FALSE)</f>
        <v>2155.8010489893327</v>
      </c>
    </row>
    <row r="106" spans="1:4" ht="54" thickTop="1" thickBot="1">
      <c r="A106" s="143" t="s">
        <v>1612</v>
      </c>
      <c r="B106" s="144" t="s">
        <v>2161</v>
      </c>
      <c r="C106" s="139" t="s">
        <v>1548</v>
      </c>
      <c r="D106" s="185">
        <f>VLOOKUP('411.4'!A88,'411.4'!A88:N212,14,FALSE)</f>
        <v>1938.4090105971502</v>
      </c>
    </row>
    <row r="107" spans="1:4" ht="54" thickTop="1" thickBot="1">
      <c r="A107" s="143" t="s">
        <v>1619</v>
      </c>
      <c r="B107" s="199" t="s">
        <v>1690</v>
      </c>
      <c r="C107" s="139" t="s">
        <v>1082</v>
      </c>
      <c r="D107" s="185">
        <f>VLOOKUP('413.1'!A88,'413.1'!A88:N213,14,FALSE)</f>
        <v>2960.3485148627478</v>
      </c>
    </row>
    <row r="108" spans="1:4" ht="54" thickTop="1" thickBot="1">
      <c r="A108" s="143" t="s">
        <v>1621</v>
      </c>
      <c r="B108" s="144" t="s">
        <v>1691</v>
      </c>
      <c r="C108" s="139" t="s">
        <v>1082</v>
      </c>
      <c r="D108" s="185">
        <f>VLOOKUP('413.2'!A88,'413.2'!A88:N214,14,FALSE)</f>
        <v>2924.2374037516365</v>
      </c>
    </row>
    <row r="109" spans="1:4" ht="54" thickTop="1" thickBot="1">
      <c r="A109" s="143" t="s">
        <v>1623</v>
      </c>
      <c r="B109" s="144" t="s">
        <v>1692</v>
      </c>
      <c r="C109" s="139" t="s">
        <v>1082</v>
      </c>
      <c r="D109" s="185">
        <f>VLOOKUP('413.3'!A88,'413.3'!A88:N215,14,FALSE)</f>
        <v>2938.6818481960818</v>
      </c>
    </row>
    <row r="110" spans="1:4" ht="54" thickTop="1" thickBot="1">
      <c r="A110" s="143" t="s">
        <v>1122</v>
      </c>
      <c r="B110" s="144" t="s">
        <v>1289</v>
      </c>
      <c r="C110" s="139" t="s">
        <v>1082</v>
      </c>
      <c r="D110" s="185">
        <f>VLOOKUP('414.1'!A88,'414.1'!A88:N216,14,FALSE)</f>
        <v>2899.2257100538409</v>
      </c>
    </row>
    <row r="111" spans="1:4" ht="54" thickTop="1" thickBot="1">
      <c r="A111" s="143" t="s">
        <v>1123</v>
      </c>
      <c r="B111" s="144" t="s">
        <v>2065</v>
      </c>
      <c r="C111" s="139" t="s">
        <v>1082</v>
      </c>
      <c r="D111" s="185">
        <f>VLOOKUP('414.2'!A88,'414.2'!A88:N217,14,FALSE)</f>
        <v>2928.1145989427296</v>
      </c>
    </row>
    <row r="112" spans="1:4" ht="54" thickTop="1" thickBot="1">
      <c r="A112" s="143" t="s">
        <v>1124</v>
      </c>
      <c r="B112" s="144" t="s">
        <v>2066</v>
      </c>
      <c r="C112" s="139" t="s">
        <v>1082</v>
      </c>
      <c r="D112" s="185">
        <f>VLOOKUP('414.3'!A88,'414.3'!A88:N218,14,FALSE)</f>
        <v>2928.1145989427296</v>
      </c>
    </row>
    <row r="113" spans="1:4" ht="54" thickTop="1" thickBot="1">
      <c r="A113" s="143" t="s">
        <v>1125</v>
      </c>
      <c r="B113" s="144" t="s">
        <v>1290</v>
      </c>
      <c r="C113" s="139" t="s">
        <v>1082</v>
      </c>
      <c r="D113" s="185">
        <f>VLOOKUP('414.4'!A88,'414.4'!A88:N219,14,FALSE)</f>
        <v>2915.057999906383</v>
      </c>
    </row>
    <row r="114" spans="1:4" ht="54" thickTop="1" thickBot="1">
      <c r="A114" s="143" t="s">
        <v>1126</v>
      </c>
      <c r="B114" s="144" t="s">
        <v>1291</v>
      </c>
      <c r="C114" s="139" t="s">
        <v>1082</v>
      </c>
      <c r="D114" s="185">
        <f>VLOOKUP('414.5'!A88,'414.5'!A88:N220,14,FALSE)</f>
        <v>3048.3717805657607</v>
      </c>
    </row>
    <row r="115" spans="1:4" ht="54" thickTop="1" thickBot="1">
      <c r="A115" s="143" t="s">
        <v>1630</v>
      </c>
      <c r="B115" s="144" t="s">
        <v>2162</v>
      </c>
      <c r="C115" s="139" t="s">
        <v>1082</v>
      </c>
      <c r="D115" s="185">
        <f>VLOOKUP('414.6'!A88,'414.6'!A88:N221,14,FALSE)</f>
        <v>3030.6135554619382</v>
      </c>
    </row>
    <row r="116" spans="1:4" ht="54" thickTop="1" thickBot="1">
      <c r="A116" s="143" t="s">
        <v>1127</v>
      </c>
      <c r="B116" s="144" t="s">
        <v>2067</v>
      </c>
      <c r="C116" s="139" t="s">
        <v>1548</v>
      </c>
      <c r="D116" s="185">
        <f>VLOOKUP('415.1'!A88,'415.1'!A88:N222,14,FALSE)</f>
        <v>2368.3159238652916</v>
      </c>
    </row>
    <row r="117" spans="1:4" ht="54" thickTop="1" thickBot="1">
      <c r="A117" s="143" t="s">
        <v>1128</v>
      </c>
      <c r="B117" s="144" t="s">
        <v>2164</v>
      </c>
      <c r="C117" s="139" t="s">
        <v>233</v>
      </c>
      <c r="D117" s="185">
        <f>VLOOKUP('420.1'!A87,'420.1'!A87:N223,14,FALSE)</f>
        <v>2520.709690101934</v>
      </c>
    </row>
    <row r="118" spans="1:4" ht="54" thickTop="1" thickBot="1">
      <c r="A118" s="143" t="s">
        <v>1129</v>
      </c>
      <c r="B118" s="144" t="s">
        <v>2163</v>
      </c>
      <c r="C118" s="148" t="s">
        <v>233</v>
      </c>
      <c r="D118" s="185">
        <f>VLOOKUP('420.2 '!A88,'420.2 '!A59:N107,14,FALSE)</f>
        <v>2121.9478286651356</v>
      </c>
    </row>
    <row r="119" spans="1:4" ht="54" thickTop="1" thickBot="1">
      <c r="A119" s="143" t="s">
        <v>1635</v>
      </c>
      <c r="B119" s="144" t="s">
        <v>1636</v>
      </c>
      <c r="C119" s="139" t="s">
        <v>233</v>
      </c>
      <c r="D119" s="185">
        <f>VLOOKUP('420.3'!A88,'420.3'!A88:N225,14,FALSE)</f>
        <v>4409.3009952087741</v>
      </c>
    </row>
    <row r="120" spans="1:4" ht="54" thickTop="1" thickBot="1">
      <c r="A120" s="143" t="s">
        <v>1130</v>
      </c>
      <c r="B120" s="144" t="s">
        <v>1292</v>
      </c>
      <c r="C120" s="139" t="s">
        <v>233</v>
      </c>
      <c r="D120" s="185">
        <f>VLOOKUP('421.1'!A88,'421.1'!A88:N226,14,FALSE)</f>
        <v>1179.5920120811543</v>
      </c>
    </row>
    <row r="121" spans="1:4" ht="54" thickTop="1" thickBot="1">
      <c r="A121" s="143" t="s">
        <v>1131</v>
      </c>
      <c r="B121" s="144" t="s">
        <v>1293</v>
      </c>
      <c r="C121" s="139" t="s">
        <v>233</v>
      </c>
      <c r="D121" s="185">
        <f>VLOOKUP('421.2'!A88,'421.2'!A88:N227,14,FALSE)</f>
        <v>1360.3892418254432</v>
      </c>
    </row>
    <row r="122" spans="1:4" ht="54" thickTop="1" thickBot="1">
      <c r="A122" s="143" t="s">
        <v>1132</v>
      </c>
      <c r="B122" s="144" t="s">
        <v>2068</v>
      </c>
      <c r="C122" s="139" t="s">
        <v>233</v>
      </c>
      <c r="D122" s="185">
        <f>VLOOKUP('421.3'!A88,'421.3'!A88:N228,14,FALSE)</f>
        <v>1450.9134240507183</v>
      </c>
    </row>
    <row r="123" spans="1:4" ht="54" thickTop="1" thickBot="1">
      <c r="A123" s="143" t="s">
        <v>1133</v>
      </c>
      <c r="B123" s="144" t="s">
        <v>2069</v>
      </c>
      <c r="C123" s="139" t="s">
        <v>233</v>
      </c>
      <c r="D123" s="185">
        <f>VLOOKUP('421.4'!A88,'421.4'!A88:N229,14,FALSE)</f>
        <v>1486.4239029836772</v>
      </c>
    </row>
    <row r="124" spans="1:4" ht="54" thickTop="1" thickBot="1">
      <c r="A124" s="143" t="s">
        <v>1640</v>
      </c>
      <c r="B124" s="146" t="s">
        <v>1641</v>
      </c>
      <c r="C124" s="139" t="s">
        <v>233</v>
      </c>
      <c r="D124" s="185">
        <f>VLOOKUP('430.1.1'!A87,'430.1.1'!A87:N230,14,FALSE)</f>
        <v>5908.7938404666302</v>
      </c>
    </row>
    <row r="125" spans="1:4" ht="54" thickTop="1" thickBot="1">
      <c r="A125" s="143" t="s">
        <v>1642</v>
      </c>
      <c r="B125" s="144" t="s">
        <v>1643</v>
      </c>
      <c r="C125" s="139" t="s">
        <v>233</v>
      </c>
      <c r="D125" s="185">
        <f>VLOOKUP('430.1.2'!A88,'430.1.2'!A88:N231,14,FALSE)</f>
        <v>4939.9478811966665</v>
      </c>
    </row>
    <row r="126" spans="1:4" ht="54" thickTop="1" thickBot="1">
      <c r="A126" s="143" t="s">
        <v>1644</v>
      </c>
      <c r="B126" s="144" t="s">
        <v>1693</v>
      </c>
      <c r="C126" s="139" t="s">
        <v>233</v>
      </c>
      <c r="D126" s="185">
        <f>VLOOKUP('430.2.1'!A88,'430.2.1'!A88:N232,14,FALSE)</f>
        <v>5908.7938404666302</v>
      </c>
    </row>
    <row r="127" spans="1:4" ht="54" thickTop="1" thickBot="1">
      <c r="A127" s="143" t="s">
        <v>1646</v>
      </c>
      <c r="B127" s="144" t="s">
        <v>1694</v>
      </c>
      <c r="C127" s="139" t="s">
        <v>233</v>
      </c>
      <c r="D127" s="185">
        <f>VLOOKUP('430.2.2'!A88,'430.2.2'!A88:N233,14,FALSE)</f>
        <v>4939.9478811966665</v>
      </c>
    </row>
    <row r="128" spans="1:4" ht="54" thickTop="1" thickBot="1">
      <c r="A128" s="143" t="s">
        <v>1647</v>
      </c>
      <c r="B128" s="144" t="s">
        <v>1695</v>
      </c>
      <c r="C128" s="139" t="s">
        <v>233</v>
      </c>
      <c r="D128" s="185">
        <f>VLOOKUP('431.1.1'!A88,'431.1.1'!A88:N234,14,FALSE)</f>
        <v>11988.382064591875</v>
      </c>
    </row>
    <row r="129" spans="1:4" ht="54" thickTop="1" thickBot="1">
      <c r="A129" s="143" t="s">
        <v>1649</v>
      </c>
      <c r="B129" s="144" t="s">
        <v>1696</v>
      </c>
      <c r="C129" s="139" t="s">
        <v>233</v>
      </c>
      <c r="D129" s="185">
        <f>VLOOKUP('431.1.2'!A88,'431.1.2'!A88:N235,14,FALSE)</f>
        <v>9652.3616861324881</v>
      </c>
    </row>
    <row r="130" spans="1:4" ht="54" thickTop="1" thickBot="1">
      <c r="A130" s="143" t="s">
        <v>1652</v>
      </c>
      <c r="B130" s="144" t="s">
        <v>1697</v>
      </c>
      <c r="C130" s="139" t="s">
        <v>233</v>
      </c>
      <c r="D130" s="185">
        <f>VLOOKUP('431.2.1'!A88,'431.2.1'!A88:N236,14,FALSE)</f>
        <v>13175.908649727235</v>
      </c>
    </row>
    <row r="131" spans="1:4" ht="54" thickTop="1" thickBot="1">
      <c r="A131" s="143" t="s">
        <v>1653</v>
      </c>
      <c r="B131" s="144" t="s">
        <v>1698</v>
      </c>
      <c r="C131" s="139" t="s">
        <v>233</v>
      </c>
      <c r="D131" s="185">
        <f>VLOOKUP('431.2.2'!A88,'431.2.2'!A88:N237,14,FALSE)</f>
        <v>10559.811246471772</v>
      </c>
    </row>
    <row r="132" spans="1:4" ht="54" thickTop="1" thickBot="1">
      <c r="A132" s="143" t="s">
        <v>1134</v>
      </c>
      <c r="B132" s="144" t="s">
        <v>1294</v>
      </c>
      <c r="C132" s="139" t="s">
        <v>233</v>
      </c>
      <c r="D132" s="185">
        <f>VLOOKUP('432.1'!A88,'432.1'!A88:N238,14,FALSE)</f>
        <v>4157.2006143095141</v>
      </c>
    </row>
    <row r="133" spans="1:4" ht="54" thickTop="1" thickBot="1">
      <c r="A133" s="143" t="s">
        <v>1135</v>
      </c>
      <c r="B133" s="144" t="s">
        <v>2070</v>
      </c>
      <c r="C133" s="139" t="s">
        <v>233</v>
      </c>
      <c r="D133" s="185">
        <f>VLOOKUP('432.2'!A88,'432.2'!A88:N239,14,FALSE)</f>
        <v>3654.9860872420454</v>
      </c>
    </row>
    <row r="134" spans="1:4" ht="54" thickTop="1" thickBot="1">
      <c r="A134" s="143" t="s">
        <v>1136</v>
      </c>
      <c r="B134" s="144" t="s">
        <v>2071</v>
      </c>
      <c r="C134" s="139" t="s">
        <v>233</v>
      </c>
      <c r="D134" s="185">
        <f>VLOOKUP('433.1'!A88,'433.1'!A88:N240,14,FALSE)</f>
        <v>4267.360173492284</v>
      </c>
    </row>
    <row r="135" spans="1:4" ht="54" thickTop="1" thickBot="1">
      <c r="A135" s="143" t="s">
        <v>1137</v>
      </c>
      <c r="B135" s="144" t="s">
        <v>2072</v>
      </c>
      <c r="C135" s="139" t="s">
        <v>233</v>
      </c>
      <c r="D135" s="185">
        <f>VLOOKUP('433.2'!A88,'433.2'!A88:N241,14,FALSE)</f>
        <v>3966.6089257065346</v>
      </c>
    </row>
    <row r="136" spans="1:4" ht="54" thickTop="1" thickBot="1">
      <c r="A136" s="143" t="s">
        <v>1138</v>
      </c>
      <c r="B136" s="144" t="s">
        <v>2073</v>
      </c>
      <c r="C136" s="139" t="s">
        <v>233</v>
      </c>
      <c r="D136" s="185">
        <f>VLOOKUP('433.3'!A88,'433.3'!A88:N242,14,FALSE)</f>
        <v>4546.6778221277318</v>
      </c>
    </row>
    <row r="137" spans="1:4" ht="54" thickTop="1" thickBot="1">
      <c r="A137" s="143" t="s">
        <v>1139</v>
      </c>
      <c r="B137" s="144" t="s">
        <v>1295</v>
      </c>
      <c r="C137" s="139" t="s">
        <v>233</v>
      </c>
      <c r="D137" s="185">
        <f>VLOOKUP('433.4'!A88,'433.4'!A88:N243,14,FALSE)</f>
        <v>2986.3119567273429</v>
      </c>
    </row>
    <row r="138" spans="1:4" ht="54" thickTop="1" thickBot="1">
      <c r="A138" s="143" t="s">
        <v>1140</v>
      </c>
      <c r="B138" s="144" t="s">
        <v>2074</v>
      </c>
      <c r="C138" s="139" t="s">
        <v>233</v>
      </c>
      <c r="D138" s="185">
        <f>VLOOKUP('433.5'!A88,'433.5'!A88:N244,14,FALSE)</f>
        <v>4585.2960296408519</v>
      </c>
    </row>
    <row r="139" spans="1:4" ht="54" thickTop="1" thickBot="1">
      <c r="A139" s="143" t="s">
        <v>1141</v>
      </c>
      <c r="B139" s="144" t="s">
        <v>2075</v>
      </c>
      <c r="C139" s="139" t="s">
        <v>233</v>
      </c>
      <c r="D139" s="185">
        <f>VLOOKUP('433.6'!A88,'433.6'!A88:N245,14,FALSE)</f>
        <v>4273.2947438683059</v>
      </c>
    </row>
    <row r="140" spans="1:4" ht="54" thickTop="1" thickBot="1">
      <c r="A140" s="143" t="s">
        <v>1142</v>
      </c>
      <c r="B140" s="144" t="s">
        <v>2076</v>
      </c>
      <c r="C140" s="139" t="s">
        <v>233</v>
      </c>
      <c r="D140" s="185">
        <f>VLOOKUP('433.7'!A88,'433.7'!A88:N246,14,FALSE)</f>
        <v>4918.4182077783644</v>
      </c>
    </row>
    <row r="141" spans="1:4" ht="54" thickTop="1" thickBot="1">
      <c r="A141" s="143" t="s">
        <v>1143</v>
      </c>
      <c r="B141" s="144" t="s">
        <v>1296</v>
      </c>
      <c r="C141" s="139" t="s">
        <v>233</v>
      </c>
      <c r="D141" s="185">
        <f>VLOOKUP('433.8'!A88,'433.8'!A88:N247,14,FALSE)</f>
        <v>3218.6496977589877</v>
      </c>
    </row>
    <row r="142" spans="1:4" ht="54" thickTop="1" thickBot="1">
      <c r="A142" s="143" t="s">
        <v>1144</v>
      </c>
      <c r="B142" s="144" t="s">
        <v>2077</v>
      </c>
      <c r="C142" s="139" t="s">
        <v>388</v>
      </c>
      <c r="D142" s="185">
        <f>VLOOKUP('440.1'!A89,'440.1'!A89:N248,14,FALSE)</f>
        <v>213827.08912141831</v>
      </c>
    </row>
    <row r="143" spans="1:4" ht="54" thickTop="1" thickBot="1">
      <c r="A143" s="143" t="s">
        <v>1145</v>
      </c>
      <c r="B143" s="144" t="s">
        <v>2078</v>
      </c>
      <c r="C143" s="139" t="s">
        <v>388</v>
      </c>
      <c r="D143" s="185">
        <f>VLOOKUP('440.2'!A93,'440.2'!A93:N250,14,FALSE)</f>
        <v>213827.08912141831</v>
      </c>
    </row>
    <row r="144" spans="1:4" ht="54" thickTop="1" thickBot="1">
      <c r="A144" s="143" t="s">
        <v>1146</v>
      </c>
      <c r="B144" s="144" t="s">
        <v>2079</v>
      </c>
      <c r="C144" s="139" t="s">
        <v>388</v>
      </c>
      <c r="D144" s="185">
        <f>VLOOKUP('440.3'!A93,'440.3'!A93:N252,14,FALSE)</f>
        <v>213827.08912141831</v>
      </c>
    </row>
    <row r="145" spans="1:4" ht="54" thickTop="1" thickBot="1">
      <c r="A145" s="143" t="s">
        <v>1147</v>
      </c>
      <c r="B145" s="144" t="s">
        <v>1297</v>
      </c>
      <c r="C145" s="139" t="s">
        <v>388</v>
      </c>
      <c r="D145" s="185">
        <f>VLOOKUP('440.4'!A93,'440.4'!A93:N254,14,FALSE)</f>
        <v>234368.96181087618</v>
      </c>
    </row>
    <row r="146" spans="1:4" ht="54" thickTop="1" thickBot="1">
      <c r="A146" s="143" t="s">
        <v>1148</v>
      </c>
      <c r="B146" s="144" t="s">
        <v>2080</v>
      </c>
      <c r="C146" s="139" t="s">
        <v>388</v>
      </c>
      <c r="D146" s="185">
        <f>VLOOKUP('441.1'!A93,'441.1'!A93:N256,14,FALSE)</f>
        <v>213827.08912141831</v>
      </c>
    </row>
    <row r="147" spans="1:4" ht="54" thickTop="1" thickBot="1">
      <c r="A147" s="143" t="s">
        <v>1149</v>
      </c>
      <c r="B147" s="144" t="s">
        <v>2081</v>
      </c>
      <c r="C147" s="139" t="s">
        <v>388</v>
      </c>
      <c r="D147" s="185">
        <f>VLOOKUP('441.2'!A92,'441.2'!A92:N258,14,FALSE)</f>
        <v>213827.08912141831</v>
      </c>
    </row>
    <row r="148" spans="1:4" ht="54" thickTop="1" thickBot="1">
      <c r="A148" s="143" t="s">
        <v>1150</v>
      </c>
      <c r="B148" s="144" t="s">
        <v>2082</v>
      </c>
      <c r="C148" s="139" t="s">
        <v>388</v>
      </c>
      <c r="D148" s="185">
        <f>VLOOKUP('441.3'!A93,'441.3'!A93:N260,14,FALSE)</f>
        <v>213827.08912141831</v>
      </c>
    </row>
    <row r="149" spans="1:4" ht="54" thickTop="1" thickBot="1">
      <c r="A149" s="143" t="s">
        <v>1151</v>
      </c>
      <c r="B149" s="144" t="s">
        <v>2083</v>
      </c>
      <c r="C149" s="139" t="s">
        <v>388</v>
      </c>
      <c r="D149" s="185">
        <f>VLOOKUP('441.4'!A92,'441.4'!A92:N262,14,FALSE)</f>
        <v>234368.96181087618</v>
      </c>
    </row>
    <row r="150" spans="1:4" ht="54" thickTop="1" thickBot="1">
      <c r="A150" s="143" t="s">
        <v>1152</v>
      </c>
      <c r="B150" s="144" t="s">
        <v>2063</v>
      </c>
      <c r="C150" s="139" t="s">
        <v>388</v>
      </c>
      <c r="D150" s="185">
        <f>VLOOKUP('450.1'!A95,'450.1'!A95:N264,14,FALSE)</f>
        <v>249111.99553432886</v>
      </c>
    </row>
    <row r="151" spans="1:4" ht="54" thickTop="1" thickBot="1">
      <c r="A151" s="143" t="s">
        <v>1153</v>
      </c>
      <c r="B151" s="144" t="s">
        <v>2084</v>
      </c>
      <c r="C151" s="139" t="s">
        <v>388</v>
      </c>
      <c r="D151" s="185">
        <f>VLOOKUP('450.2'!A93,'450.2'!A93:N266,14,FALSE)</f>
        <v>249111.99553432886</v>
      </c>
    </row>
    <row r="152" spans="1:4" ht="54" thickTop="1" thickBot="1">
      <c r="A152" s="143" t="s">
        <v>1154</v>
      </c>
      <c r="B152" s="144" t="s">
        <v>2085</v>
      </c>
      <c r="C152" s="139" t="s">
        <v>388</v>
      </c>
      <c r="D152" s="185">
        <f>VLOOKUP('450.3'!A93,'450.3'!A93:N268,14,FALSE)</f>
        <v>249111.99553432886</v>
      </c>
    </row>
    <row r="153" spans="1:4" ht="54" thickTop="1" thickBot="1">
      <c r="A153" s="143" t="s">
        <v>1155</v>
      </c>
      <c r="B153" s="144" t="s">
        <v>2086</v>
      </c>
      <c r="C153" s="139" t="s">
        <v>388</v>
      </c>
      <c r="D153" s="185">
        <f>VLOOKUP('450.4'!A92,'450.4'!A92:N270,14,FALSE)</f>
        <v>249111.99553432886</v>
      </c>
    </row>
    <row r="154" spans="1:4" ht="63.75" customHeight="1" thickTop="1" thickBot="1">
      <c r="A154" s="143" t="s">
        <v>1156</v>
      </c>
      <c r="B154" s="144" t="s">
        <v>2087</v>
      </c>
      <c r="C154" s="139" t="s">
        <v>388</v>
      </c>
      <c r="D154" s="185">
        <f>VLOOKUP('450.5'!A92,'450.5'!A92:N272,14,FALSE)</f>
        <v>249111.99553432886</v>
      </c>
    </row>
    <row r="155" spans="1:4" ht="54" thickTop="1" thickBot="1">
      <c r="A155" s="143" t="s">
        <v>1157</v>
      </c>
      <c r="B155" s="144" t="s">
        <v>2088</v>
      </c>
      <c r="C155" s="139" t="s">
        <v>388</v>
      </c>
      <c r="D155" s="185">
        <f>VLOOKUP('450.6'!A93,'450.6'!A93:N274,14,FALSE)</f>
        <v>249111.99553432886</v>
      </c>
    </row>
    <row r="156" spans="1:4" ht="54" thickTop="1" thickBot="1">
      <c r="A156" s="143" t="s">
        <v>1158</v>
      </c>
      <c r="B156" s="144" t="s">
        <v>2089</v>
      </c>
      <c r="C156" s="139" t="s">
        <v>388</v>
      </c>
      <c r="D156" s="185">
        <f>VLOOKUP('450.7'!A93,'450.7'!A93:N275,14,FALSE)</f>
        <v>249111.99553432886</v>
      </c>
    </row>
    <row r="157" spans="1:4" ht="54" thickTop="1" thickBot="1">
      <c r="A157" s="143" t="s">
        <v>1159</v>
      </c>
      <c r="B157" s="144" t="s">
        <v>2090</v>
      </c>
      <c r="C157" s="139" t="s">
        <v>388</v>
      </c>
      <c r="D157" s="185">
        <f>VLOOKUP('450.8'!A93,'450.8'!A93:N276,14,FALSE)</f>
        <v>249111.99553432886</v>
      </c>
    </row>
    <row r="158" spans="1:4" ht="54" thickTop="1" thickBot="1">
      <c r="A158" s="143" t="s">
        <v>1668</v>
      </c>
      <c r="B158" s="144" t="s">
        <v>1699</v>
      </c>
      <c r="C158" s="139" t="s">
        <v>388</v>
      </c>
      <c r="D158" s="185">
        <f>VLOOKUP('450.10'!A92,'450.10'!A92:N277,14,FALSE)</f>
        <v>287807.56766708824</v>
      </c>
    </row>
    <row r="159" spans="1:4" ht="54" thickTop="1" thickBot="1">
      <c r="A159" s="143" t="s">
        <v>1670</v>
      </c>
      <c r="B159" s="144" t="s">
        <v>1700</v>
      </c>
      <c r="C159" s="139" t="s">
        <v>388</v>
      </c>
      <c r="D159" s="185">
        <f>VLOOKUP('450.11'!A92,'450.11'!A92:N278,14,FALSE)</f>
        <v>287807.56766708824</v>
      </c>
    </row>
    <row r="160" spans="1:4" ht="54" thickTop="1" thickBot="1">
      <c r="A160" s="143" t="s">
        <v>1672</v>
      </c>
      <c r="B160" s="144" t="s">
        <v>1701</v>
      </c>
      <c r="C160" s="139" t="s">
        <v>388</v>
      </c>
      <c r="D160" s="185">
        <f>VLOOKUP('450.12'!A92,'450.11'!A92:N279,14,FALSE)</f>
        <v>287807.56766708824</v>
      </c>
    </row>
    <row r="161" spans="1:4" ht="54" thickTop="1" thickBot="1">
      <c r="A161" s="143" t="s">
        <v>1160</v>
      </c>
      <c r="B161" s="144" t="s">
        <v>2091</v>
      </c>
      <c r="C161" s="139" t="s">
        <v>388</v>
      </c>
      <c r="D161" s="185">
        <f>VLOOKUP('451.1'!A92,'451.1'!A92:N280,14,FALSE)</f>
        <v>249111.99553432886</v>
      </c>
    </row>
    <row r="162" spans="1:4" ht="54" thickTop="1" thickBot="1">
      <c r="A162" s="143" t="s">
        <v>1161</v>
      </c>
      <c r="B162" s="144" t="s">
        <v>2092</v>
      </c>
      <c r="C162" s="139" t="s">
        <v>388</v>
      </c>
      <c r="D162" s="185">
        <f>VLOOKUP('451.2'!A93,'451.2'!A93:N281,14,FALSE)</f>
        <v>249111.99553432886</v>
      </c>
    </row>
    <row r="163" spans="1:4" ht="54" thickTop="1" thickBot="1">
      <c r="A163" s="143" t="s">
        <v>1162</v>
      </c>
      <c r="B163" s="144" t="s">
        <v>2093</v>
      </c>
      <c r="C163" s="139" t="s">
        <v>388</v>
      </c>
      <c r="D163" s="185">
        <f>VLOOKUP('451.3'!A92,'451.3'!A92:N282,14,FALSE)</f>
        <v>249111.99553432886</v>
      </c>
    </row>
    <row r="164" spans="1:4" ht="54" thickTop="1" thickBot="1">
      <c r="A164" s="143" t="s">
        <v>1163</v>
      </c>
      <c r="B164" s="144" t="s">
        <v>2094</v>
      </c>
      <c r="C164" s="139" t="s">
        <v>388</v>
      </c>
      <c r="D164" s="185">
        <f>VLOOKUP('451.4'!A92,'451.4'!A92:N283,14,FALSE)</f>
        <v>287807.56766708824</v>
      </c>
    </row>
    <row r="165" spans="1:4" ht="54" thickTop="1" thickBot="1">
      <c r="A165" s="143" t="s">
        <v>1164</v>
      </c>
      <c r="B165" s="144" t="s">
        <v>2095</v>
      </c>
      <c r="C165" s="139" t="s">
        <v>388</v>
      </c>
      <c r="D165" s="185">
        <f>VLOOKUP('452.1'!A93,'452.1'!A93:N284,14,FALSE)</f>
        <v>249111.99553432886</v>
      </c>
    </row>
    <row r="166" spans="1:4" ht="54" thickTop="1" thickBot="1">
      <c r="A166" s="143" t="s">
        <v>1165</v>
      </c>
      <c r="B166" s="144" t="s">
        <v>2096</v>
      </c>
      <c r="C166" s="139" t="s">
        <v>388</v>
      </c>
      <c r="D166" s="185">
        <f>VLOOKUP('452.2'!A93,'452.2'!A93:N285,14,FALSE)</f>
        <v>249111.99553432886</v>
      </c>
    </row>
    <row r="167" spans="1:4" ht="54" thickTop="1" thickBot="1">
      <c r="A167" s="143" t="s">
        <v>1166</v>
      </c>
      <c r="B167" s="144" t="s">
        <v>2097</v>
      </c>
      <c r="C167" s="139" t="s">
        <v>388</v>
      </c>
      <c r="D167" s="185">
        <f>VLOOKUP('452.3'!A92,'452.3'!A92:N286,14,FALSE)</f>
        <v>249111.99553432886</v>
      </c>
    </row>
    <row r="168" spans="1:4" ht="54" thickTop="1" thickBot="1">
      <c r="A168" s="143" t="s">
        <v>1167</v>
      </c>
      <c r="B168" s="144" t="s">
        <v>2098</v>
      </c>
      <c r="C168" s="139" t="s">
        <v>388</v>
      </c>
      <c r="D168" s="185">
        <f>VLOOKUP('452.4'!A93,'452.4'!A93:N287,14,FALSE)</f>
        <v>249111.99553432886</v>
      </c>
    </row>
    <row r="169" spans="1:4" ht="54" thickTop="1" thickBot="1">
      <c r="A169" s="143" t="s">
        <v>1168</v>
      </c>
      <c r="B169" s="144" t="s">
        <v>1298</v>
      </c>
      <c r="C169" s="139" t="s">
        <v>388</v>
      </c>
      <c r="D169" s="185">
        <f>VLOOKUP('453.1'!A92,'453.1'!A92:N288,14,FALSE)</f>
        <v>251637.25040645112</v>
      </c>
    </row>
    <row r="170" spans="1:4" ht="54" thickTop="1" thickBot="1">
      <c r="A170" s="143" t="s">
        <v>1169</v>
      </c>
      <c r="B170" s="144" t="s">
        <v>2099</v>
      </c>
      <c r="C170" s="139" t="s">
        <v>233</v>
      </c>
      <c r="D170" s="185">
        <f>VLOOKUP('460.1'!A87,'460.1'!A87:N289,14,FALSE)</f>
        <v>7246.1718494745883</v>
      </c>
    </row>
    <row r="171" spans="1:4" ht="54" thickTop="1" thickBot="1">
      <c r="A171" s="204" t="s">
        <v>2123</v>
      </c>
      <c r="B171" s="144" t="s">
        <v>2179</v>
      </c>
      <c r="C171" s="139" t="s">
        <v>233</v>
      </c>
      <c r="D171" s="185">
        <f>VLOOKUP('460.2'!A87,'460.2'!A87:N290,14,FALSE)</f>
        <v>3623.0859247372941</v>
      </c>
    </row>
    <row r="172" spans="1:4" ht="51.75" customHeight="1" thickTop="1" thickBot="1">
      <c r="A172" s="143" t="s">
        <v>1170</v>
      </c>
      <c r="B172" s="144" t="s">
        <v>1299</v>
      </c>
      <c r="C172" s="139" t="s">
        <v>388</v>
      </c>
      <c r="D172" s="185">
        <f>VLOOKUP('461.1'!A87,'461.1'!A87:N291,14,FALSE)</f>
        <v>102407.19998448601</v>
      </c>
    </row>
    <row r="173" spans="1:4" ht="54" thickTop="1" thickBot="1">
      <c r="A173" s="143" t="s">
        <v>1171</v>
      </c>
      <c r="B173" s="144" t="s">
        <v>1300</v>
      </c>
      <c r="C173" s="139" t="s">
        <v>388</v>
      </c>
      <c r="D173" s="185">
        <f>VLOOKUP('461.2'!A89,'461.2'!A89:N294,14,FALSE)</f>
        <v>130503.76528017726</v>
      </c>
    </row>
    <row r="174" spans="1:4" ht="54" thickTop="1" thickBot="1">
      <c r="A174" s="143" t="s">
        <v>1682</v>
      </c>
      <c r="B174" s="144" t="s">
        <v>2184</v>
      </c>
      <c r="C174" s="139" t="s">
        <v>388</v>
      </c>
      <c r="D174" s="185">
        <f>VLOOKUP('462.1.1'!A88,'462.1.1'!A88:N293,14,FALSE)</f>
        <v>169737.84123477482</v>
      </c>
    </row>
    <row r="175" spans="1:4" ht="54" thickTop="1" thickBot="1">
      <c r="A175" s="143" t="s">
        <v>1683</v>
      </c>
      <c r="B175" s="144" t="s">
        <v>2185</v>
      </c>
      <c r="C175" s="139" t="s">
        <v>388</v>
      </c>
      <c r="D175" s="185">
        <f>VLOOKUP('462.1.2'!A88,'462.1.2'!A88:N294,14,FALSE)</f>
        <v>177682.76727102281</v>
      </c>
    </row>
    <row r="176" spans="1:4" ht="54" thickTop="1" thickBot="1">
      <c r="A176" s="143" t="s">
        <v>1684</v>
      </c>
      <c r="B176" s="144" t="s">
        <v>2188</v>
      </c>
      <c r="C176" s="139" t="s">
        <v>388</v>
      </c>
      <c r="D176" s="185">
        <f>VLOOKUP('462.2.1'!A88,'462.2.1'!A88:N295,14,FALSE)</f>
        <v>186032.5359479636</v>
      </c>
    </row>
    <row r="177" spans="1:4" ht="54" thickTop="1" thickBot="1">
      <c r="A177" s="143" t="s">
        <v>1685</v>
      </c>
      <c r="B177" s="144" t="s">
        <v>2189</v>
      </c>
      <c r="C177" s="139" t="s">
        <v>388</v>
      </c>
      <c r="D177" s="185">
        <f>VLOOKUP('462.2.2'!A88,'462.2.2'!A88:N296,14,FALSE)</f>
        <v>193977.46198421161</v>
      </c>
    </row>
    <row r="178" spans="1:4" ht="54" thickTop="1" thickBot="1">
      <c r="A178" s="143" t="s">
        <v>1172</v>
      </c>
      <c r="B178" s="144" t="s">
        <v>1702</v>
      </c>
      <c r="C178" s="139" t="s">
        <v>233</v>
      </c>
      <c r="D178" s="185">
        <f>VLOOKUP('464.1'!A88,'464.1'!A88:N297,14,FALSE)</f>
        <v>8391.5603764312618</v>
      </c>
    </row>
    <row r="179" spans="1:4" ht="54" thickTop="1" thickBot="1">
      <c r="A179" s="143" t="s">
        <v>1173</v>
      </c>
      <c r="B179" s="144" t="s">
        <v>1703</v>
      </c>
      <c r="C179" s="139" t="s">
        <v>388</v>
      </c>
      <c r="D179" s="185">
        <f>VLOOKUP('465.1'!A92,'465.1'!A92:N298,14,FALSE)</f>
        <v>95301.603132402961</v>
      </c>
    </row>
    <row r="180" spans="1:4" ht="54" thickTop="1" thickBot="1">
      <c r="A180" s="143" t="s">
        <v>1686</v>
      </c>
      <c r="B180" s="144" t="s">
        <v>1704</v>
      </c>
      <c r="C180" s="139" t="s">
        <v>388</v>
      </c>
      <c r="D180" s="185">
        <f>VLOOKUP('465.2'!A92,'465.2'!A92:N299,14,FALSE)</f>
        <v>26606.762794162929</v>
      </c>
    </row>
    <row r="181" spans="1:4" ht="54" thickTop="1" thickBot="1">
      <c r="A181" s="143" t="s">
        <v>1174</v>
      </c>
      <c r="B181" s="144" t="s">
        <v>1705</v>
      </c>
      <c r="C181" s="139" t="s">
        <v>144</v>
      </c>
      <c r="D181" s="185">
        <f>VLOOKUP('466.1'!A92,'466.1'!A92:N300,14,FALSE)</f>
        <v>3349.3382356934603</v>
      </c>
    </row>
    <row r="182" spans="1:4" ht="54" thickTop="1" thickBot="1">
      <c r="A182" s="143" t="s">
        <v>1175</v>
      </c>
      <c r="B182" s="144" t="s">
        <v>1706</v>
      </c>
      <c r="C182" s="139" t="s">
        <v>144</v>
      </c>
      <c r="D182" s="185">
        <f>VLOOKUP('466.2'!A96,'466.2'!A96:N301,14,FALSE)</f>
        <v>3946.2139314929527</v>
      </c>
    </row>
    <row r="183" spans="1:4" ht="54" thickTop="1" thickBot="1">
      <c r="A183" s="145" t="s">
        <v>1176</v>
      </c>
      <c r="B183" s="146" t="s">
        <v>1819</v>
      </c>
      <c r="C183" s="139" t="s">
        <v>388</v>
      </c>
      <c r="D183" s="185">
        <f>VLOOKUP('500.1'!A95,'500.1'!A95:N302,14,FALSE)</f>
        <v>749320.03960151668</v>
      </c>
    </row>
    <row r="184" spans="1:4" ht="54" thickTop="1" thickBot="1">
      <c r="A184" s="143" t="s">
        <v>1708</v>
      </c>
      <c r="B184" s="144" t="s">
        <v>1820</v>
      </c>
      <c r="C184" s="139" t="s">
        <v>388</v>
      </c>
      <c r="D184" s="185">
        <f>VLOOKUP('500.2'!A95,'500.2'!A95:N303,14,FALSE)</f>
        <v>771562.05737929442</v>
      </c>
    </row>
    <row r="185" spans="1:4" ht="57.75" thickTop="1" thickBot="1">
      <c r="A185" s="143" t="s">
        <v>1177</v>
      </c>
      <c r="B185" s="144" t="s">
        <v>1959</v>
      </c>
      <c r="C185" s="139" t="s">
        <v>377</v>
      </c>
      <c r="D185" s="185">
        <f>VLOOKUP('501.1'!A88,'501.1'!A88:N304,14,FALSE)</f>
        <v>794.85881573444522</v>
      </c>
    </row>
    <row r="186" spans="1:4" ht="57.75" thickTop="1" thickBot="1">
      <c r="A186" s="143" t="s">
        <v>1710</v>
      </c>
      <c r="B186" s="144" t="s">
        <v>1960</v>
      </c>
      <c r="C186" s="139" t="s">
        <v>377</v>
      </c>
      <c r="D186" s="185">
        <f>VLOOKUP('501.10'!A88,'501.10'!A88:N305,14,FALSE)</f>
        <v>841.51162393536799</v>
      </c>
    </row>
    <row r="187" spans="1:4" ht="57.75" thickTop="1" thickBot="1">
      <c r="A187" s="143" t="s">
        <v>1711</v>
      </c>
      <c r="B187" s="144" t="s">
        <v>1961</v>
      </c>
      <c r="C187" s="139" t="s">
        <v>377</v>
      </c>
      <c r="D187" s="185">
        <f>VLOOKUP('501.20'!A88,'501.20'!A88:N306,14,FALSE)</f>
        <v>560.27739585791585</v>
      </c>
    </row>
    <row r="188" spans="1:4" ht="54" thickTop="1" thickBot="1">
      <c r="A188" s="143" t="s">
        <v>1712</v>
      </c>
      <c r="B188" s="144" t="s">
        <v>1821</v>
      </c>
      <c r="C188" s="139" t="s">
        <v>388</v>
      </c>
      <c r="D188" s="185">
        <f>VLOOKUP('505.1'!A84,'505.1'!A84:N307,14,FALSE)</f>
        <v>689107.64017606562</v>
      </c>
    </row>
    <row r="189" spans="1:4" ht="54" thickTop="1" thickBot="1">
      <c r="A189" s="143" t="s">
        <v>1178</v>
      </c>
      <c r="B189" s="144" t="s">
        <v>1822</v>
      </c>
      <c r="C189" s="139" t="s">
        <v>233</v>
      </c>
      <c r="D189" s="185">
        <f>VLOOKUP('510.1'!A84,'510.1'!A84:N308,14,FALSE)</f>
        <v>101780.89266874525</v>
      </c>
    </row>
    <row r="190" spans="1:4" ht="54" thickTop="1" thickBot="1">
      <c r="A190" s="143" t="s">
        <v>1716</v>
      </c>
      <c r="B190" s="144" t="s">
        <v>1301</v>
      </c>
      <c r="C190" s="139" t="s">
        <v>388</v>
      </c>
      <c r="D190" s="185">
        <f>VLOOKUP('600.1.1'!A85,'600.1.1'!A85:N311,14,FALSE)</f>
        <v>24246.72492565975</v>
      </c>
    </row>
    <row r="191" spans="1:4" ht="54" thickTop="1" thickBot="1">
      <c r="A191" s="143" t="s">
        <v>1717</v>
      </c>
      <c r="B191" s="144" t="s">
        <v>1823</v>
      </c>
      <c r="C191" s="139" t="s">
        <v>388</v>
      </c>
      <c r="D191" s="185">
        <f>VLOOKUP('600.2.1'!A88,'600.2.1'!A88:N310,14,FALSE)</f>
        <v>108969.61508410907</v>
      </c>
    </row>
    <row r="192" spans="1:4" ht="54" thickTop="1" thickBot="1">
      <c r="A192" s="143" t="s">
        <v>1718</v>
      </c>
      <c r="B192" s="144" t="s">
        <v>1824</v>
      </c>
      <c r="C192" s="139" t="s">
        <v>388</v>
      </c>
      <c r="D192" s="185">
        <f>VLOOKUP('600.2.2'!A90,'600.2.2'!A90:N312,14,FALSE)</f>
        <v>152158.90504575751</v>
      </c>
    </row>
    <row r="193" spans="1:4" ht="54" thickTop="1" thickBot="1">
      <c r="A193" s="143" t="s">
        <v>1719</v>
      </c>
      <c r="B193" s="144" t="s">
        <v>1825</v>
      </c>
      <c r="C193" s="139" t="s">
        <v>388</v>
      </c>
      <c r="D193" s="185">
        <f>VLOOKUP('600.2.3'!A89,'600.2.3'!A89:N312,14,FALSE)</f>
        <v>23141.37286854109</v>
      </c>
    </row>
    <row r="194" spans="1:4" ht="54" thickTop="1" thickBot="1">
      <c r="A194" s="143" t="s">
        <v>1720</v>
      </c>
      <c r="B194" s="144" t="s">
        <v>1826</v>
      </c>
      <c r="C194" s="139" t="s">
        <v>388</v>
      </c>
      <c r="D194" s="185">
        <f>VLOOKUP('600.2.4'!A88,'600.2.4'!A88:N312,14,FALSE)</f>
        <v>29683.970049700263</v>
      </c>
    </row>
    <row r="195" spans="1:4" ht="54" thickTop="1" thickBot="1">
      <c r="A195" s="143" t="s">
        <v>1179</v>
      </c>
      <c r="B195" s="144" t="s">
        <v>2200</v>
      </c>
      <c r="C195" s="139" t="s">
        <v>388</v>
      </c>
      <c r="D195" s="185">
        <f>VLOOKUP('610.1'!A89,'610.1'!A89:N314,14,FALSE)</f>
        <v>51191.96420816693</v>
      </c>
    </row>
    <row r="196" spans="1:4" ht="54" thickTop="1" thickBot="1">
      <c r="A196" s="143" t="s">
        <v>1180</v>
      </c>
      <c r="B196" s="144" t="s">
        <v>1827</v>
      </c>
      <c r="C196" s="139" t="s">
        <v>388</v>
      </c>
      <c r="D196" s="185">
        <f>VLOOKUP('610.2'!A89,'610.2'!A89:N315,14,FALSE)</f>
        <v>46033.83780033396</v>
      </c>
    </row>
    <row r="197" spans="1:4" ht="54" thickTop="1" thickBot="1">
      <c r="A197" s="143" t="s">
        <v>1722</v>
      </c>
      <c r="B197" s="144" t="s">
        <v>1828</v>
      </c>
      <c r="C197" s="139" t="s">
        <v>388</v>
      </c>
      <c r="D197" s="185">
        <f>VLOOKUP('610.3'!A89,'610.3'!A89:N316,14,FALSE)</f>
        <v>85669.618743912666</v>
      </c>
    </row>
    <row r="198" spans="1:4" ht="54" thickTop="1" thickBot="1">
      <c r="A198" s="143" t="s">
        <v>1724</v>
      </c>
      <c r="B198" s="144" t="s">
        <v>1829</v>
      </c>
      <c r="C198" s="139" t="s">
        <v>388</v>
      </c>
      <c r="D198" s="185">
        <f>VLOOKUP('610.4'!A89,'610.4'!A89:N317,14,FALSE)</f>
        <v>107121.97817017045</v>
      </c>
    </row>
    <row r="199" spans="1:4" ht="54" thickTop="1" thickBot="1">
      <c r="A199" s="143" t="s">
        <v>1726</v>
      </c>
      <c r="B199" s="144" t="s">
        <v>1302</v>
      </c>
      <c r="C199" s="139" t="s">
        <v>388</v>
      </c>
      <c r="D199" s="185">
        <f>VLOOKUP('610.5'!A89,'610.5'!A89:N318,14,FALSE)</f>
        <v>96844.917208511237</v>
      </c>
    </row>
    <row r="200" spans="1:4" ht="54" thickTop="1" thickBot="1">
      <c r="A200" s="143" t="s">
        <v>1728</v>
      </c>
      <c r="B200" s="144" t="s">
        <v>1830</v>
      </c>
      <c r="C200" s="139" t="s">
        <v>388</v>
      </c>
      <c r="D200" s="185">
        <f>VLOOKUP('610.6'!A89,'610.6'!A89:N319,14,FALSE)</f>
        <v>88772.77915929594</v>
      </c>
    </row>
    <row r="201" spans="1:4" ht="54" thickTop="1" thickBot="1">
      <c r="A201" s="143" t="s">
        <v>1730</v>
      </c>
      <c r="B201" s="144" t="s">
        <v>1831</v>
      </c>
      <c r="C201" s="139" t="s">
        <v>388</v>
      </c>
      <c r="D201" s="185">
        <f>VLOOKUP('610.7'!A89,'610.7'!A89:N320,14,FALSE)</f>
        <v>117471.38455947355</v>
      </c>
    </row>
    <row r="202" spans="1:4" ht="54" thickTop="1" thickBot="1">
      <c r="A202" s="143" t="s">
        <v>1181</v>
      </c>
      <c r="B202" s="144" t="s">
        <v>1832</v>
      </c>
      <c r="C202" s="139" t="s">
        <v>144</v>
      </c>
      <c r="D202" s="185">
        <f>VLOOKUP('620.1'!A88,'620.1'!A88:N321,14,FALSE)</f>
        <v>344591.2109924414</v>
      </c>
    </row>
    <row r="203" spans="1:4" ht="54" thickTop="1" thickBot="1">
      <c r="A203" s="143" t="s">
        <v>1182</v>
      </c>
      <c r="B203" s="144" t="s">
        <v>1962</v>
      </c>
      <c r="C203" s="139" t="s">
        <v>144</v>
      </c>
      <c r="D203" s="185">
        <f>VLOOKUP('620.2'!A88,'620.2'!A88:N322,14,FALSE)</f>
        <v>344591.2109924414</v>
      </c>
    </row>
    <row r="204" spans="1:4" ht="54" thickTop="1" thickBot="1">
      <c r="A204" s="143" t="s">
        <v>1183</v>
      </c>
      <c r="B204" s="144" t="s">
        <v>1833</v>
      </c>
      <c r="C204" s="139" t="s">
        <v>1929</v>
      </c>
      <c r="D204" s="185">
        <f>VLOOKUP('620.3'!A93,'620.3'!A93:N323,14,FALSE)</f>
        <v>82233598.588044599</v>
      </c>
    </row>
    <row r="205" spans="1:4" ht="54" thickTop="1" thickBot="1">
      <c r="A205" s="143" t="s">
        <v>1734</v>
      </c>
      <c r="B205" s="144" t="s">
        <v>1834</v>
      </c>
      <c r="C205" s="139" t="s">
        <v>144</v>
      </c>
      <c r="D205" s="185">
        <f>VLOOKUP('621.1.1'!A95,'621.1.1'!A95:N325,14,FALSE)</f>
        <v>2413870.6170762703</v>
      </c>
    </row>
    <row r="206" spans="1:4" ht="54" thickTop="1" thickBot="1">
      <c r="A206" s="143" t="s">
        <v>1736</v>
      </c>
      <c r="B206" s="144" t="s">
        <v>1835</v>
      </c>
      <c r="C206" s="139" t="s">
        <v>144</v>
      </c>
      <c r="D206" s="185">
        <f>VLOOKUP('621.1.2'!A99,'621.1.2'!A99:N326,14,FALSE)</f>
        <v>3806120.0892609162</v>
      </c>
    </row>
    <row r="207" spans="1:4" ht="54" thickTop="1" thickBot="1">
      <c r="A207" s="143" t="s">
        <v>1184</v>
      </c>
      <c r="B207" s="144" t="s">
        <v>1836</v>
      </c>
      <c r="C207" s="139" t="s">
        <v>388</v>
      </c>
      <c r="D207" s="185">
        <f>VLOOKUP('621.2'!A89,'621.2'!A89:N326,14,FALSE)</f>
        <v>2584964.7008263194</v>
      </c>
    </row>
    <row r="208" spans="1:4" ht="54" thickTop="1" thickBot="1">
      <c r="A208" s="143" t="s">
        <v>1185</v>
      </c>
      <c r="B208" s="144" t="s">
        <v>1837</v>
      </c>
      <c r="C208" s="139" t="s">
        <v>144</v>
      </c>
      <c r="D208" s="185">
        <f>VLOOKUP('621.3'!A93,'621.3'!A93:N327,14,FALSE)</f>
        <v>79254514.261575907</v>
      </c>
    </row>
    <row r="209" spans="1:4" ht="54" thickTop="1" thickBot="1">
      <c r="A209" s="143" t="s">
        <v>1186</v>
      </c>
      <c r="B209" s="144" t="s">
        <v>1838</v>
      </c>
      <c r="C209" s="139" t="s">
        <v>388</v>
      </c>
      <c r="D209" s="185">
        <f>VLOOKUP('621.4'!A93,'621.4'!A93:N328,14,FALSE)</f>
        <v>71378109.307315618</v>
      </c>
    </row>
    <row r="210" spans="1:4" ht="54" thickTop="1" thickBot="1">
      <c r="A210" s="143" t="s">
        <v>1187</v>
      </c>
      <c r="B210" s="144" t="s">
        <v>1839</v>
      </c>
      <c r="C210" s="139" t="s">
        <v>144</v>
      </c>
      <c r="D210" s="185">
        <f>VLOOKUP('621.5'!A89,'621.5'!A89:N329,14,FALSE)</f>
        <v>4162447.4462435436</v>
      </c>
    </row>
    <row r="211" spans="1:4" ht="54" thickTop="1" thickBot="1">
      <c r="A211" s="143" t="s">
        <v>1740</v>
      </c>
      <c r="B211" s="144" t="s">
        <v>1840</v>
      </c>
      <c r="C211" s="139" t="s">
        <v>144</v>
      </c>
      <c r="D211" s="185">
        <f>VLOOKUP('621.5.1'!A89,'621.5.1'!A89:N330,14,FALSE)</f>
        <v>630255.22322754166</v>
      </c>
    </row>
    <row r="212" spans="1:4" ht="54" thickTop="1" thickBot="1">
      <c r="A212" s="143" t="s">
        <v>1188</v>
      </c>
      <c r="B212" s="144" t="s">
        <v>1841</v>
      </c>
      <c r="C212" s="139" t="s">
        <v>1929</v>
      </c>
      <c r="D212" s="185">
        <f>VLOOKUP('621.6'!A98,'621.6'!A98:N331,14,FALSE)</f>
        <v>80652921.252589032</v>
      </c>
    </row>
    <row r="213" spans="1:4" ht="54" thickTop="1" thickBot="1">
      <c r="A213" s="143" t="s">
        <v>1815</v>
      </c>
      <c r="B213" s="144" t="s">
        <v>1842</v>
      </c>
      <c r="C213" s="139" t="s">
        <v>1929</v>
      </c>
      <c r="D213" s="185">
        <f>VLOOKUP('621.7'!A89,'621.7'!A89:N332,14,FALSE)</f>
        <v>2667222.0662362538</v>
      </c>
    </row>
    <row r="214" spans="1:4" ht="54" thickTop="1" thickBot="1">
      <c r="A214" s="143" t="s">
        <v>1189</v>
      </c>
      <c r="B214" s="144" t="s">
        <v>2100</v>
      </c>
      <c r="C214" s="139" t="s">
        <v>233</v>
      </c>
      <c r="D214" s="185">
        <f>VLOOKUP('622.1'!A89,'622.1'!A89:N333,14,FALSE)</f>
        <v>95765.753791878407</v>
      </c>
    </row>
    <row r="215" spans="1:4" ht="54" thickTop="1" thickBot="1">
      <c r="A215" s="143" t="s">
        <v>1190</v>
      </c>
      <c r="B215" s="144" t="s">
        <v>1843</v>
      </c>
      <c r="C215" s="139" t="s">
        <v>233</v>
      </c>
      <c r="D215" s="185">
        <f>VLOOKUP('622.2'!A89,'622.2'!A89:N335,14,FALSE)</f>
        <v>367553.49258692731</v>
      </c>
    </row>
    <row r="216" spans="1:4" ht="54" thickTop="1" thickBot="1">
      <c r="A216" s="143" t="s">
        <v>1191</v>
      </c>
      <c r="B216" s="144" t="s">
        <v>1844</v>
      </c>
      <c r="C216" s="139" t="s">
        <v>233</v>
      </c>
      <c r="D216" s="185">
        <f>VLOOKUP('622.3'!A89,'622.3'!A89:N336,14,FALSE)</f>
        <v>836032.19778854027</v>
      </c>
    </row>
    <row r="217" spans="1:4" ht="54" thickTop="1" thickBot="1">
      <c r="A217" s="143" t="s">
        <v>1192</v>
      </c>
      <c r="B217" s="144" t="s">
        <v>1845</v>
      </c>
      <c r="C217" s="139" t="s">
        <v>233</v>
      </c>
      <c r="D217" s="185">
        <f>VLOOKUP('622.4'!A89,'622.4'!A89:N337,14,FALSE)</f>
        <v>834920.88218039635</v>
      </c>
    </row>
    <row r="218" spans="1:4" ht="54" thickTop="1" thickBot="1">
      <c r="A218" s="143" t="s">
        <v>1193</v>
      </c>
      <c r="B218" s="144" t="s">
        <v>1846</v>
      </c>
      <c r="C218" s="139" t="s">
        <v>144</v>
      </c>
      <c r="D218" s="185">
        <f>VLOOKUP('622.5'!A89,'622.5'!A89:N338,14,FALSE)</f>
        <v>69243.760674015721</v>
      </c>
    </row>
    <row r="219" spans="1:4" ht="54" thickTop="1" thickBot="1">
      <c r="A219" s="143" t="s">
        <v>1194</v>
      </c>
      <c r="B219" s="144" t="s">
        <v>1847</v>
      </c>
      <c r="C219" s="139" t="s">
        <v>144</v>
      </c>
      <c r="D219" s="185">
        <f>VLOOKUP('623.1'!A103,'623.1'!A103:N339,14,FALSE)</f>
        <v>479610.52679747849</v>
      </c>
    </row>
    <row r="220" spans="1:4" ht="54" thickTop="1" thickBot="1">
      <c r="A220" s="143" t="s">
        <v>1195</v>
      </c>
      <c r="B220" s="144" t="s">
        <v>1303</v>
      </c>
      <c r="C220" s="139" t="s">
        <v>2101</v>
      </c>
      <c r="D220" s="185">
        <f>VLOOKUP('623.2'!A89,'623.2'!A89:N340,14,FALSE)</f>
        <v>2556508.2346089305</v>
      </c>
    </row>
    <row r="221" spans="1:4" ht="54" thickTop="1" thickBot="1">
      <c r="A221" s="143" t="s">
        <v>1196</v>
      </c>
      <c r="B221" s="144" t="s">
        <v>2220</v>
      </c>
      <c r="C221" s="139" t="s">
        <v>388</v>
      </c>
      <c r="D221" s="185">
        <f>VLOOKUP('630.1'!A89,'630.1'!A89:N341,14,FALSE)</f>
        <v>1200598.9501984399</v>
      </c>
    </row>
    <row r="222" spans="1:4" ht="54" thickTop="1" thickBot="1">
      <c r="A222" s="143" t="s">
        <v>1197</v>
      </c>
      <c r="B222" s="144" t="s">
        <v>2221</v>
      </c>
      <c r="C222" s="139" t="s">
        <v>388</v>
      </c>
      <c r="D222" s="185">
        <f>VLOOKUP('630.2'!A89,'630.2'!A89:N342,14,FALSE)</f>
        <v>1163332.4922696843</v>
      </c>
    </row>
    <row r="223" spans="1:4" ht="54" thickTop="1" thickBot="1">
      <c r="A223" s="143" t="s">
        <v>1198</v>
      </c>
      <c r="B223" s="144" t="s">
        <v>2222</v>
      </c>
      <c r="C223" s="139" t="s">
        <v>388</v>
      </c>
      <c r="D223" s="185">
        <f>VLOOKUP('630.3'!A89,'630.3'!A89:N343,14,FALSE)</f>
        <v>788987.46937265235</v>
      </c>
    </row>
    <row r="224" spans="1:4" ht="54" thickTop="1" thickBot="1">
      <c r="A224" s="143" t="s">
        <v>1199</v>
      </c>
      <c r="B224" s="144" t="s">
        <v>2223</v>
      </c>
      <c r="C224" s="139" t="s">
        <v>388</v>
      </c>
      <c r="D224" s="185">
        <f>VLOOKUP('630.4'!A89,'630.4'!A89:N344,14,FALSE)</f>
        <v>647859.10057054553</v>
      </c>
    </row>
    <row r="225" spans="1:4" ht="54" thickTop="1" thickBot="1">
      <c r="A225" s="143" t="s">
        <v>1200</v>
      </c>
      <c r="B225" s="144" t="s">
        <v>2224</v>
      </c>
      <c r="C225" s="139" t="s">
        <v>388</v>
      </c>
      <c r="D225" s="185">
        <f>VLOOKUP('630.5'!A93,'630.5'!A93:N345,14,FALSE)</f>
        <v>421345.59597972227</v>
      </c>
    </row>
    <row r="226" spans="1:4" ht="54" thickTop="1" thickBot="1">
      <c r="A226" s="143" t="s">
        <v>1201</v>
      </c>
      <c r="B226" s="144" t="s">
        <v>2225</v>
      </c>
      <c r="C226" s="139" t="s">
        <v>388</v>
      </c>
      <c r="D226" s="185">
        <f>VLOOKUP('630.6'!A93,'630.6'!A89:N346,14,FALSE)</f>
        <v>368584.78886283824</v>
      </c>
    </row>
    <row r="227" spans="1:4" ht="54" thickTop="1" thickBot="1">
      <c r="A227" s="143" t="s">
        <v>1202</v>
      </c>
      <c r="B227" s="144" t="s">
        <v>2226</v>
      </c>
      <c r="C227" s="139" t="s">
        <v>388</v>
      </c>
      <c r="D227" s="185">
        <f>VLOOKUP('630.7'!A93,'630.7'!A90:N347,14,FALSE)</f>
        <v>265859.24006769783</v>
      </c>
    </row>
    <row r="228" spans="1:4" ht="54" thickTop="1" thickBot="1">
      <c r="A228" s="143" t="s">
        <v>1203</v>
      </c>
      <c r="B228" s="144" t="s">
        <v>1848</v>
      </c>
      <c r="C228" s="139" t="s">
        <v>144</v>
      </c>
      <c r="D228" s="185">
        <f>VLOOKUP('632.1'!A90,'632.1'!A90:N349,14,FALSE)</f>
        <v>368981.55544255034</v>
      </c>
    </row>
    <row r="229" spans="1:4" ht="54" thickTop="1" thickBot="1">
      <c r="A229" s="143" t="s">
        <v>1743</v>
      </c>
      <c r="B229" s="144" t="s">
        <v>1849</v>
      </c>
      <c r="C229" s="139" t="s">
        <v>144</v>
      </c>
      <c r="D229" s="185">
        <f>VLOOKUP('632.2'!A90,'632.2'!A90:N350,14,FALSE)</f>
        <v>376017.11886364897</v>
      </c>
    </row>
    <row r="230" spans="1:4" ht="54" thickTop="1" thickBot="1">
      <c r="A230" s="143" t="s">
        <v>1746</v>
      </c>
      <c r="B230" s="144" t="s">
        <v>1850</v>
      </c>
      <c r="C230" s="139" t="s">
        <v>377</v>
      </c>
      <c r="D230" s="185">
        <f>VLOOKUP('640.1'!A90,'640.1'!A90:N351,14,FALSE)</f>
        <v>5837.4729364373543</v>
      </c>
    </row>
    <row r="231" spans="1:4" ht="54" thickTop="1" thickBot="1">
      <c r="A231" s="143" t="s">
        <v>1747</v>
      </c>
      <c r="B231" s="144" t="s">
        <v>1851</v>
      </c>
      <c r="C231" s="139" t="s">
        <v>377</v>
      </c>
      <c r="D231" s="185">
        <f>VLOOKUP('640.2'!A90,'640.2'!A90:N352,14,FALSE)</f>
        <v>6052.8702695594948</v>
      </c>
    </row>
    <row r="232" spans="1:4" ht="54" thickTop="1" thickBot="1">
      <c r="A232" s="143" t="s">
        <v>1204</v>
      </c>
      <c r="B232" s="144" t="s">
        <v>1852</v>
      </c>
      <c r="C232" s="139" t="s">
        <v>1748</v>
      </c>
      <c r="D232" s="185">
        <f>VLOOKUP('641.1'!A90,'641.1'!A90:N353,14,FALSE)</f>
        <v>1870.1834585405918</v>
      </c>
    </row>
    <row r="233" spans="1:4" ht="54" thickTop="1" thickBot="1">
      <c r="A233" s="143" t="s">
        <v>1205</v>
      </c>
      <c r="B233" s="144" t="s">
        <v>1852</v>
      </c>
      <c r="C233" s="139" t="s">
        <v>377</v>
      </c>
      <c r="D233" s="185">
        <f>VLOOKUP('641.2'!A90,'641.2'!A90:N354,14,FALSE)</f>
        <v>45095.667969255977</v>
      </c>
    </row>
    <row r="234" spans="1:4" ht="54" thickTop="1" thickBot="1">
      <c r="A234" s="143" t="s">
        <v>1206</v>
      </c>
      <c r="B234" s="144" t="s">
        <v>1853</v>
      </c>
      <c r="C234" s="139" t="s">
        <v>1929</v>
      </c>
      <c r="D234" s="185">
        <f>VLOOKUP('642.1'!A90,'642.1'!A90:N355,14,FALSE)</f>
        <v>651088.86691491201</v>
      </c>
    </row>
    <row r="235" spans="1:4" ht="54" thickTop="1" thickBot="1">
      <c r="A235" s="143" t="s">
        <v>1207</v>
      </c>
      <c r="B235" s="144" t="s">
        <v>1854</v>
      </c>
      <c r="C235" s="139" t="s">
        <v>144</v>
      </c>
      <c r="D235" s="185">
        <f>VLOOKUP('642.2'!A90,'642.2'!A90:N356,14,FALSE)</f>
        <v>48467.190108623239</v>
      </c>
    </row>
    <row r="236" spans="1:4" ht="54" thickTop="1" thickBot="1">
      <c r="A236" s="143" t="s">
        <v>1208</v>
      </c>
      <c r="B236" s="144" t="s">
        <v>1855</v>
      </c>
      <c r="C236" s="139" t="s">
        <v>377</v>
      </c>
      <c r="D236" s="185">
        <f>VLOOKUP('650.1'!A95,'650.1'!A95:N358,14,FALSE)</f>
        <v>11940.550129941537</v>
      </c>
    </row>
    <row r="237" spans="1:4" ht="54" thickTop="1" thickBot="1">
      <c r="A237" s="143" t="s">
        <v>1209</v>
      </c>
      <c r="B237" s="144" t="s">
        <v>2233</v>
      </c>
      <c r="C237" s="139" t="s">
        <v>377</v>
      </c>
      <c r="D237" s="185">
        <f>VLOOKUP('650.2'!A93,'650.2'!A93:N359,14,FALSE)</f>
        <v>9981.710580692923</v>
      </c>
    </row>
    <row r="238" spans="1:4" ht="54" thickTop="1" thickBot="1">
      <c r="A238" s="143" t="s">
        <v>1210</v>
      </c>
      <c r="B238" s="144" t="s">
        <v>1856</v>
      </c>
      <c r="C238" s="139" t="s">
        <v>377</v>
      </c>
      <c r="D238" s="185">
        <f>VLOOKUP('650.3'!A90,'650.3'!A90:N360,14,FALSE)</f>
        <v>0.5868347623375203</v>
      </c>
    </row>
    <row r="239" spans="1:4" ht="54" thickTop="1" thickBot="1">
      <c r="A239" s="143" t="s">
        <v>1211</v>
      </c>
      <c r="B239" s="144" t="s">
        <v>2237</v>
      </c>
      <c r="C239" s="139" t="s">
        <v>377</v>
      </c>
      <c r="D239" s="185">
        <f>VLOOKUP('650.4'!A93,'650.4'!A93:N361,14,FALSE)</f>
        <v>4192.5119412973145</v>
      </c>
    </row>
    <row r="240" spans="1:4" ht="57.75" thickTop="1" thickBot="1">
      <c r="A240" s="143" t="s">
        <v>1212</v>
      </c>
      <c r="B240" s="144" t="s">
        <v>1857</v>
      </c>
      <c r="C240" s="139" t="s">
        <v>233</v>
      </c>
      <c r="D240" s="185">
        <f>VLOOKUP('660.1'!A87,'660.1'!A87:N362,14,FALSE)</f>
        <v>352231.43999852746</v>
      </c>
    </row>
    <row r="241" spans="1:4" ht="76.5" thickTop="1" thickBot="1">
      <c r="A241" s="143" t="s">
        <v>1213</v>
      </c>
      <c r="B241" s="144" t="s">
        <v>1964</v>
      </c>
      <c r="C241" s="139" t="s">
        <v>144</v>
      </c>
      <c r="D241" s="185">
        <f>VLOOKUP('660.2'!A87,'660.2'!A87:N363,14,FALSE)</f>
        <v>404535.42500996549</v>
      </c>
    </row>
    <row r="242" spans="1:4" ht="54" thickTop="1" thickBot="1">
      <c r="A242" s="143" t="s">
        <v>1761</v>
      </c>
      <c r="B242" s="144" t="s">
        <v>1858</v>
      </c>
      <c r="C242" s="139" t="s">
        <v>144</v>
      </c>
      <c r="D242" s="185">
        <f>VLOOKUP('661.1'!A87,'661.1'!A87:N364,14,FALSE)</f>
        <v>664381.43968307087</v>
      </c>
    </row>
    <row r="243" spans="1:4" ht="54" thickTop="1" thickBot="1">
      <c r="A243" s="143" t="s">
        <v>1214</v>
      </c>
      <c r="B243" s="144" t="s">
        <v>1859</v>
      </c>
      <c r="C243" s="139" t="s">
        <v>144</v>
      </c>
      <c r="D243" s="185">
        <f>VLOOKUP('662.1'!A87,'662.1'!A87:N365,14,FALSE)</f>
        <v>440452.31381202699</v>
      </c>
    </row>
    <row r="244" spans="1:4" ht="54" thickTop="1" thickBot="1">
      <c r="A244" s="143" t="s">
        <v>1215</v>
      </c>
      <c r="B244" s="144" t="s">
        <v>1860</v>
      </c>
      <c r="C244" s="139" t="s">
        <v>144</v>
      </c>
      <c r="D244" s="185">
        <f>VLOOKUP('662.2'!A87,'662.2'!A87:N366,14,FALSE)</f>
        <v>419507.7854398241</v>
      </c>
    </row>
    <row r="245" spans="1:4" ht="54" thickTop="1" thickBot="1">
      <c r="A245" s="143" t="s">
        <v>1762</v>
      </c>
      <c r="B245" s="144" t="s">
        <v>1861</v>
      </c>
      <c r="C245" s="139" t="s">
        <v>144</v>
      </c>
      <c r="D245" s="185">
        <f>VLOOKUP('663.1'!A87,'663.1'!A87:N367,14,FALSE)</f>
        <v>18298.24207441703</v>
      </c>
    </row>
    <row r="246" spans="1:4" ht="54" thickTop="1" thickBot="1">
      <c r="A246" s="143" t="s">
        <v>1216</v>
      </c>
      <c r="B246" s="144" t="s">
        <v>1862</v>
      </c>
      <c r="C246" s="139" t="s">
        <v>388</v>
      </c>
      <c r="D246" s="185">
        <f>VLOOKUP('670.1'!A87,'670.1'!A87:N368,14,FALSE)</f>
        <v>268918.77877920703</v>
      </c>
    </row>
    <row r="247" spans="1:4" ht="54" thickTop="1" thickBot="1">
      <c r="A247" s="143" t="s">
        <v>1217</v>
      </c>
      <c r="B247" s="144" t="s">
        <v>1863</v>
      </c>
      <c r="C247" s="139" t="s">
        <v>388</v>
      </c>
      <c r="D247" s="185">
        <f>VLOOKUP('670.2'!A87,'670.2'!A87:N369,14,FALSE)</f>
        <v>290628.28926225804</v>
      </c>
    </row>
    <row r="248" spans="1:4" ht="54" thickTop="1" thickBot="1">
      <c r="A248" s="143" t="s">
        <v>1764</v>
      </c>
      <c r="B248" s="144" t="s">
        <v>1864</v>
      </c>
      <c r="C248" s="139" t="s">
        <v>388</v>
      </c>
      <c r="D248" s="185">
        <f>VLOOKUP('670.3'!A87,'670.3'!A87:N370,14,FALSE)</f>
        <v>297483.84331440571</v>
      </c>
    </row>
    <row r="249" spans="1:4" ht="54" thickTop="1" thickBot="1">
      <c r="A249" s="143" t="s">
        <v>1765</v>
      </c>
      <c r="B249" s="144" t="s">
        <v>1865</v>
      </c>
      <c r="C249" s="139" t="s">
        <v>388</v>
      </c>
      <c r="D249" s="185">
        <f>VLOOKUP('670.4'!A87,'670.4'!A87:N371,14,FALSE)</f>
        <v>296436.62109218346</v>
      </c>
    </row>
    <row r="250" spans="1:4" ht="54" thickTop="1" thickBot="1">
      <c r="A250" s="143" t="s">
        <v>1766</v>
      </c>
      <c r="B250" s="144" t="s">
        <v>1866</v>
      </c>
      <c r="C250" s="139" t="s">
        <v>388</v>
      </c>
      <c r="D250" s="185">
        <f>VLOOKUP('670.5'!A89,'670.5'!A89:N372,14,FALSE)</f>
        <v>297191.32571791916</v>
      </c>
    </row>
    <row r="251" spans="1:4" ht="54" thickTop="1" thickBot="1">
      <c r="A251" s="143" t="s">
        <v>1218</v>
      </c>
      <c r="B251" s="144" t="s">
        <v>1867</v>
      </c>
      <c r="C251" s="139" t="s">
        <v>388</v>
      </c>
      <c r="D251" s="185">
        <f>VLOOKUP('671.1'!A89,'671.1'!A89:N373,14,FALSE)</f>
        <v>541716.88747362897</v>
      </c>
    </row>
    <row r="252" spans="1:4" ht="54" thickTop="1" thickBot="1">
      <c r="A252" s="143" t="s">
        <v>1219</v>
      </c>
      <c r="B252" s="144" t="s">
        <v>1868</v>
      </c>
      <c r="C252" s="139" t="s">
        <v>144</v>
      </c>
      <c r="D252" s="185">
        <f>VLOOKUP('671.2'!A89,'671.2'!A89:N374,14,FALSE)</f>
        <v>65356.608721186029</v>
      </c>
    </row>
    <row r="253" spans="1:4" ht="54" thickTop="1" thickBot="1">
      <c r="A253" s="143" t="s">
        <v>1767</v>
      </c>
      <c r="B253" s="144" t="s">
        <v>1869</v>
      </c>
      <c r="C253" s="139" t="s">
        <v>388</v>
      </c>
      <c r="D253" s="185">
        <f>VLOOKUP('671.3'!A87,'671.3'!A87:N375,14,FALSE)</f>
        <v>575975.16046812676</v>
      </c>
    </row>
    <row r="254" spans="1:4" ht="54" thickTop="1" thickBot="1">
      <c r="A254" s="143" t="s">
        <v>1768</v>
      </c>
      <c r="B254" s="144" t="s">
        <v>1870</v>
      </c>
      <c r="C254" s="139" t="s">
        <v>144</v>
      </c>
      <c r="D254" s="185">
        <f>VLOOKUP('671.4'!A87,'671.4'!A87:N376,14,FALSE)</f>
        <v>68093.236649679573</v>
      </c>
    </row>
    <row r="255" spans="1:4" ht="54" thickTop="1" thickBot="1">
      <c r="A255" s="143" t="s">
        <v>1220</v>
      </c>
      <c r="B255" s="144" t="s">
        <v>1871</v>
      </c>
      <c r="C255" s="139" t="s">
        <v>144</v>
      </c>
      <c r="D255" s="185">
        <f>VLOOKUP('672.1'!A87,'672.1'!A87:N377,14,FALSE)</f>
        <v>40491.669812346336</v>
      </c>
    </row>
    <row r="256" spans="1:4" ht="54" thickTop="1" thickBot="1">
      <c r="A256" s="143" t="s">
        <v>1769</v>
      </c>
      <c r="B256" s="144" t="s">
        <v>1872</v>
      </c>
      <c r="C256" s="139" t="s">
        <v>144</v>
      </c>
      <c r="D256" s="185">
        <f>VLOOKUP('672.2'!A87,'672.2'!A87:N378,14,FALSE)</f>
        <v>52479.658937601991</v>
      </c>
    </row>
    <row r="257" spans="1:4" ht="54" thickTop="1" thickBot="1">
      <c r="A257" s="143" t="s">
        <v>1770</v>
      </c>
      <c r="B257" s="144" t="s">
        <v>1873</v>
      </c>
      <c r="C257" s="139" t="s">
        <v>144</v>
      </c>
      <c r="D257" s="185">
        <f>VLOOKUP('672.3'!A87,'672.3'!A87:N379,14,FALSE)</f>
        <v>42207.120199746547</v>
      </c>
    </row>
    <row r="258" spans="1:4" ht="54" thickTop="1" thickBot="1">
      <c r="A258" s="143" t="s">
        <v>1771</v>
      </c>
      <c r="B258" s="144" t="s">
        <v>1874</v>
      </c>
      <c r="C258" s="139" t="s">
        <v>144</v>
      </c>
      <c r="D258" s="185">
        <f>VLOOKUP('672.4'!A87,'672.3'!A87:N380,14,FALSE)</f>
        <v>42207.120199746547</v>
      </c>
    </row>
    <row r="259" spans="1:4" ht="54" thickTop="1" thickBot="1">
      <c r="A259" s="143" t="s">
        <v>1816</v>
      </c>
      <c r="B259" s="144" t="s">
        <v>1875</v>
      </c>
      <c r="C259" s="139" t="s">
        <v>233</v>
      </c>
      <c r="D259" s="185">
        <f>VLOOKUP('673.1.1'!A87,'673.1.1'!A87:N381,14,FALSE)</f>
        <v>9071.2415595207094</v>
      </c>
    </row>
    <row r="260" spans="1:4" ht="54" thickTop="1" thickBot="1">
      <c r="A260" s="143" t="s">
        <v>1817</v>
      </c>
      <c r="B260" s="144" t="s">
        <v>2152</v>
      </c>
      <c r="C260" s="139" t="s">
        <v>233</v>
      </c>
      <c r="D260" s="185">
        <f>VLOOKUP('673.1.2'!A87,'673.1.2'!A87:N382,14,FALSE)</f>
        <v>10537.979459219388</v>
      </c>
    </row>
    <row r="261" spans="1:4" ht="54" thickTop="1" thickBot="1">
      <c r="A261" s="143" t="s">
        <v>1221</v>
      </c>
      <c r="B261" s="144" t="s">
        <v>1876</v>
      </c>
      <c r="C261" s="139" t="s">
        <v>388</v>
      </c>
      <c r="D261" s="185">
        <f>VLOOKUP('673.2'!A87,'673.2'!A87:N383,14,FALSE)</f>
        <v>80915.33755328905</v>
      </c>
    </row>
    <row r="262" spans="1:4" ht="54" thickTop="1" thickBot="1">
      <c r="A262" s="143" t="s">
        <v>1222</v>
      </c>
      <c r="B262" s="144" t="s">
        <v>1877</v>
      </c>
      <c r="C262" s="139" t="s">
        <v>388</v>
      </c>
      <c r="D262" s="185">
        <f>VLOOKUP('673.3'!A89,'673.3'!A89:N384,14,FALSE)</f>
        <v>80022.783540751057</v>
      </c>
    </row>
    <row r="263" spans="1:4" ht="54" thickTop="1" thickBot="1">
      <c r="A263" s="143" t="s">
        <v>1223</v>
      </c>
      <c r="B263" s="144" t="s">
        <v>2102</v>
      </c>
      <c r="C263" s="139" t="s">
        <v>144</v>
      </c>
      <c r="D263" s="185">
        <f>VLOOKUP('674.1'!A89,'674.1'!A89:N385,14,FALSE)</f>
        <v>119446.3538792794</v>
      </c>
    </row>
    <row r="264" spans="1:4" ht="54" thickTop="1" thickBot="1">
      <c r="A264" s="143" t="s">
        <v>1224</v>
      </c>
      <c r="B264" s="144" t="s">
        <v>1878</v>
      </c>
      <c r="C264" s="139" t="s">
        <v>144</v>
      </c>
      <c r="D264" s="185">
        <f>VLOOKUP('674.2'!A89,'674.2'!A89:N386,14,FALSE)</f>
        <v>221802.07271363586</v>
      </c>
    </row>
    <row r="265" spans="1:4" ht="54" thickTop="1" thickBot="1">
      <c r="A265" s="143" t="s">
        <v>1225</v>
      </c>
      <c r="B265" s="144" t="s">
        <v>1879</v>
      </c>
      <c r="C265" s="139" t="s">
        <v>233</v>
      </c>
      <c r="D265" s="185">
        <f>VLOOKUP('680.1'!A87,'680.1'!A87:N387,14,FALSE)</f>
        <v>180794.30948953025</v>
      </c>
    </row>
    <row r="266" spans="1:4" ht="54" thickTop="1" thickBot="1">
      <c r="A266" s="143" t="s">
        <v>1226</v>
      </c>
      <c r="B266" s="144" t="s">
        <v>1880</v>
      </c>
      <c r="C266" s="139" t="s">
        <v>144</v>
      </c>
      <c r="D266" s="185">
        <f>VLOOKUP('680.2'!A87,'680.2'!A87:N388,14,FALSE)</f>
        <v>11789.462173837577</v>
      </c>
    </row>
    <row r="267" spans="1:4" ht="54" thickTop="1" thickBot="1">
      <c r="A267" s="143" t="s">
        <v>1227</v>
      </c>
      <c r="B267" s="144" t="s">
        <v>1881</v>
      </c>
      <c r="C267" s="139" t="s">
        <v>388</v>
      </c>
      <c r="D267" s="185">
        <f>VLOOKUP('680.3'!A89,'680.3'!A89:N389,14,FALSE)</f>
        <v>62952.892534299783</v>
      </c>
    </row>
    <row r="268" spans="1:4" ht="54" thickTop="1" thickBot="1">
      <c r="A268" s="143" t="s">
        <v>1228</v>
      </c>
      <c r="B268" s="144" t="s">
        <v>1882</v>
      </c>
      <c r="C268" s="139" t="s">
        <v>388</v>
      </c>
      <c r="D268" s="185">
        <f>VLOOKUP('681.1'!A89,'681.1'!A89:N390,14,FALSE)</f>
        <v>176850.36796586044</v>
      </c>
    </row>
    <row r="269" spans="1:4" ht="54" thickTop="1" thickBot="1">
      <c r="A269" s="143" t="s">
        <v>1776</v>
      </c>
      <c r="B269" s="144" t="s">
        <v>1883</v>
      </c>
      <c r="C269" s="139" t="s">
        <v>388</v>
      </c>
      <c r="D269" s="185">
        <f>VLOOKUP('681.2'!A89,'681.2'!A89:N391,14,FALSE)</f>
        <v>198559.87844891139</v>
      </c>
    </row>
    <row r="270" spans="1:4" ht="54" thickTop="1" thickBot="1">
      <c r="A270" s="143" t="s">
        <v>1777</v>
      </c>
      <c r="B270" s="144" t="s">
        <v>1884</v>
      </c>
      <c r="C270" s="139" t="s">
        <v>388</v>
      </c>
      <c r="D270" s="185">
        <f>VLOOKUP('681.3'!A89,'681.3'!A89:N392,14,FALSE)</f>
        <v>205415.43250105903</v>
      </c>
    </row>
    <row r="271" spans="1:4" ht="54" thickTop="1" thickBot="1">
      <c r="A271" s="143" t="s">
        <v>1778</v>
      </c>
      <c r="B271" s="144" t="s">
        <v>1885</v>
      </c>
      <c r="C271" s="139" t="s">
        <v>388</v>
      </c>
      <c r="D271" s="185">
        <f>VLOOKUP('681.4'!A89,'681.4'!A89:N393,14,FALSE)</f>
        <v>204368.21027883681</v>
      </c>
    </row>
    <row r="272" spans="1:4" ht="54" thickTop="1" thickBot="1">
      <c r="A272" s="143" t="s">
        <v>1229</v>
      </c>
      <c r="B272" s="144" t="s">
        <v>1886</v>
      </c>
      <c r="C272" s="139" t="s">
        <v>388</v>
      </c>
      <c r="D272" s="185">
        <f>VLOOKUP('682.1'!A89,'682.1'!A89:N394,14,FALSE)</f>
        <v>194288.07147267056</v>
      </c>
    </row>
    <row r="273" spans="1:4" ht="54" thickTop="1" thickBot="1">
      <c r="A273" s="143" t="s">
        <v>1779</v>
      </c>
      <c r="B273" s="144" t="s">
        <v>1887</v>
      </c>
      <c r="C273" s="139" t="s">
        <v>388</v>
      </c>
      <c r="D273" s="185">
        <f>VLOOKUP('682.2'!A89,'682.2'!A89:N395,14,FALSE)</f>
        <v>194288.07147267056</v>
      </c>
    </row>
    <row r="274" spans="1:4" ht="54" thickTop="1" thickBot="1">
      <c r="A274" s="143" t="s">
        <v>1781</v>
      </c>
      <c r="B274" s="144" t="s">
        <v>1888</v>
      </c>
      <c r="C274" s="139" t="s">
        <v>388</v>
      </c>
      <c r="D274" s="185">
        <f>VLOOKUP('682.3'!A89,'682.3'!A89:N396,14,FALSE)</f>
        <v>194288.07147267056</v>
      </c>
    </row>
    <row r="275" spans="1:4" ht="54" thickTop="1" thickBot="1">
      <c r="A275" s="143" t="s">
        <v>1783</v>
      </c>
      <c r="B275" s="144" t="s">
        <v>2103</v>
      </c>
      <c r="C275" s="139" t="s">
        <v>388</v>
      </c>
      <c r="D275" s="185">
        <f>VLOOKUP('682.4'!A89,'682.4'!A89:N397,14,FALSE)</f>
        <v>194288.07147267056</v>
      </c>
    </row>
    <row r="276" spans="1:4" ht="54" thickTop="1" thickBot="1">
      <c r="A276" s="143" t="s">
        <v>1785</v>
      </c>
      <c r="B276" s="144" t="s">
        <v>1889</v>
      </c>
      <c r="C276" s="139" t="s">
        <v>233</v>
      </c>
      <c r="D276" s="185">
        <f>VLOOKUP('683.1'!A89,'683.1'!A89:N398,14,FALSE)</f>
        <v>9050.1750338415895</v>
      </c>
    </row>
    <row r="277" spans="1:4" ht="54" thickTop="1" thickBot="1">
      <c r="A277" s="143" t="s">
        <v>1787</v>
      </c>
      <c r="B277" s="144" t="s">
        <v>1890</v>
      </c>
      <c r="C277" s="139" t="s">
        <v>233</v>
      </c>
      <c r="D277" s="185">
        <f>VLOOKUP('683.2'!A89,'683.2'!A89:N399,14,FALSE)</f>
        <v>31131.268224518913</v>
      </c>
    </row>
    <row r="278" spans="1:4" ht="54" thickTop="1" thickBot="1">
      <c r="A278" s="143" t="s">
        <v>1789</v>
      </c>
      <c r="B278" s="144" t="s">
        <v>1891</v>
      </c>
      <c r="C278" s="139" t="s">
        <v>233</v>
      </c>
      <c r="D278" s="185">
        <f>VLOOKUP('683.3'!A89,'683.3'!A89:N400,14,FALSE)</f>
        <v>9050.1750338415895</v>
      </c>
    </row>
    <row r="279" spans="1:4" ht="54" thickTop="1" thickBot="1">
      <c r="A279" s="143" t="s">
        <v>1790</v>
      </c>
      <c r="B279" s="144" t="s">
        <v>1892</v>
      </c>
      <c r="C279" s="139" t="s">
        <v>233</v>
      </c>
      <c r="D279" s="185">
        <f>VLOOKUP('683.4'!A89,'683.4'!A89:N401,14,FALSE)</f>
        <v>31131.268224518913</v>
      </c>
    </row>
    <row r="280" spans="1:4" ht="54" thickTop="1" thickBot="1">
      <c r="A280" s="143" t="s">
        <v>1791</v>
      </c>
      <c r="B280" s="144" t="s">
        <v>1893</v>
      </c>
      <c r="C280" s="139" t="s">
        <v>233</v>
      </c>
      <c r="D280" s="185">
        <f>VLOOKUP('683.5'!A87,'683.5'!A87:N402,14,FALSE)</f>
        <v>71275.745113550875</v>
      </c>
    </row>
    <row r="281" spans="1:4" ht="54" thickTop="1" thickBot="1">
      <c r="A281" s="143" t="s">
        <v>2153</v>
      </c>
      <c r="B281" s="144" t="s">
        <v>1894</v>
      </c>
      <c r="C281" s="139" t="s">
        <v>233</v>
      </c>
      <c r="D281" s="185">
        <f>VLOOKUP('690.1.1'!A89,'690.1.1'!A89:N403,14,FALSE)</f>
        <v>13337.130579028273</v>
      </c>
    </row>
    <row r="282" spans="1:4" ht="54" thickTop="1" thickBot="1">
      <c r="A282" s="143" t="s">
        <v>1794</v>
      </c>
      <c r="B282" s="144" t="s">
        <v>1895</v>
      </c>
      <c r="C282" s="139" t="s">
        <v>233</v>
      </c>
      <c r="D282" s="185">
        <f>VLOOKUP('690.1.2'!A89,'690.1.2'!A89:N404,14,FALSE)</f>
        <v>28447.545293106537</v>
      </c>
    </row>
    <row r="283" spans="1:4" ht="54" thickTop="1" thickBot="1">
      <c r="A283" s="143" t="s">
        <v>1230</v>
      </c>
      <c r="B283" s="144" t="s">
        <v>1896</v>
      </c>
      <c r="C283" s="139" t="s">
        <v>144</v>
      </c>
      <c r="D283" s="185">
        <f>VLOOKUP('700.1'!A89,'700.1'!A89:N405,14,FALSE)</f>
        <v>2172.5647775194275</v>
      </c>
    </row>
    <row r="284" spans="1:4" ht="54" thickTop="1" thickBot="1">
      <c r="A284" s="143" t="s">
        <v>1231</v>
      </c>
      <c r="B284" s="144" t="s">
        <v>1897</v>
      </c>
      <c r="C284" s="139" t="s">
        <v>144</v>
      </c>
      <c r="D284" s="185">
        <f>VLOOKUP('700.2'!A89,'700.2'!A89:N406,14,FALSE)</f>
        <v>1927.1614274087124</v>
      </c>
    </row>
    <row r="285" spans="1:4" ht="54" thickTop="1" thickBot="1">
      <c r="A285" s="143" t="s">
        <v>1232</v>
      </c>
      <c r="B285" s="144" t="s">
        <v>1898</v>
      </c>
      <c r="C285" s="139" t="s">
        <v>233</v>
      </c>
      <c r="D285" s="185">
        <f>VLOOKUP('700.3'!A89,'700.3'!A89:N407,14,FALSE)</f>
        <v>41176.107705990245</v>
      </c>
    </row>
    <row r="286" spans="1:4" ht="54" thickTop="1" thickBot="1">
      <c r="A286" s="143" t="s">
        <v>1233</v>
      </c>
      <c r="B286" s="144" t="s">
        <v>1899</v>
      </c>
      <c r="C286" s="139" t="s">
        <v>233</v>
      </c>
      <c r="D286" s="185">
        <f>VLOOKUP('700.4'!A89,'700.4'!A89:N408,14,FALSE)</f>
        <v>50226.308971362407</v>
      </c>
    </row>
    <row r="287" spans="1:4" ht="54" thickTop="1" thickBot="1">
      <c r="A287" s="143" t="s">
        <v>1234</v>
      </c>
      <c r="B287" s="144" t="s">
        <v>1900</v>
      </c>
      <c r="C287" s="139" t="s">
        <v>1929</v>
      </c>
      <c r="D287" s="185">
        <f>VLOOKUP('701.1'!A89,'701.1'!A89:N409,14,FALSE)</f>
        <v>8710.1140656184834</v>
      </c>
    </row>
    <row r="288" spans="1:4" ht="54" thickTop="1" thickBot="1">
      <c r="A288" s="143" t="s">
        <v>1797</v>
      </c>
      <c r="B288" s="144" t="s">
        <v>1901</v>
      </c>
      <c r="C288" s="139" t="s">
        <v>1929</v>
      </c>
      <c r="D288" s="185">
        <f>VLOOKUP('710.1'!A89,'710.1'!A89:N410,14,FALSE)</f>
        <v>457807.37378942571</v>
      </c>
    </row>
    <row r="289" spans="1:4" ht="54" thickTop="1" thickBot="1">
      <c r="A289" s="143" t="s">
        <v>1235</v>
      </c>
      <c r="B289" s="144" t="s">
        <v>1902</v>
      </c>
      <c r="C289" s="139" t="s">
        <v>233</v>
      </c>
      <c r="D289" s="185">
        <f>VLOOKUP('710.2'!A89,'710.2'!A89:N411,14,FALSE)</f>
        <v>410796.39389416913</v>
      </c>
    </row>
    <row r="290" spans="1:4" ht="54" thickTop="1" thickBot="1">
      <c r="A290" s="143" t="s">
        <v>1236</v>
      </c>
      <c r="B290" s="144" t="s">
        <v>1903</v>
      </c>
      <c r="C290" s="139" t="s">
        <v>1929</v>
      </c>
      <c r="D290" s="185">
        <f>VLOOKUP('720.1'!A89,'720.1'!A89:N412,14,FALSE)</f>
        <v>161970.59109079151</v>
      </c>
    </row>
    <row r="291" spans="1:4" ht="54" thickTop="1" thickBot="1">
      <c r="A291" s="143" t="s">
        <v>1237</v>
      </c>
      <c r="B291" s="144" t="s">
        <v>1904</v>
      </c>
      <c r="C291" s="139" t="s">
        <v>144</v>
      </c>
      <c r="D291" s="185">
        <f>VLOOKUP('730.1'!A89,'730.1'!A89:N413,14,FALSE)</f>
        <v>179918.86439136672</v>
      </c>
    </row>
    <row r="292" spans="1:4" ht="54" thickTop="1" thickBot="1">
      <c r="A292" s="143" t="s">
        <v>1238</v>
      </c>
      <c r="B292" s="144" t="s">
        <v>1905</v>
      </c>
      <c r="C292" s="139" t="s">
        <v>1929</v>
      </c>
      <c r="D292" s="185">
        <f>VLOOKUP('730.2'!A89,'730.2'!A89:N414,14,FALSE)</f>
        <v>87380.842675486609</v>
      </c>
    </row>
    <row r="293" spans="1:4" ht="54" thickTop="1" thickBot="1">
      <c r="A293" s="143" t="s">
        <v>1239</v>
      </c>
      <c r="B293" s="144" t="s">
        <v>1906</v>
      </c>
      <c r="C293" s="139" t="s">
        <v>1929</v>
      </c>
      <c r="D293" s="185">
        <f>VLOOKUP('730.3'!A89,'730.3'!A89:N415,14,FALSE)</f>
        <v>85109.70766070181</v>
      </c>
    </row>
    <row r="294" spans="1:4" ht="54" thickTop="1" thickBot="1">
      <c r="A294" s="143" t="s">
        <v>1798</v>
      </c>
      <c r="B294" s="144" t="s">
        <v>1907</v>
      </c>
      <c r="C294" s="139" t="s">
        <v>1929</v>
      </c>
      <c r="D294" s="185">
        <f>VLOOKUP('730.4'!A89,'730.4'!A89:N416,14,FALSE)</f>
        <v>46358.447910307274</v>
      </c>
    </row>
    <row r="295" spans="1:4" ht="54" thickTop="1" thickBot="1">
      <c r="A295" s="143" t="s">
        <v>1240</v>
      </c>
      <c r="B295" s="144" t="s">
        <v>1908</v>
      </c>
      <c r="C295" s="139" t="s">
        <v>144</v>
      </c>
      <c r="D295" s="185">
        <f>VLOOKUP('731.1'!A89,'731.1'!A89:N417,14,FALSE)</f>
        <v>166022.99445927065</v>
      </c>
    </row>
    <row r="296" spans="1:4" ht="54" thickTop="1" thickBot="1">
      <c r="A296" s="143" t="s">
        <v>1241</v>
      </c>
      <c r="B296" s="144" t="s">
        <v>1909</v>
      </c>
      <c r="C296" s="139" t="s">
        <v>2101</v>
      </c>
      <c r="D296" s="185">
        <f>VLOOKUP('740.1'!A89,'740.1'!A89:N418,14,FALSE)</f>
        <v>14781.173242777842</v>
      </c>
    </row>
    <row r="297" spans="1:4" ht="54" thickTop="1" thickBot="1">
      <c r="A297" s="143" t="s">
        <v>1801</v>
      </c>
      <c r="B297" s="144" t="s">
        <v>1910</v>
      </c>
      <c r="C297" s="139" t="s">
        <v>1929</v>
      </c>
      <c r="D297" s="185">
        <f>VLOOKUP('741.1'!A89,'741.1'!A89:N419,14,FALSE)</f>
        <v>57094.603563845194</v>
      </c>
    </row>
    <row r="298" spans="1:4" ht="54" thickTop="1" thickBot="1">
      <c r="A298" s="143" t="s">
        <v>1242</v>
      </c>
      <c r="B298" s="144" t="s">
        <v>1911</v>
      </c>
      <c r="C298" s="139" t="s">
        <v>144</v>
      </c>
      <c r="D298" s="185">
        <f>VLOOKUP('800.1'!A89,'800.1'!A89:N420,14,FALSE)</f>
        <v>9177.923861472842</v>
      </c>
    </row>
    <row r="299" spans="1:4" ht="54" thickTop="1" thickBot="1">
      <c r="A299" s="143" t="s">
        <v>1243</v>
      </c>
      <c r="B299" s="144" t="s">
        <v>1912</v>
      </c>
      <c r="C299" s="139" t="s">
        <v>144</v>
      </c>
      <c r="D299" s="185">
        <f>VLOOKUP('800.2'!A89,'800.2'!A89:N421,14,FALSE)</f>
        <v>22697.793023707418</v>
      </c>
    </row>
    <row r="300" spans="1:4" ht="54" thickTop="1" thickBot="1">
      <c r="A300" s="143" t="s">
        <v>1244</v>
      </c>
      <c r="B300" s="144" t="s">
        <v>1913</v>
      </c>
      <c r="C300" s="139" t="s">
        <v>144</v>
      </c>
      <c r="D300" s="185">
        <f>VLOOKUP('800.3'!A89,'800.3'!A89:N422,14,FALSE)</f>
        <v>41222.824633615724</v>
      </c>
    </row>
    <row r="301" spans="1:4" ht="54" thickTop="1" thickBot="1">
      <c r="A301" s="143" t="s">
        <v>1245</v>
      </c>
      <c r="B301" s="144" t="s">
        <v>1914</v>
      </c>
      <c r="C301" s="139" t="s">
        <v>144</v>
      </c>
      <c r="D301" s="185">
        <f>VLOOKUP('800.4'!A89,'800.4'!A89:N423,14,FALSE)</f>
        <v>54382.813351405857</v>
      </c>
    </row>
    <row r="302" spans="1:4" ht="54" thickTop="1" thickBot="1">
      <c r="A302" s="143" t="s">
        <v>1802</v>
      </c>
      <c r="B302" s="144" t="s">
        <v>1915</v>
      </c>
      <c r="C302" s="139" t="s">
        <v>1929</v>
      </c>
      <c r="D302" s="185">
        <f>VLOOKUP('802.1'!A89,'802.1'!A89:N424,14,FALSE)</f>
        <v>325537.60236063227</v>
      </c>
    </row>
    <row r="303" spans="1:4" ht="54" thickTop="1" thickBot="1">
      <c r="A303" s="143" t="s">
        <v>1803</v>
      </c>
      <c r="B303" s="144" t="s">
        <v>1965</v>
      </c>
      <c r="C303" s="139" t="s">
        <v>1929</v>
      </c>
      <c r="D303" s="185">
        <f>VLOOKUP('802.2'!A89,'802.2'!A89:N425,14,FALSE)</f>
        <v>69649.91989088527</v>
      </c>
    </row>
    <row r="304" spans="1:4" ht="54" thickTop="1" thickBot="1">
      <c r="A304" s="143" t="s">
        <v>1804</v>
      </c>
      <c r="B304" s="144" t="s">
        <v>1916</v>
      </c>
      <c r="C304" s="139" t="s">
        <v>1929</v>
      </c>
      <c r="D304" s="185">
        <f>VLOOKUP('802.3'!A89,'802.3'!A89:N426,14,FALSE)</f>
        <v>45307.88540931094</v>
      </c>
    </row>
    <row r="305" spans="1:4" ht="54" thickTop="1" thickBot="1">
      <c r="A305" s="143" t="s">
        <v>1805</v>
      </c>
      <c r="B305" s="144" t="s">
        <v>1917</v>
      </c>
      <c r="C305" s="139" t="s">
        <v>1929</v>
      </c>
      <c r="D305" s="185">
        <f>VLOOKUP('802.4'!A89,'802.4'!A89:N427,14,FALSE)</f>
        <v>38945.762760717647</v>
      </c>
    </row>
    <row r="306" spans="1:4" ht="54" thickTop="1" thickBot="1">
      <c r="A306" s="143" t="s">
        <v>1806</v>
      </c>
      <c r="B306" s="144" t="s">
        <v>1918</v>
      </c>
      <c r="C306" s="139" t="s">
        <v>1929</v>
      </c>
      <c r="D306" s="185">
        <f>VLOOKUP('802.5'!A89,'802.5'!A89:N428,14,FALSE)</f>
        <v>289137.2555406618</v>
      </c>
    </row>
    <row r="307" spans="1:4" ht="54" thickTop="1" thickBot="1">
      <c r="A307" s="143" t="s">
        <v>1807</v>
      </c>
      <c r="B307" s="144" t="s">
        <v>1919</v>
      </c>
      <c r="C307" s="139" t="s">
        <v>1929</v>
      </c>
      <c r="D307" s="185">
        <f>VLOOKUP('802.6'!A89,'802.6'!A89:N429,14,FALSE)</f>
        <v>281406.23508080799</v>
      </c>
    </row>
    <row r="308" spans="1:4" ht="54" thickTop="1" thickBot="1">
      <c r="A308" s="143" t="s">
        <v>1808</v>
      </c>
      <c r="B308" s="144" t="s">
        <v>1920</v>
      </c>
      <c r="C308" s="139" t="s">
        <v>1929</v>
      </c>
      <c r="D308" s="185">
        <f>VLOOKUP('802.7'!A89,'802.7'!A89:N430,14,FALSE)</f>
        <v>185193.74831684941</v>
      </c>
    </row>
    <row r="309" spans="1:4" ht="54" thickTop="1" thickBot="1">
      <c r="A309" s="143" t="s">
        <v>1809</v>
      </c>
      <c r="B309" s="144" t="s">
        <v>1921</v>
      </c>
      <c r="C309" s="139" t="s">
        <v>1929</v>
      </c>
      <c r="D309" s="185">
        <f>VLOOKUP('802.8'!A89,'802.8'!A89:N431,14,FALSE)</f>
        <v>158596.28417091971</v>
      </c>
    </row>
    <row r="310" spans="1:4" ht="54" thickTop="1" thickBot="1">
      <c r="A310" s="143" t="s">
        <v>1246</v>
      </c>
      <c r="B310" s="144" t="s">
        <v>1922</v>
      </c>
      <c r="C310" s="139" t="s">
        <v>233</v>
      </c>
      <c r="D310" s="185">
        <f>VLOOKUP('810.1'!A89,'810.1'!A89:N432,14,FALSE)</f>
        <v>18674.283626158347</v>
      </c>
    </row>
    <row r="311" spans="1:4" ht="54" thickTop="1" thickBot="1">
      <c r="A311" s="143" t="s">
        <v>1247</v>
      </c>
      <c r="B311" s="144" t="s">
        <v>1923</v>
      </c>
      <c r="C311" s="139" t="s">
        <v>233</v>
      </c>
      <c r="D311" s="185">
        <f>VLOOKUP('810.2'!A89,'810.2'!A89:N433,14,FALSE)</f>
        <v>10932.439185925015</v>
      </c>
    </row>
    <row r="312" spans="1:4" ht="54" thickTop="1" thickBot="1">
      <c r="A312" s="143" t="s">
        <v>1248</v>
      </c>
      <c r="B312" s="144" t="s">
        <v>1924</v>
      </c>
      <c r="C312" s="139" t="s">
        <v>233</v>
      </c>
      <c r="D312" s="185">
        <f>VLOOKUP('810.3'!A89,'810.3'!A89:N435,14,FALSE)</f>
        <v>5466.0887292322959</v>
      </c>
    </row>
    <row r="313" spans="1:4" ht="57.75" thickTop="1" thickBot="1">
      <c r="A313" s="143" t="s">
        <v>1810</v>
      </c>
      <c r="B313" s="144" t="s">
        <v>2156</v>
      </c>
      <c r="C313" s="139" t="s">
        <v>233</v>
      </c>
      <c r="D313" s="185">
        <f>VLOOKUP('811.1'!A89,'811.1'!A89:N436,14,FALSE)</f>
        <v>34079.962157878341</v>
      </c>
    </row>
    <row r="314" spans="1:4" ht="57.75" thickTop="1" thickBot="1">
      <c r="A314" s="143" t="s">
        <v>1811</v>
      </c>
      <c r="B314" s="144" t="s">
        <v>2157</v>
      </c>
      <c r="C314" s="139" t="s">
        <v>233</v>
      </c>
      <c r="D314" s="185">
        <f>VLOOKUP('811.2'!A89,'811.2'!A89:N437,14,FALSE)</f>
        <v>39605.084404215755</v>
      </c>
    </row>
    <row r="315" spans="1:4" ht="54" thickTop="1" thickBot="1">
      <c r="A315" s="143" t="s">
        <v>1249</v>
      </c>
      <c r="B315" s="144" t="s">
        <v>2159</v>
      </c>
      <c r="C315" s="139" t="s">
        <v>233</v>
      </c>
      <c r="D315" s="185">
        <f>VLOOKUP('812.1'!A89,'812.1'!A89:N438,14,FALSE)</f>
        <v>66680.948848772285</v>
      </c>
    </row>
    <row r="316" spans="1:4" ht="54" thickTop="1" thickBot="1">
      <c r="A316" s="143" t="s">
        <v>1812</v>
      </c>
      <c r="B316" s="144" t="s">
        <v>1925</v>
      </c>
      <c r="C316" s="139" t="s">
        <v>2101</v>
      </c>
      <c r="D316" s="185">
        <f>VLOOKUP('820.1'!A89,'820.1'!A89:N439,14,FALSE)</f>
        <v>68213.258308034725</v>
      </c>
    </row>
    <row r="317" spans="1:4" ht="54" thickTop="1" thickBot="1">
      <c r="A317" s="143" t="s">
        <v>1813</v>
      </c>
      <c r="B317" s="144" t="s">
        <v>1926</v>
      </c>
      <c r="C317" s="139" t="s">
        <v>1068</v>
      </c>
      <c r="D317" s="185">
        <f>VLOOKUP('820.1.2'!A88,'820.1.2'!A88:N440,14,FALSE)</f>
        <v>41483719.591834456</v>
      </c>
    </row>
    <row r="318" spans="1:4" ht="57.75" thickTop="1" thickBot="1">
      <c r="A318" s="143" t="s">
        <v>1250</v>
      </c>
      <c r="B318" s="144" t="s">
        <v>1927</v>
      </c>
      <c r="C318" s="139" t="s">
        <v>2104</v>
      </c>
      <c r="D318" s="185">
        <f>VLOOKUP('900.1'!A88,'900.1'!A88:N441,14,FALSE)</f>
        <v>1411.557736682551</v>
      </c>
    </row>
    <row r="319" spans="1:4" ht="57.75" thickTop="1" thickBot="1">
      <c r="A319" s="143" t="s">
        <v>1251</v>
      </c>
      <c r="B319" s="144" t="s">
        <v>2301</v>
      </c>
      <c r="C319" s="139" t="s">
        <v>2105</v>
      </c>
      <c r="D319" s="185">
        <f>VLOOKUP('900.2'!A88,'900.2'!A88:N442,14,FALSE)</f>
        <v>1732.3663132013126</v>
      </c>
    </row>
    <row r="320" spans="1:4" ht="54" thickTop="1" thickBot="1">
      <c r="A320" s="143" t="s">
        <v>1252</v>
      </c>
      <c r="B320" s="144" t="s">
        <v>1928</v>
      </c>
      <c r="C320" s="139" t="s">
        <v>2105</v>
      </c>
      <c r="D320" s="185">
        <f>VLOOKUP('900.3'!A88,'900.3'!A88:N443,14,FALSE)</f>
        <v>1732.3663132013126</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8"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4.7109375" customWidth="1"/>
  </cols>
  <sheetData>
    <row r="1" spans="1:4" ht="66" customHeight="1" thickTop="1">
      <c r="A1" s="667" t="s">
        <v>1934</v>
      </c>
      <c r="B1" s="668"/>
      <c r="C1" s="668"/>
      <c r="D1" s="669"/>
    </row>
    <row r="2" spans="1:4" ht="20.25" customHeight="1" thickBot="1">
      <c r="A2" s="670"/>
      <c r="B2" s="671"/>
      <c r="C2" s="671"/>
      <c r="D2" s="672"/>
    </row>
    <row r="3" spans="1:4" ht="16.5" thickTop="1" thickBot="1">
      <c r="A3" s="666" t="s">
        <v>2329</v>
      </c>
      <c r="B3" s="666"/>
      <c r="C3" s="666"/>
      <c r="D3" s="666"/>
    </row>
    <row r="4" spans="1:4" ht="16.5" thickTop="1" thickBot="1">
      <c r="A4" s="666"/>
      <c r="B4" s="666"/>
      <c r="C4" s="666"/>
      <c r="D4" s="666"/>
    </row>
    <row r="5" spans="1:4" ht="16.5" thickTop="1" thickBot="1">
      <c r="A5" s="666"/>
      <c r="B5" s="666"/>
      <c r="C5" s="666"/>
      <c r="D5" s="666"/>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7">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tabSelected="1" zoomScale="77" zoomScaleNormal="77" workbookViewId="0">
      <pane xSplit="4" ySplit="3" topLeftCell="E4" activePane="bottomRight" state="frozen"/>
      <selection activeCell="D20" sqref="D20"/>
      <selection pane="topRight" activeCell="D20" sqref="D20"/>
      <selection pane="bottomLeft" activeCell="D20" sqref="D20"/>
      <selection pane="bottomRight" activeCell="G143" sqref="G143"/>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5">
        <v>56007</v>
      </c>
    </row>
    <row r="8" spans="1:4" ht="30" customHeight="1" thickTop="1" thickBot="1">
      <c r="A8" s="16" t="s">
        <v>112</v>
      </c>
      <c r="B8" s="14" t="s">
        <v>113</v>
      </c>
      <c r="C8" s="17" t="s">
        <v>114</v>
      </c>
      <c r="D8" s="1005">
        <v>1880.5133470093247</v>
      </c>
    </row>
    <row r="9" spans="1:4" ht="30" customHeight="1" thickTop="1" thickBot="1">
      <c r="A9" s="16" t="s">
        <v>117</v>
      </c>
      <c r="B9" s="14" t="s">
        <v>113</v>
      </c>
      <c r="C9" s="17" t="s">
        <v>118</v>
      </c>
      <c r="D9" s="1005">
        <v>75570.535624843164</v>
      </c>
    </row>
    <row r="10" spans="1:4" ht="30" customHeight="1" thickTop="1" thickBot="1">
      <c r="A10" s="16" t="s">
        <v>119</v>
      </c>
      <c r="B10" s="14" t="s">
        <v>113</v>
      </c>
      <c r="C10" s="17" t="s">
        <v>120</v>
      </c>
      <c r="D10" s="1005">
        <v>32130</v>
      </c>
    </row>
    <row r="11" spans="1:4" ht="30" customHeight="1" thickTop="1" thickBot="1">
      <c r="A11" s="16" t="s">
        <v>123</v>
      </c>
      <c r="B11" s="14" t="s">
        <v>113</v>
      </c>
      <c r="C11" s="17" t="s">
        <v>124</v>
      </c>
      <c r="D11" s="1005">
        <v>21250</v>
      </c>
    </row>
    <row r="12" spans="1:4" ht="30" customHeight="1" thickTop="1" thickBot="1">
      <c r="A12" s="16" t="s">
        <v>121</v>
      </c>
      <c r="B12" s="14" t="s">
        <v>113</v>
      </c>
      <c r="C12" s="17" t="s">
        <v>122</v>
      </c>
      <c r="D12" s="1005">
        <v>65809.5</v>
      </c>
    </row>
    <row r="13" spans="1:4" ht="30" customHeight="1" thickTop="1" thickBot="1">
      <c r="A13" s="16" t="s">
        <v>125</v>
      </c>
      <c r="B13" s="14" t="s">
        <v>113</v>
      </c>
      <c r="C13" s="17" t="s">
        <v>126</v>
      </c>
      <c r="D13" s="1005">
        <v>58414</v>
      </c>
    </row>
    <row r="14" spans="1:4" ht="30" customHeight="1" thickTop="1" thickBot="1">
      <c r="A14" s="16" t="s">
        <v>131</v>
      </c>
      <c r="B14" s="14" t="s">
        <v>113</v>
      </c>
      <c r="C14" s="17" t="s">
        <v>132</v>
      </c>
      <c r="D14" s="1005">
        <v>278000</v>
      </c>
    </row>
    <row r="15" spans="1:4" ht="30" customHeight="1" thickTop="1" thickBot="1">
      <c r="A15" s="16" t="s">
        <v>129</v>
      </c>
      <c r="B15" s="14" t="s">
        <v>113</v>
      </c>
      <c r="C15" s="17" t="s">
        <v>130</v>
      </c>
      <c r="D15" s="1005">
        <v>211065.94814848265</v>
      </c>
    </row>
    <row r="16" spans="1:4" ht="30" customHeight="1" thickTop="1" thickBot="1">
      <c r="A16" s="16" t="s">
        <v>127</v>
      </c>
      <c r="B16" s="14" t="s">
        <v>113</v>
      </c>
      <c r="C16" s="17" t="s">
        <v>128</v>
      </c>
      <c r="D16" s="1005">
        <v>125207.16245578988</v>
      </c>
    </row>
    <row r="17" spans="1:4" ht="30" customHeight="1" thickTop="1" thickBot="1">
      <c r="A17" s="16" t="s">
        <v>1795</v>
      </c>
      <c r="B17" s="14" t="s">
        <v>113</v>
      </c>
      <c r="C17" s="17" t="s">
        <v>1796</v>
      </c>
      <c r="D17" s="1005">
        <v>63564.69542185231</v>
      </c>
    </row>
    <row r="18" spans="1:4" ht="30" customHeight="1" thickTop="1" thickBot="1">
      <c r="A18" s="16" t="s">
        <v>133</v>
      </c>
      <c r="B18" s="14" t="s">
        <v>113</v>
      </c>
      <c r="C18" s="17" t="s">
        <v>134</v>
      </c>
      <c r="D18" s="1005">
        <v>80108.770283607082</v>
      </c>
    </row>
    <row r="19" spans="1:4" ht="30" customHeight="1" thickTop="1" thickBot="1">
      <c r="A19" s="16" t="s">
        <v>146</v>
      </c>
      <c r="B19" s="14" t="s">
        <v>113</v>
      </c>
      <c r="C19" s="17" t="s">
        <v>147</v>
      </c>
      <c r="D19" s="1005">
        <v>178513.84750963646</v>
      </c>
    </row>
    <row r="20" spans="1:4" ht="30" customHeight="1" thickTop="1" thickBot="1">
      <c r="A20" s="16" t="s">
        <v>135</v>
      </c>
      <c r="B20" s="14" t="s">
        <v>113</v>
      </c>
      <c r="C20" s="17" t="s">
        <v>1968</v>
      </c>
      <c r="D20" s="1005">
        <v>72000</v>
      </c>
    </row>
    <row r="21" spans="1:4" ht="30" customHeight="1" thickTop="1" thickBot="1">
      <c r="A21" s="16" t="s">
        <v>136</v>
      </c>
      <c r="B21" s="14" t="s">
        <v>113</v>
      </c>
      <c r="C21" s="17" t="s">
        <v>137</v>
      </c>
      <c r="D21" s="1005">
        <v>172300.32643262154</v>
      </c>
    </row>
    <row r="22" spans="1:4" ht="30" customHeight="1" thickTop="1" thickBot="1">
      <c r="A22" s="16" t="s">
        <v>138</v>
      </c>
      <c r="B22" s="14" t="s">
        <v>113</v>
      </c>
      <c r="C22" s="17" t="s">
        <v>139</v>
      </c>
      <c r="D22" s="1005">
        <v>50646.074170587526</v>
      </c>
    </row>
    <row r="23" spans="1:4" ht="30" customHeight="1" thickTop="1" thickBot="1">
      <c r="A23" s="16" t="s">
        <v>143</v>
      </c>
      <c r="B23" s="14" t="s">
        <v>144</v>
      </c>
      <c r="C23" s="17" t="s">
        <v>145</v>
      </c>
      <c r="D23" s="1005">
        <v>26524.937201453111</v>
      </c>
    </row>
    <row r="24" spans="1:4" ht="30" customHeight="1" thickTop="1" thickBot="1">
      <c r="A24" s="16" t="s">
        <v>140</v>
      </c>
      <c r="B24" s="14" t="s">
        <v>1082</v>
      </c>
      <c r="C24" s="17" t="s">
        <v>142</v>
      </c>
      <c r="D24" s="1005">
        <v>30784.424382292811</v>
      </c>
    </row>
    <row r="25" spans="1:4" ht="30" customHeight="1" thickTop="1" thickBot="1">
      <c r="A25" s="16" t="s">
        <v>148</v>
      </c>
      <c r="B25" s="14" t="s">
        <v>113</v>
      </c>
      <c r="C25" s="17" t="s">
        <v>149</v>
      </c>
      <c r="D25" s="1005">
        <v>181249.34099883444</v>
      </c>
    </row>
    <row r="26" spans="1:4" ht="30" customHeight="1" thickTop="1" thickBot="1">
      <c r="A26" s="16" t="s">
        <v>150</v>
      </c>
      <c r="B26" s="14" t="s">
        <v>113</v>
      </c>
      <c r="C26" s="17" t="s">
        <v>151</v>
      </c>
      <c r="D26" s="1005">
        <v>158982.21832921042</v>
      </c>
    </row>
    <row r="27" spans="1:4" ht="30" customHeight="1" thickTop="1" thickBot="1">
      <c r="A27" s="16" t="s">
        <v>152</v>
      </c>
      <c r="B27" s="14" t="s">
        <v>113</v>
      </c>
      <c r="C27" s="17" t="s">
        <v>153</v>
      </c>
      <c r="D27" s="1005">
        <v>67489.912230166228</v>
      </c>
    </row>
    <row r="28" spans="1:4" ht="30" customHeight="1" thickTop="1" thickBot="1">
      <c r="A28" s="16" t="s">
        <v>154</v>
      </c>
      <c r="B28" s="14" t="s">
        <v>113</v>
      </c>
      <c r="C28" s="17" t="s">
        <v>155</v>
      </c>
      <c r="D28" s="1005">
        <v>123736.61578853607</v>
      </c>
    </row>
    <row r="29" spans="1:4" ht="30" customHeight="1" thickTop="1" thickBot="1">
      <c r="A29" s="16" t="s">
        <v>156</v>
      </c>
      <c r="B29" s="14" t="s">
        <v>113</v>
      </c>
      <c r="C29" s="17" t="s">
        <v>157</v>
      </c>
      <c r="D29" s="1005">
        <v>1354</v>
      </c>
    </row>
    <row r="30" spans="1:4" ht="30" customHeight="1" thickTop="1" thickBot="1">
      <c r="A30" s="16" t="s">
        <v>166</v>
      </c>
      <c r="B30" s="14" t="s">
        <v>113</v>
      </c>
      <c r="C30" s="17" t="s">
        <v>167</v>
      </c>
      <c r="D30" s="1005">
        <v>113579.00895786537</v>
      </c>
    </row>
    <row r="31" spans="1:4" ht="30" customHeight="1" thickTop="1" thickBot="1">
      <c r="A31" s="16" t="s">
        <v>162</v>
      </c>
      <c r="B31" s="14" t="s">
        <v>113</v>
      </c>
      <c r="C31" s="17" t="s">
        <v>163</v>
      </c>
      <c r="D31" s="1005">
        <v>6604.7904290005536</v>
      </c>
    </row>
    <row r="32" spans="1:4" ht="30" customHeight="1" thickTop="1" thickBot="1">
      <c r="A32" s="16" t="s">
        <v>164</v>
      </c>
      <c r="B32" s="14" t="s">
        <v>113</v>
      </c>
      <c r="C32" s="17" t="s">
        <v>165</v>
      </c>
      <c r="D32" s="1005">
        <v>21625.444444444442</v>
      </c>
    </row>
    <row r="33" spans="1:4" ht="30" customHeight="1" thickTop="1" thickBot="1">
      <c r="A33" s="16" t="s">
        <v>171</v>
      </c>
      <c r="B33" s="14" t="s">
        <v>113</v>
      </c>
      <c r="C33" s="17" t="s">
        <v>172</v>
      </c>
      <c r="D33" s="1005">
        <v>7375.7194695703847</v>
      </c>
    </row>
    <row r="34" spans="1:4" ht="30" customHeight="1" thickTop="1" thickBot="1">
      <c r="A34" s="16" t="s">
        <v>160</v>
      </c>
      <c r="B34" s="14" t="s">
        <v>113</v>
      </c>
      <c r="C34" s="17" t="s">
        <v>161</v>
      </c>
      <c r="D34" s="1005">
        <v>6475.6097186746138</v>
      </c>
    </row>
    <row r="35" spans="1:4" ht="30" customHeight="1" thickTop="1" thickBot="1">
      <c r="A35" s="16" t="s">
        <v>173</v>
      </c>
      <c r="B35" s="14" t="s">
        <v>113</v>
      </c>
      <c r="C35" s="17" t="s">
        <v>1970</v>
      </c>
      <c r="D35" s="1005">
        <v>131366.43167927777</v>
      </c>
    </row>
    <row r="36" spans="1:4" ht="30" customHeight="1" thickTop="1" thickBot="1">
      <c r="A36" s="16" t="s">
        <v>170</v>
      </c>
      <c r="B36" s="14" t="s">
        <v>113</v>
      </c>
      <c r="C36" s="17" t="s">
        <v>1969</v>
      </c>
      <c r="D36" s="1005">
        <v>110312.48912294865</v>
      </c>
    </row>
    <row r="37" spans="1:4" ht="30" customHeight="1" thickTop="1" thickBot="1">
      <c r="A37" s="16" t="s">
        <v>168</v>
      </c>
      <c r="B37" s="14" t="s">
        <v>113</v>
      </c>
      <c r="C37" s="17" t="s">
        <v>169</v>
      </c>
      <c r="D37" s="1005">
        <v>107023.21158285782</v>
      </c>
    </row>
    <row r="38" spans="1:4" ht="30" customHeight="1" thickTop="1" thickBot="1">
      <c r="A38" s="16" t="s">
        <v>174</v>
      </c>
      <c r="B38" s="14" t="s">
        <v>113</v>
      </c>
      <c r="C38" s="17" t="s">
        <v>175</v>
      </c>
      <c r="D38" s="1005">
        <v>77877.777777777766</v>
      </c>
    </row>
    <row r="39" spans="1:4" ht="30" customHeight="1" thickTop="1" thickBot="1">
      <c r="A39" s="16" t="s">
        <v>176</v>
      </c>
      <c r="B39" s="14" t="s">
        <v>113</v>
      </c>
      <c r="C39" s="17" t="s">
        <v>177</v>
      </c>
      <c r="D39" s="1005">
        <v>64682.222222222226</v>
      </c>
    </row>
    <row r="40" spans="1:4" ht="30" customHeight="1" thickTop="1" thickBot="1">
      <c r="A40" s="16" t="s">
        <v>180</v>
      </c>
      <c r="B40" s="14" t="s">
        <v>113</v>
      </c>
      <c r="C40" s="17" t="s">
        <v>181</v>
      </c>
      <c r="D40" s="1005">
        <v>103632.56031285597</v>
      </c>
    </row>
    <row r="41" spans="1:4" ht="30" customHeight="1" thickTop="1" thickBot="1">
      <c r="A41" s="16" t="s">
        <v>178</v>
      </c>
      <c r="B41" s="14" t="s">
        <v>113</v>
      </c>
      <c r="C41" s="17" t="s">
        <v>179</v>
      </c>
      <c r="D41" s="1005">
        <v>86448.888888888891</v>
      </c>
    </row>
    <row r="42" spans="1:4" ht="30" customHeight="1" thickTop="1" thickBot="1">
      <c r="A42" s="16" t="s">
        <v>182</v>
      </c>
      <c r="B42" s="14" t="s">
        <v>113</v>
      </c>
      <c r="C42" s="17" t="s">
        <v>183</v>
      </c>
      <c r="D42" s="1005">
        <v>90544.444444444438</v>
      </c>
    </row>
    <row r="43" spans="1:4" ht="30" customHeight="1" thickTop="1" thickBot="1">
      <c r="A43" s="16" t="s">
        <v>1756</v>
      </c>
      <c r="B43" s="14" t="s">
        <v>113</v>
      </c>
      <c r="C43" s="17" t="s">
        <v>1755</v>
      </c>
      <c r="D43" s="1005">
        <v>6348.9125800195752</v>
      </c>
    </row>
    <row r="44" spans="1:4" ht="30" customHeight="1" thickTop="1" thickBot="1">
      <c r="A44" s="16" t="s">
        <v>184</v>
      </c>
      <c r="B44" s="14" t="s">
        <v>113</v>
      </c>
      <c r="C44" s="17" t="s">
        <v>185</v>
      </c>
      <c r="D44" s="1005">
        <v>15020.539217524245</v>
      </c>
    </row>
    <row r="45" spans="1:4" ht="30" customHeight="1" thickTop="1" thickBot="1">
      <c r="A45" s="16" t="s">
        <v>1687</v>
      </c>
      <c r="B45" s="14" t="s">
        <v>113</v>
      </c>
      <c r="C45" s="17" t="s">
        <v>1688</v>
      </c>
      <c r="D45" s="1005">
        <v>2557.6591667706684</v>
      </c>
    </row>
    <row r="46" spans="1:4" ht="30" customHeight="1" thickTop="1" thickBot="1">
      <c r="A46" s="16" t="s">
        <v>188</v>
      </c>
      <c r="B46" s="14" t="s">
        <v>113</v>
      </c>
      <c r="C46" s="17" t="s">
        <v>189</v>
      </c>
      <c r="D46" s="1005">
        <v>2445.9012755884296</v>
      </c>
    </row>
    <row r="47" spans="1:4" ht="30" customHeight="1" thickTop="1" thickBot="1">
      <c r="A47" s="16" t="s">
        <v>186</v>
      </c>
      <c r="B47" s="14" t="s">
        <v>113</v>
      </c>
      <c r="C47" s="17" t="s">
        <v>187</v>
      </c>
      <c r="D47" s="1005">
        <v>2761.1988695281802</v>
      </c>
    </row>
    <row r="48" spans="1:4" ht="30" customHeight="1" thickTop="1" thickBot="1">
      <c r="A48" s="16" t="s">
        <v>190</v>
      </c>
      <c r="B48" s="14" t="s">
        <v>113</v>
      </c>
      <c r="C48" s="17" t="s">
        <v>191</v>
      </c>
      <c r="D48" s="1005">
        <v>5036.5556292795682</v>
      </c>
    </row>
    <row r="49" spans="1:4" ht="30" customHeight="1" thickTop="1" thickBot="1">
      <c r="A49" s="16" t="s">
        <v>201</v>
      </c>
      <c r="B49" s="14" t="s">
        <v>113</v>
      </c>
      <c r="C49" s="17" t="s">
        <v>1972</v>
      </c>
      <c r="D49" s="1005">
        <v>98539.439192378151</v>
      </c>
    </row>
    <row r="50" spans="1:4" ht="30" customHeight="1" thickTop="1" thickBot="1">
      <c r="A50" s="16" t="s">
        <v>192</v>
      </c>
      <c r="B50" s="14" t="s">
        <v>113</v>
      </c>
      <c r="C50" s="17" t="s">
        <v>193</v>
      </c>
      <c r="D50" s="1005">
        <v>35407.280397756062</v>
      </c>
    </row>
    <row r="51" spans="1:4" ht="30" customHeight="1" thickTop="1" thickBot="1">
      <c r="A51" s="16" t="s">
        <v>194</v>
      </c>
      <c r="B51" s="14" t="s">
        <v>113</v>
      </c>
      <c r="C51" s="17" t="s">
        <v>1971</v>
      </c>
      <c r="D51" s="1005">
        <v>2800</v>
      </c>
    </row>
    <row r="52" spans="1:4" ht="30" customHeight="1" thickTop="1" thickBot="1">
      <c r="A52" s="16" t="s">
        <v>224</v>
      </c>
      <c r="B52" s="14" t="s">
        <v>92</v>
      </c>
      <c r="C52" s="17" t="s">
        <v>1975</v>
      </c>
      <c r="D52" s="1005">
        <v>167666.52041045795</v>
      </c>
    </row>
    <row r="53" spans="1:4" ht="30" customHeight="1" thickTop="1" thickBot="1">
      <c r="A53" s="16" t="s">
        <v>195</v>
      </c>
      <c r="B53" s="14" t="s">
        <v>113</v>
      </c>
      <c r="C53" s="17" t="s">
        <v>196</v>
      </c>
      <c r="D53" s="1005">
        <v>10594.152769665698</v>
      </c>
    </row>
    <row r="54" spans="1:4" ht="30" customHeight="1" thickTop="1" thickBot="1">
      <c r="A54" s="16" t="s">
        <v>214</v>
      </c>
      <c r="B54" s="14" t="s">
        <v>113</v>
      </c>
      <c r="C54" s="17" t="s">
        <v>215</v>
      </c>
      <c r="D54" s="1005">
        <v>10686.770879405298</v>
      </c>
    </row>
    <row r="55" spans="1:4" ht="30" customHeight="1" thickTop="1" thickBot="1">
      <c r="A55" s="16" t="s">
        <v>197</v>
      </c>
      <c r="B55" s="14" t="s">
        <v>113</v>
      </c>
      <c r="C55" s="17" t="s">
        <v>198</v>
      </c>
      <c r="D55" s="1005">
        <v>163325.06741879784</v>
      </c>
    </row>
    <row r="56" spans="1:4" ht="30" customHeight="1" thickTop="1" thickBot="1">
      <c r="A56" s="16" t="s">
        <v>199</v>
      </c>
      <c r="B56" s="14" t="s">
        <v>113</v>
      </c>
      <c r="C56" s="17" t="s">
        <v>200</v>
      </c>
      <c r="D56" s="1005">
        <v>11519.789561992855</v>
      </c>
    </row>
    <row r="57" spans="1:4" ht="30" customHeight="1" thickTop="1" thickBot="1">
      <c r="A57" s="16" t="s">
        <v>202</v>
      </c>
      <c r="B57" s="14" t="s">
        <v>113</v>
      </c>
      <c r="C57" s="17" t="s">
        <v>203</v>
      </c>
      <c r="D57" s="1005">
        <v>101047.88237490872</v>
      </c>
    </row>
    <row r="58" spans="1:4" ht="30" customHeight="1" thickTop="1" thickBot="1">
      <c r="A58" s="16" t="s">
        <v>212</v>
      </c>
      <c r="B58" s="14" t="s">
        <v>113</v>
      </c>
      <c r="C58" s="17" t="s">
        <v>213</v>
      </c>
      <c r="D58" s="1005">
        <v>38133.480598410206</v>
      </c>
    </row>
    <row r="59" spans="1:4" ht="30" customHeight="1" thickTop="1" thickBot="1">
      <c r="A59" s="16" t="s">
        <v>206</v>
      </c>
      <c r="B59" s="14" t="s">
        <v>113</v>
      </c>
      <c r="C59" s="17" t="s">
        <v>207</v>
      </c>
      <c r="D59" s="1005">
        <v>6562.4146356292695</v>
      </c>
    </row>
    <row r="60" spans="1:4" ht="30" customHeight="1" thickTop="1" thickBot="1">
      <c r="A60" s="16" t="s">
        <v>204</v>
      </c>
      <c r="B60" s="14" t="s">
        <v>113</v>
      </c>
      <c r="C60" s="17" t="s">
        <v>205</v>
      </c>
      <c r="D60" s="1005">
        <v>9434.6370902169492</v>
      </c>
    </row>
    <row r="61" spans="1:4" ht="30" customHeight="1" thickTop="1" thickBot="1">
      <c r="A61" s="16" t="s">
        <v>208</v>
      </c>
      <c r="B61" s="14" t="s">
        <v>113</v>
      </c>
      <c r="C61" s="17" t="s">
        <v>209</v>
      </c>
      <c r="D61" s="1005">
        <v>13279.370367053181</v>
      </c>
    </row>
    <row r="62" spans="1:4" ht="30" customHeight="1" thickTop="1" thickBot="1">
      <c r="A62" s="16" t="s">
        <v>210</v>
      </c>
      <c r="B62" s="14" t="s">
        <v>113</v>
      </c>
      <c r="C62" s="17" t="s">
        <v>211</v>
      </c>
      <c r="D62" s="1005">
        <v>14992.452623804274</v>
      </c>
    </row>
    <row r="63" spans="1:4" ht="30" customHeight="1" thickTop="1" thickBot="1">
      <c r="A63" s="16" t="s">
        <v>217</v>
      </c>
      <c r="B63" s="14" t="s">
        <v>113</v>
      </c>
      <c r="C63" s="17" t="s">
        <v>218</v>
      </c>
      <c r="D63" s="1005">
        <v>22890.666106522873</v>
      </c>
    </row>
    <row r="64" spans="1:4" ht="30" customHeight="1" thickTop="1" thickBot="1">
      <c r="A64" s="16" t="s">
        <v>219</v>
      </c>
      <c r="B64" s="14" t="s">
        <v>113</v>
      </c>
      <c r="C64" s="17" t="s">
        <v>220</v>
      </c>
      <c r="D64" s="1005">
        <v>16726.801309408202</v>
      </c>
    </row>
    <row r="65" spans="1:4" ht="30" customHeight="1" thickTop="1" thickBot="1">
      <c r="A65" s="16" t="s">
        <v>216</v>
      </c>
      <c r="B65" s="14" t="s">
        <v>113</v>
      </c>
      <c r="C65" s="17" t="s">
        <v>1973</v>
      </c>
      <c r="D65" s="1005">
        <v>17399.561201407359</v>
      </c>
    </row>
    <row r="66" spans="1:4" ht="30" customHeight="1" thickTop="1" thickBot="1">
      <c r="A66" s="16" t="s">
        <v>221</v>
      </c>
      <c r="B66" s="14" t="s">
        <v>113</v>
      </c>
      <c r="C66" s="17" t="s">
        <v>1974</v>
      </c>
      <c r="D66" s="1005">
        <v>72568.566219089436</v>
      </c>
    </row>
    <row r="67" spans="1:4" ht="30" customHeight="1" thickTop="1" thickBot="1">
      <c r="A67" s="16" t="s">
        <v>222</v>
      </c>
      <c r="B67" s="14" t="s">
        <v>113</v>
      </c>
      <c r="C67" s="17" t="s">
        <v>223</v>
      </c>
      <c r="D67" s="1005">
        <v>34978.31532559076</v>
      </c>
    </row>
    <row r="68" spans="1:4" ht="30" customHeight="1" thickTop="1" thickBot="1">
      <c r="A68" s="16" t="s">
        <v>225</v>
      </c>
      <c r="B68" s="14" t="s">
        <v>113</v>
      </c>
      <c r="C68" s="17" t="s">
        <v>226</v>
      </c>
      <c r="D68" s="1005">
        <v>84365</v>
      </c>
    </row>
    <row r="69" spans="1:4" ht="30" customHeight="1" thickTop="1" thickBot="1">
      <c r="A69" s="16" t="s">
        <v>227</v>
      </c>
      <c r="B69" s="14" t="s">
        <v>113</v>
      </c>
      <c r="C69" s="17" t="s">
        <v>1976</v>
      </c>
      <c r="D69" s="1005">
        <v>22222.913085958338</v>
      </c>
    </row>
    <row r="70" spans="1:4" ht="30" customHeight="1" thickTop="1" thickBot="1">
      <c r="A70" s="16" t="s">
        <v>232</v>
      </c>
      <c r="B70" s="14" t="s">
        <v>233</v>
      </c>
      <c r="C70" s="17" t="s">
        <v>1979</v>
      </c>
      <c r="D70" s="1005">
        <v>4400</v>
      </c>
    </row>
    <row r="71" spans="1:4" ht="30" customHeight="1" thickTop="1" thickBot="1">
      <c r="A71" s="16" t="s">
        <v>228</v>
      </c>
      <c r="B71" s="14" t="s">
        <v>113</v>
      </c>
      <c r="C71" s="17" t="s">
        <v>1977</v>
      </c>
      <c r="D71" s="1005">
        <v>2786.090875035763</v>
      </c>
    </row>
    <row r="72" spans="1:4" ht="30" customHeight="1" thickTop="1" thickBot="1">
      <c r="A72" s="16" t="s">
        <v>229</v>
      </c>
      <c r="B72" s="14" t="s">
        <v>113</v>
      </c>
      <c r="C72" s="17" t="s">
        <v>1978</v>
      </c>
      <c r="D72" s="1005">
        <v>6897.6500867648019</v>
      </c>
    </row>
    <row r="73" spans="1:4" ht="30" customHeight="1" thickTop="1" thickBot="1">
      <c r="A73" s="16" t="s">
        <v>230</v>
      </c>
      <c r="B73" s="14" t="s">
        <v>113</v>
      </c>
      <c r="C73" s="17" t="s">
        <v>231</v>
      </c>
      <c r="D73" s="1005">
        <v>3358</v>
      </c>
    </row>
    <row r="74" spans="1:4" ht="30" customHeight="1" thickTop="1" thickBot="1">
      <c r="A74" s="16" t="s">
        <v>234</v>
      </c>
      <c r="B74" s="14" t="s">
        <v>113</v>
      </c>
      <c r="C74" s="17" t="s">
        <v>235</v>
      </c>
      <c r="D74" s="1005">
        <v>10499.503249841546</v>
      </c>
    </row>
    <row r="75" spans="1:4" ht="30" customHeight="1" thickTop="1" thickBot="1">
      <c r="A75" s="16" t="s">
        <v>236</v>
      </c>
      <c r="B75" s="14" t="s">
        <v>113</v>
      </c>
      <c r="C75" s="17" t="s">
        <v>237</v>
      </c>
      <c r="D75" s="1005">
        <v>527763.90469999216</v>
      </c>
    </row>
    <row r="76" spans="1:4" ht="30" customHeight="1" thickTop="1" thickBot="1">
      <c r="A76" s="16" t="s">
        <v>238</v>
      </c>
      <c r="B76" s="14" t="s">
        <v>113</v>
      </c>
      <c r="C76" s="17" t="s">
        <v>239</v>
      </c>
      <c r="D76" s="1005">
        <v>581952.28133903269</v>
      </c>
    </row>
    <row r="77" spans="1:4" ht="30" customHeight="1" thickTop="1" thickBot="1">
      <c r="A77" s="16" t="s">
        <v>240</v>
      </c>
      <c r="B77" s="14" t="s">
        <v>113</v>
      </c>
      <c r="C77" s="17" t="s">
        <v>1980</v>
      </c>
      <c r="D77" s="1005">
        <v>126830.09733878275</v>
      </c>
    </row>
    <row r="78" spans="1:4" ht="30" customHeight="1" thickTop="1" thickBot="1">
      <c r="A78" s="16" t="s">
        <v>241</v>
      </c>
      <c r="B78" s="14" t="s">
        <v>113</v>
      </c>
      <c r="C78" s="17" t="s">
        <v>1981</v>
      </c>
      <c r="D78" s="1005">
        <v>138052.40814101798</v>
      </c>
    </row>
    <row r="79" spans="1:4" ht="30" customHeight="1" thickTop="1" thickBot="1">
      <c r="A79" s="16" t="s">
        <v>246</v>
      </c>
      <c r="B79" s="14" t="s">
        <v>113</v>
      </c>
      <c r="C79" s="17" t="s">
        <v>1986</v>
      </c>
      <c r="D79" s="1005">
        <v>92346.077664318247</v>
      </c>
    </row>
    <row r="80" spans="1:4" ht="30" customHeight="1" thickTop="1" thickBot="1">
      <c r="A80" s="16" t="s">
        <v>243</v>
      </c>
      <c r="B80" s="14" t="s">
        <v>113</v>
      </c>
      <c r="C80" s="17" t="s">
        <v>1983</v>
      </c>
      <c r="D80" s="1005">
        <v>135991.71854973934</v>
      </c>
    </row>
    <row r="81" spans="1:4" ht="30" customHeight="1" thickTop="1" thickBot="1">
      <c r="A81" s="16" t="s">
        <v>244</v>
      </c>
      <c r="B81" s="14" t="s">
        <v>113</v>
      </c>
      <c r="C81" s="17" t="s">
        <v>1984</v>
      </c>
      <c r="D81" s="1005">
        <v>295879.047180305</v>
      </c>
    </row>
    <row r="82" spans="1:4" ht="30" customHeight="1" thickTop="1" thickBot="1">
      <c r="A82" s="16" t="s">
        <v>245</v>
      </c>
      <c r="B82" s="14" t="s">
        <v>113</v>
      </c>
      <c r="C82" s="17" t="s">
        <v>1985</v>
      </c>
      <c r="D82" s="1005">
        <v>208123.47478654134</v>
      </c>
    </row>
    <row r="83" spans="1:4" ht="30" customHeight="1" thickTop="1" thickBot="1">
      <c r="A83" s="16" t="s">
        <v>247</v>
      </c>
      <c r="B83" s="14" t="s">
        <v>113</v>
      </c>
      <c r="C83" s="17" t="s">
        <v>1987</v>
      </c>
      <c r="D83" s="1005">
        <v>195730.37532629378</v>
      </c>
    </row>
    <row r="84" spans="1:4" ht="30" customHeight="1" thickTop="1" thickBot="1">
      <c r="A84" s="16" t="s">
        <v>242</v>
      </c>
      <c r="B84" s="14" t="s">
        <v>113</v>
      </c>
      <c r="C84" s="17" t="s">
        <v>1982</v>
      </c>
      <c r="D84" s="1005">
        <v>185457.98624023164</v>
      </c>
    </row>
    <row r="85" spans="1:4" ht="30" customHeight="1" thickTop="1" thickBot="1">
      <c r="A85" s="16" t="s">
        <v>248</v>
      </c>
      <c r="B85" s="14" t="s">
        <v>113</v>
      </c>
      <c r="C85" s="17" t="s">
        <v>1988</v>
      </c>
      <c r="D85" s="1005">
        <v>310220.29089978035</v>
      </c>
    </row>
    <row r="86" spans="1:4" ht="30" customHeight="1" thickTop="1" thickBot="1">
      <c r="A86" s="16" t="s">
        <v>249</v>
      </c>
      <c r="B86" s="14" t="s">
        <v>113</v>
      </c>
      <c r="C86" s="17" t="s">
        <v>250</v>
      </c>
      <c r="D86" s="1005">
        <v>5073.9360645380757</v>
      </c>
    </row>
    <row r="87" spans="1:4" ht="30" customHeight="1" thickTop="1" thickBot="1">
      <c r="A87" s="16" t="s">
        <v>255</v>
      </c>
      <c r="B87" s="14" t="s">
        <v>113</v>
      </c>
      <c r="C87" s="17" t="s">
        <v>256</v>
      </c>
      <c r="D87" s="1005">
        <v>1647674.0792606154</v>
      </c>
    </row>
    <row r="88" spans="1:4" ht="30" customHeight="1" thickTop="1" thickBot="1">
      <c r="A88" s="16" t="s">
        <v>253</v>
      </c>
      <c r="B88" s="14" t="s">
        <v>113</v>
      </c>
      <c r="C88" s="17" t="s">
        <v>254</v>
      </c>
      <c r="D88" s="1005">
        <v>21219.781143696513</v>
      </c>
    </row>
    <row r="89" spans="1:4" ht="30" customHeight="1" thickTop="1" thickBot="1">
      <c r="A89" s="16" t="s">
        <v>251</v>
      </c>
      <c r="B89" s="14" t="s">
        <v>113</v>
      </c>
      <c r="C89" s="17" t="s">
        <v>252</v>
      </c>
      <c r="D89" s="1005">
        <v>26666.42452679477</v>
      </c>
    </row>
    <row r="90" spans="1:4" ht="30" customHeight="1" thickTop="1" thickBot="1">
      <c r="A90" s="16" t="s">
        <v>257</v>
      </c>
      <c r="B90" s="14" t="s">
        <v>113</v>
      </c>
      <c r="C90" s="17" t="s">
        <v>258</v>
      </c>
      <c r="D90" s="1005">
        <v>5334.7097175407562</v>
      </c>
    </row>
    <row r="91" spans="1:4" ht="30" customHeight="1" thickTop="1" thickBot="1">
      <c r="A91" s="16" t="s">
        <v>259</v>
      </c>
      <c r="B91" s="14" t="s">
        <v>113</v>
      </c>
      <c r="C91" s="17" t="s">
        <v>260</v>
      </c>
      <c r="D91" s="1005">
        <v>73527.613032684763</v>
      </c>
    </row>
    <row r="92" spans="1:4" ht="30" customHeight="1" thickTop="1" thickBot="1">
      <c r="A92" s="16" t="s">
        <v>261</v>
      </c>
      <c r="B92" s="14" t="s">
        <v>113</v>
      </c>
      <c r="C92" s="17" t="s">
        <v>262</v>
      </c>
      <c r="D92" s="1005">
        <v>10110.363888953216</v>
      </c>
    </row>
    <row r="93" spans="1:4" ht="30" customHeight="1" thickTop="1" thickBot="1">
      <c r="A93" s="16" t="s">
        <v>263</v>
      </c>
      <c r="B93" s="14" t="s">
        <v>113</v>
      </c>
      <c r="C93" s="17" t="s">
        <v>264</v>
      </c>
      <c r="D93" s="1005">
        <v>7402.6298397378278</v>
      </c>
    </row>
    <row r="94" spans="1:4" ht="30" customHeight="1" thickTop="1" thickBot="1">
      <c r="A94" s="16" t="s">
        <v>265</v>
      </c>
      <c r="B94" s="14" t="s">
        <v>113</v>
      </c>
      <c r="C94" s="17" t="s">
        <v>266</v>
      </c>
      <c r="D94" s="1005">
        <v>16364.319798623961</v>
      </c>
    </row>
    <row r="95" spans="1:4" ht="30" customHeight="1" thickTop="1" thickBot="1">
      <c r="A95" s="16" t="s">
        <v>267</v>
      </c>
      <c r="B95" s="14" t="s">
        <v>113</v>
      </c>
      <c r="C95" s="17" t="s">
        <v>268</v>
      </c>
      <c r="D95" s="1005">
        <v>87025.093369565104</v>
      </c>
    </row>
    <row r="96" spans="1:4" ht="30" customHeight="1" thickTop="1" thickBot="1">
      <c r="A96" s="16" t="s">
        <v>269</v>
      </c>
      <c r="B96" s="14" t="s">
        <v>113</v>
      </c>
      <c r="C96" s="17" t="s">
        <v>270</v>
      </c>
      <c r="D96" s="1005">
        <v>214087.91507024269</v>
      </c>
    </row>
    <row r="97" spans="1:4" ht="30" customHeight="1" thickTop="1" thickBot="1">
      <c r="A97" s="16" t="s">
        <v>271</v>
      </c>
      <c r="B97" s="14" t="s">
        <v>113</v>
      </c>
      <c r="C97" s="17" t="s">
        <v>272</v>
      </c>
      <c r="D97" s="1005">
        <v>127162.38603062507</v>
      </c>
    </row>
    <row r="98" spans="1:4" ht="30" customHeight="1" thickTop="1" thickBot="1">
      <c r="A98" s="16" t="s">
        <v>273</v>
      </c>
      <c r="B98" s="14" t="s">
        <v>113</v>
      </c>
      <c r="C98" s="17" t="s">
        <v>274</v>
      </c>
      <c r="D98" s="1005">
        <v>5434.6265940620196</v>
      </c>
    </row>
    <row r="99" spans="1:4" ht="30" customHeight="1" thickTop="1" thickBot="1">
      <c r="A99" s="16" t="s">
        <v>275</v>
      </c>
      <c r="B99" s="14" t="s">
        <v>113</v>
      </c>
      <c r="C99" s="17" t="s">
        <v>276</v>
      </c>
      <c r="D99" s="1005">
        <v>13503.546337419672</v>
      </c>
    </row>
    <row r="100" spans="1:4" ht="30" customHeight="1" thickTop="1" thickBot="1">
      <c r="A100" s="16" t="s">
        <v>277</v>
      </c>
      <c r="B100" s="14" t="s">
        <v>113</v>
      </c>
      <c r="C100" s="17" t="s">
        <v>278</v>
      </c>
      <c r="D100" s="1005">
        <v>378941.78264307743</v>
      </c>
    </row>
    <row r="101" spans="1:4" ht="30" customHeight="1" thickTop="1" thickBot="1">
      <c r="A101" s="16" t="s">
        <v>279</v>
      </c>
      <c r="B101" s="14" t="s">
        <v>113</v>
      </c>
      <c r="C101" s="17" t="s">
        <v>1989</v>
      </c>
      <c r="D101" s="1005">
        <v>362637.32711247099</v>
      </c>
    </row>
    <row r="102" spans="1:4" ht="30" customHeight="1" thickTop="1" thickBot="1">
      <c r="A102" s="16" t="s">
        <v>280</v>
      </c>
      <c r="B102" s="14" t="s">
        <v>113</v>
      </c>
      <c r="C102" s="17" t="s">
        <v>281</v>
      </c>
      <c r="D102" s="1005">
        <v>496306.66690668074</v>
      </c>
    </row>
    <row r="103" spans="1:4" ht="30" customHeight="1" thickTop="1" thickBot="1">
      <c r="A103" s="16" t="s">
        <v>282</v>
      </c>
      <c r="B103" s="14" t="s">
        <v>113</v>
      </c>
      <c r="C103" s="17" t="s">
        <v>283</v>
      </c>
      <c r="D103" s="1005">
        <v>549540.67247492447</v>
      </c>
    </row>
    <row r="104" spans="1:4" ht="30" customHeight="1" thickTop="1" thickBot="1">
      <c r="A104" s="16" t="s">
        <v>284</v>
      </c>
      <c r="B104" s="14" t="s">
        <v>113</v>
      </c>
      <c r="C104" s="17" t="s">
        <v>285</v>
      </c>
      <c r="D104" s="1005">
        <v>603452.16667109088</v>
      </c>
    </row>
    <row r="105" spans="1:4" ht="30" customHeight="1" thickTop="1" thickBot="1">
      <c r="A105" s="16" t="s">
        <v>286</v>
      </c>
      <c r="B105" s="14" t="s">
        <v>113</v>
      </c>
      <c r="C105" s="17" t="s">
        <v>287</v>
      </c>
      <c r="D105" s="1005">
        <v>241593.28667225825</v>
      </c>
    </row>
    <row r="106" spans="1:4" ht="30" customHeight="1" thickTop="1" thickBot="1">
      <c r="A106" s="16" t="s">
        <v>288</v>
      </c>
      <c r="B106" s="14" t="s">
        <v>113</v>
      </c>
      <c r="C106" s="17" t="s">
        <v>289</v>
      </c>
      <c r="D106" s="1005">
        <v>15576.921309067306</v>
      </c>
    </row>
    <row r="107" spans="1:4" ht="30" customHeight="1" thickTop="1" thickBot="1">
      <c r="A107" s="16" t="s">
        <v>290</v>
      </c>
      <c r="B107" s="14" t="s">
        <v>113</v>
      </c>
      <c r="C107" s="17" t="s">
        <v>291</v>
      </c>
      <c r="D107" s="1005">
        <v>502431.85310622962</v>
      </c>
    </row>
    <row r="108" spans="1:4" ht="30" customHeight="1" thickTop="1" thickBot="1">
      <c r="A108" s="16" t="s">
        <v>292</v>
      </c>
      <c r="B108" s="14" t="s">
        <v>113</v>
      </c>
      <c r="C108" s="17" t="s">
        <v>293</v>
      </c>
      <c r="D108" s="1005">
        <v>7399.4367571326211</v>
      </c>
    </row>
    <row r="109" spans="1:4" ht="30" customHeight="1" thickTop="1" thickBot="1">
      <c r="A109" s="16" t="s">
        <v>294</v>
      </c>
      <c r="B109" s="14" t="s">
        <v>113</v>
      </c>
      <c r="C109" s="17" t="s">
        <v>1990</v>
      </c>
      <c r="D109" s="1005">
        <v>645946.77434205194</v>
      </c>
    </row>
    <row r="110" spans="1:4" ht="30" customHeight="1" thickTop="1" thickBot="1">
      <c r="A110" s="16" t="s">
        <v>295</v>
      </c>
      <c r="B110" s="14" t="s">
        <v>113</v>
      </c>
      <c r="C110" s="17" t="s">
        <v>296</v>
      </c>
      <c r="D110" s="1005">
        <v>3468.7520701230164</v>
      </c>
    </row>
    <row r="111" spans="1:4" ht="30" customHeight="1" thickTop="1" thickBot="1">
      <c r="A111" s="16" t="s">
        <v>297</v>
      </c>
      <c r="B111" s="14" t="s">
        <v>113</v>
      </c>
      <c r="C111" s="17" t="s">
        <v>298</v>
      </c>
      <c r="D111" s="1005">
        <v>126384.71648767206</v>
      </c>
    </row>
    <row r="112" spans="1:4" ht="30" customHeight="1" thickTop="1" thickBot="1">
      <c r="A112" s="16" t="s">
        <v>299</v>
      </c>
      <c r="B112" s="14" t="s">
        <v>113</v>
      </c>
      <c r="C112" s="17" t="s">
        <v>300</v>
      </c>
      <c r="D112" s="1005">
        <v>544465.28734423686</v>
      </c>
    </row>
    <row r="113" spans="1:4" ht="30" customHeight="1" thickTop="1" thickBot="1">
      <c r="A113" s="16" t="s">
        <v>301</v>
      </c>
      <c r="B113" s="14" t="s">
        <v>113</v>
      </c>
      <c r="C113" s="17" t="s">
        <v>302</v>
      </c>
      <c r="D113" s="1005">
        <v>7815.8170273574942</v>
      </c>
    </row>
    <row r="114" spans="1:4" ht="30" customHeight="1" thickTop="1" thickBot="1">
      <c r="A114" s="16" t="s">
        <v>305</v>
      </c>
      <c r="B114" s="14" t="s">
        <v>113</v>
      </c>
      <c r="C114" s="17" t="s">
        <v>306</v>
      </c>
      <c r="D114" s="1005">
        <v>138527.47445721587</v>
      </c>
    </row>
    <row r="115" spans="1:4" ht="30" customHeight="1" thickTop="1" thickBot="1">
      <c r="A115" s="16" t="s">
        <v>303</v>
      </c>
      <c r="B115" s="14" t="s">
        <v>113</v>
      </c>
      <c r="C115" s="17" t="s">
        <v>304</v>
      </c>
      <c r="D115" s="1005">
        <v>118668.79204916756</v>
      </c>
    </row>
    <row r="116" spans="1:4" ht="30" customHeight="1" thickTop="1" thickBot="1">
      <c r="A116" s="16" t="s">
        <v>309</v>
      </c>
      <c r="B116" s="14" t="s">
        <v>113</v>
      </c>
      <c r="C116" s="17" t="s">
        <v>1991</v>
      </c>
      <c r="D116" s="1005">
        <v>118825.44444444444</v>
      </c>
    </row>
    <row r="117" spans="1:4" ht="30" customHeight="1" thickTop="1" thickBot="1">
      <c r="A117" s="16" t="s">
        <v>310</v>
      </c>
      <c r="B117" s="14" t="s">
        <v>113</v>
      </c>
      <c r="C117" s="17" t="s">
        <v>311</v>
      </c>
      <c r="D117" s="1005">
        <v>204812.83318491309</v>
      </c>
    </row>
    <row r="118" spans="1:4" ht="30" customHeight="1" thickTop="1" thickBot="1">
      <c r="A118" s="16" t="s">
        <v>313</v>
      </c>
      <c r="B118" s="14" t="s">
        <v>113</v>
      </c>
      <c r="C118" s="17" t="s">
        <v>1993</v>
      </c>
      <c r="D118" s="1005">
        <v>272946.11335638881</v>
      </c>
    </row>
    <row r="119" spans="1:4" ht="30" customHeight="1" thickTop="1" thickBot="1">
      <c r="A119" s="16" t="s">
        <v>318</v>
      </c>
      <c r="B119" s="14" t="s">
        <v>113</v>
      </c>
      <c r="C119" s="17" t="s">
        <v>319</v>
      </c>
      <c r="D119" s="1005">
        <v>225371.28007711447</v>
      </c>
    </row>
    <row r="120" spans="1:4" ht="30" customHeight="1" thickTop="1" thickBot="1">
      <c r="A120" s="16" t="s">
        <v>314</v>
      </c>
      <c r="B120" s="14" t="s">
        <v>113</v>
      </c>
      <c r="C120" s="17" t="s">
        <v>315</v>
      </c>
      <c r="D120" s="1005">
        <v>201857.19944224725</v>
      </c>
    </row>
    <row r="121" spans="1:4" ht="30" customHeight="1" thickTop="1" thickBot="1">
      <c r="A121" s="16" t="s">
        <v>1732</v>
      </c>
      <c r="B121" s="14" t="s">
        <v>113</v>
      </c>
      <c r="C121" s="17" t="s">
        <v>1733</v>
      </c>
      <c r="D121" s="1005">
        <v>118827.77777777777</v>
      </c>
    </row>
    <row r="122" spans="1:4" ht="30" customHeight="1" thickTop="1" thickBot="1">
      <c r="A122" s="16" t="s">
        <v>322</v>
      </c>
      <c r="B122" s="14" t="s">
        <v>113</v>
      </c>
      <c r="C122" s="17" t="s">
        <v>323</v>
      </c>
      <c r="D122" s="1005">
        <v>117000</v>
      </c>
    </row>
    <row r="123" spans="1:4" ht="30" customHeight="1" thickTop="1" thickBot="1">
      <c r="A123" s="16" t="s">
        <v>320</v>
      </c>
      <c r="B123" s="14" t="s">
        <v>113</v>
      </c>
      <c r="C123" s="17" t="s">
        <v>321</v>
      </c>
      <c r="D123" s="1005">
        <v>142835.55555555556</v>
      </c>
    </row>
    <row r="124" spans="1:4" ht="30" customHeight="1" thickTop="1" thickBot="1">
      <c r="A124" s="16" t="s">
        <v>312</v>
      </c>
      <c r="B124" s="14" t="s">
        <v>113</v>
      </c>
      <c r="C124" s="17" t="s">
        <v>1992</v>
      </c>
      <c r="D124" s="1005">
        <v>219924.75754915699</v>
      </c>
    </row>
    <row r="125" spans="1:4" ht="30" customHeight="1" thickTop="1" thickBot="1">
      <c r="A125" s="16" t="s">
        <v>316</v>
      </c>
      <c r="B125" s="14" t="s">
        <v>113</v>
      </c>
      <c r="C125" s="17" t="s">
        <v>317</v>
      </c>
      <c r="D125" s="1005">
        <v>191825.53269364077</v>
      </c>
    </row>
    <row r="126" spans="1:4" ht="30" customHeight="1" thickTop="1" thickBot="1">
      <c r="A126" s="16" t="s">
        <v>307</v>
      </c>
      <c r="B126" s="14" t="s">
        <v>113</v>
      </c>
      <c r="C126" s="17" t="s">
        <v>308</v>
      </c>
      <c r="D126" s="1005">
        <v>112435.49340678494</v>
      </c>
    </row>
    <row r="127" spans="1:4" ht="30" customHeight="1" thickTop="1" thickBot="1">
      <c r="A127" s="16" t="s">
        <v>324</v>
      </c>
      <c r="B127" s="14" t="s">
        <v>113</v>
      </c>
      <c r="C127" s="17" t="s">
        <v>325</v>
      </c>
      <c r="D127" s="1005">
        <v>5379.5009358044963</v>
      </c>
    </row>
    <row r="128" spans="1:4" ht="30" customHeight="1" thickTop="1" thickBot="1">
      <c r="A128" s="16" t="s">
        <v>326</v>
      </c>
      <c r="B128" s="14" t="s">
        <v>113</v>
      </c>
      <c r="C128" s="17" t="s">
        <v>327</v>
      </c>
      <c r="D128" s="1005">
        <v>104950.87620686121</v>
      </c>
    </row>
    <row r="129" spans="1:4" ht="30" customHeight="1" thickTop="1" thickBot="1">
      <c r="A129" s="16" t="s">
        <v>328</v>
      </c>
      <c r="B129" s="14" t="s">
        <v>113</v>
      </c>
      <c r="C129" s="17" t="s">
        <v>329</v>
      </c>
      <c r="D129" s="1005">
        <v>85.167220521637262</v>
      </c>
    </row>
    <row r="130" spans="1:4" ht="30" customHeight="1" thickTop="1" thickBot="1">
      <c r="A130" s="16" t="s">
        <v>330</v>
      </c>
      <c r="B130" s="14" t="s">
        <v>113</v>
      </c>
      <c r="C130" s="17" t="s">
        <v>331</v>
      </c>
      <c r="D130" s="1005">
        <v>2771.9091372442208</v>
      </c>
    </row>
    <row r="131" spans="1:4" ht="30" customHeight="1" thickTop="1" thickBot="1">
      <c r="A131" s="16" t="s">
        <v>332</v>
      </c>
      <c r="B131" s="14" t="s">
        <v>113</v>
      </c>
      <c r="C131" s="17" t="s">
        <v>333</v>
      </c>
      <c r="D131" s="1005">
        <v>2460.7648916051726</v>
      </c>
    </row>
    <row r="132" spans="1:4" ht="30" customHeight="1" thickTop="1" thickBot="1">
      <c r="A132" s="16" t="s">
        <v>334</v>
      </c>
      <c r="B132" s="14" t="s">
        <v>113</v>
      </c>
      <c r="C132" s="17" t="s">
        <v>1760</v>
      </c>
      <c r="D132" s="1005">
        <v>4187.1956562945525</v>
      </c>
    </row>
    <row r="133" spans="1:4" ht="30" customHeight="1" thickTop="1" thickBot="1">
      <c r="A133" s="16" t="s">
        <v>335</v>
      </c>
      <c r="B133" s="14" t="s">
        <v>92</v>
      </c>
      <c r="C133" s="17" t="s">
        <v>1994</v>
      </c>
      <c r="D133" s="1005">
        <v>261361.26176225758</v>
      </c>
    </row>
    <row r="134" spans="1:4" ht="30" customHeight="1" thickTop="1" thickBot="1">
      <c r="A134" s="16" t="s">
        <v>336</v>
      </c>
      <c r="B134" s="14" t="s">
        <v>113</v>
      </c>
      <c r="C134" s="17" t="s">
        <v>337</v>
      </c>
      <c r="D134" s="1005">
        <v>45187.440668018615</v>
      </c>
    </row>
    <row r="135" spans="1:4" ht="30" customHeight="1" thickTop="1" thickBot="1">
      <c r="A135" s="16" t="s">
        <v>338</v>
      </c>
      <c r="B135" s="14" t="s">
        <v>339</v>
      </c>
      <c r="C135" s="17" t="s">
        <v>340</v>
      </c>
      <c r="D135" s="1005">
        <v>1554.6924093671548</v>
      </c>
    </row>
    <row r="136" spans="1:4" ht="30" customHeight="1" thickTop="1" thickBot="1">
      <c r="A136" s="16" t="s">
        <v>352</v>
      </c>
      <c r="B136" s="14" t="s">
        <v>339</v>
      </c>
      <c r="C136" s="17" t="s">
        <v>353</v>
      </c>
      <c r="D136" s="1005">
        <v>1714.8957063762618</v>
      </c>
    </row>
    <row r="137" spans="1:4" ht="30" customHeight="1" thickTop="1" thickBot="1">
      <c r="A137" s="16" t="s">
        <v>343</v>
      </c>
      <c r="B137" s="14" t="s">
        <v>344</v>
      </c>
      <c r="C137" s="17" t="s">
        <v>345</v>
      </c>
      <c r="D137" s="1005">
        <v>0.48170836269637785</v>
      </c>
    </row>
    <row r="138" spans="1:4" ht="30" customHeight="1" thickTop="1" thickBot="1">
      <c r="A138" s="16" t="s">
        <v>346</v>
      </c>
      <c r="B138" s="14" t="s">
        <v>344</v>
      </c>
      <c r="C138" s="17" t="s">
        <v>347</v>
      </c>
      <c r="D138" s="1005">
        <v>0.48170836269637785</v>
      </c>
    </row>
    <row r="139" spans="1:4" ht="30" customHeight="1" thickTop="1" thickBot="1">
      <c r="A139" s="16" t="s">
        <v>350</v>
      </c>
      <c r="B139" s="14" t="s">
        <v>339</v>
      </c>
      <c r="C139" s="17" t="s">
        <v>351</v>
      </c>
      <c r="D139" s="1005">
        <v>1529.7403557198738</v>
      </c>
    </row>
    <row r="140" spans="1:4" ht="30" customHeight="1" thickTop="1" thickBot="1">
      <c r="A140" s="16" t="s">
        <v>348</v>
      </c>
      <c r="B140" s="14" t="s">
        <v>339</v>
      </c>
      <c r="C140" s="17" t="s">
        <v>349</v>
      </c>
      <c r="D140" s="1005">
        <v>1521.5055911954166</v>
      </c>
    </row>
    <row r="141" spans="1:4" ht="30" customHeight="1" thickTop="1" thickBot="1">
      <c r="A141" s="16" t="s">
        <v>356</v>
      </c>
      <c r="B141" s="14" t="s">
        <v>113</v>
      </c>
      <c r="C141" s="17" t="s">
        <v>357</v>
      </c>
      <c r="D141" s="1005">
        <v>60820.213770200091</v>
      </c>
    </row>
    <row r="142" spans="1:4" ht="30" customHeight="1" thickTop="1" thickBot="1">
      <c r="A142" s="16" t="s">
        <v>341</v>
      </c>
      <c r="B142" s="14" t="s">
        <v>339</v>
      </c>
      <c r="C142" s="17" t="s">
        <v>342</v>
      </c>
      <c r="D142" s="1005">
        <v>1503.48533294197</v>
      </c>
    </row>
    <row r="143" spans="1:4" ht="30" customHeight="1" thickTop="1" thickBot="1">
      <c r="A143" s="16" t="s">
        <v>354</v>
      </c>
      <c r="B143" s="14" t="s">
        <v>113</v>
      </c>
      <c r="C143" s="17" t="s">
        <v>355</v>
      </c>
      <c r="D143" s="1005">
        <v>56093.395386220909</v>
      </c>
    </row>
    <row r="144" spans="1:4" ht="30" customHeight="1" thickTop="1" thickBot="1">
      <c r="A144" s="16" t="s">
        <v>359</v>
      </c>
      <c r="B144" s="14" t="s">
        <v>113</v>
      </c>
      <c r="C144" s="17" t="s">
        <v>360</v>
      </c>
      <c r="D144" s="1005">
        <v>143210.81920439459</v>
      </c>
    </row>
    <row r="145" spans="1:4" ht="68.25" customHeight="1" thickTop="1" thickBot="1">
      <c r="A145" s="16" t="s">
        <v>358</v>
      </c>
      <c r="B145" s="14" t="s">
        <v>113</v>
      </c>
      <c r="C145" s="17" t="s">
        <v>2303</v>
      </c>
      <c r="D145" s="1005">
        <v>213714.41879100804</v>
      </c>
    </row>
    <row r="146" spans="1:4" ht="30" customHeight="1" thickTop="1" thickBot="1">
      <c r="A146" s="16" t="s">
        <v>361</v>
      </c>
      <c r="B146" s="14" t="s">
        <v>113</v>
      </c>
      <c r="C146" s="17" t="s">
        <v>1995</v>
      </c>
      <c r="D146" s="1005">
        <v>144393.14308119196</v>
      </c>
    </row>
    <row r="147" spans="1:4" ht="30" customHeight="1" thickTop="1" thickBot="1">
      <c r="A147" s="16" t="s">
        <v>362</v>
      </c>
      <c r="B147" s="14" t="s">
        <v>113</v>
      </c>
      <c r="C147" s="17" t="s">
        <v>1996</v>
      </c>
      <c r="D147" s="1005">
        <v>146025.21956149113</v>
      </c>
    </row>
    <row r="148" spans="1:4" ht="30" customHeight="1" thickTop="1" thickBot="1">
      <c r="A148" s="16" t="s">
        <v>367</v>
      </c>
      <c r="B148" s="14" t="s">
        <v>113</v>
      </c>
      <c r="C148" s="17" t="s">
        <v>368</v>
      </c>
      <c r="D148" s="1005">
        <v>6961.9844402192848</v>
      </c>
    </row>
    <row r="149" spans="1:4" ht="30" customHeight="1" thickTop="1" thickBot="1">
      <c r="A149" s="16" t="s">
        <v>363</v>
      </c>
      <c r="B149" s="14" t="s">
        <v>113</v>
      </c>
      <c r="C149" s="17" t="s">
        <v>364</v>
      </c>
      <c r="D149" s="1005">
        <v>6411.7098712553097</v>
      </c>
    </row>
    <row r="150" spans="1:4" ht="30" customHeight="1" thickTop="1" thickBot="1">
      <c r="A150" s="16" t="s">
        <v>158</v>
      </c>
      <c r="B150" s="14" t="s">
        <v>113</v>
      </c>
      <c r="C150" s="17" t="s">
        <v>159</v>
      </c>
      <c r="D150" s="1005">
        <v>48455.028534013603</v>
      </c>
    </row>
    <row r="151" spans="1:4" ht="30" customHeight="1" thickTop="1" thickBot="1">
      <c r="A151" s="16" t="s">
        <v>369</v>
      </c>
      <c r="B151" s="14" t="s">
        <v>113</v>
      </c>
      <c r="C151" s="17" t="s">
        <v>370</v>
      </c>
      <c r="D151" s="1005">
        <v>84954.091433264446</v>
      </c>
    </row>
    <row r="152" spans="1:4" ht="30" customHeight="1" thickTop="1" thickBot="1">
      <c r="A152" s="16" t="s">
        <v>371</v>
      </c>
      <c r="B152" s="14" t="s">
        <v>113</v>
      </c>
      <c r="C152" s="17" t="s">
        <v>372</v>
      </c>
      <c r="D152" s="1005">
        <v>138527.47445721587</v>
      </c>
    </row>
    <row r="153" spans="1:4" ht="30" customHeight="1" thickTop="1" thickBot="1">
      <c r="A153" s="16" t="s">
        <v>365</v>
      </c>
      <c r="B153" s="14" t="s">
        <v>113</v>
      </c>
      <c r="C153" s="17" t="s">
        <v>366</v>
      </c>
      <c r="D153" s="1005">
        <v>126736.64168326417</v>
      </c>
    </row>
    <row r="154" spans="1:4" ht="30" customHeight="1" thickTop="1" thickBot="1">
      <c r="A154" s="16" t="s">
        <v>373</v>
      </c>
      <c r="B154" s="14" t="s">
        <v>113</v>
      </c>
      <c r="C154" s="17" t="s">
        <v>374</v>
      </c>
      <c r="D154" s="1005">
        <v>87950.905131758947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14" sqref="E14"/>
    </sheetView>
  </sheetViews>
  <sheetFormatPr baseColWidth="10" defaultRowHeight="15"/>
  <cols>
    <col min="1" max="1" width="11.5703125" customWidth="1"/>
    <col min="2" max="2" width="9.140625"/>
    <col min="3" max="3" width="77.42578125" style="206" customWidth="1"/>
    <col min="4" max="4" width="17.140625" style="189" customWidth="1"/>
    <col min="5" max="5" width="14.7109375"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660" t="s">
        <v>2028</v>
      </c>
      <c r="D6" s="658">
        <v>3721.950850218675</v>
      </c>
    </row>
    <row r="7" spans="1:4" ht="16.5" thickTop="1" thickBot="1">
      <c r="A7" s="200" t="s">
        <v>814</v>
      </c>
      <c r="B7" s="200" t="s">
        <v>377</v>
      </c>
      <c r="C7" s="660" t="s">
        <v>815</v>
      </c>
      <c r="D7" s="658">
        <v>3392.0414632676425</v>
      </c>
    </row>
    <row r="8" spans="1:4" ht="16.5" thickTop="1" thickBot="1">
      <c r="A8" s="200" t="s">
        <v>810</v>
      </c>
      <c r="B8" s="200" t="s">
        <v>377</v>
      </c>
      <c r="C8" s="660" t="s">
        <v>811</v>
      </c>
      <c r="D8" s="658">
        <v>3535.6465059655998</v>
      </c>
    </row>
    <row r="9" spans="1:4" ht="16.5" thickTop="1" thickBot="1">
      <c r="A9" s="200" t="s">
        <v>812</v>
      </c>
      <c r="B9" s="200" t="s">
        <v>377</v>
      </c>
      <c r="C9" s="660" t="s">
        <v>813</v>
      </c>
      <c r="D9" s="658">
        <v>3377.8462619200764</v>
      </c>
    </row>
    <row r="10" spans="1:4" ht="16.5" thickTop="1" thickBot="1">
      <c r="A10" s="200" t="s">
        <v>1752</v>
      </c>
      <c r="B10" s="200" t="s">
        <v>377</v>
      </c>
      <c r="C10" s="660" t="s">
        <v>1751</v>
      </c>
      <c r="D10" s="658">
        <v>2603.0215671888877</v>
      </c>
    </row>
    <row r="11" spans="1:4" ht="16.5" thickTop="1" thickBot="1">
      <c r="A11" s="200" t="s">
        <v>818</v>
      </c>
      <c r="B11" s="200" t="s">
        <v>377</v>
      </c>
      <c r="C11" s="660" t="s">
        <v>819</v>
      </c>
      <c r="D11" s="658">
        <v>15276.111111111111</v>
      </c>
    </row>
    <row r="12" spans="1:4" ht="16.5" thickTop="1" thickBot="1">
      <c r="A12" s="200" t="s">
        <v>816</v>
      </c>
      <c r="B12" s="200" t="s">
        <v>377</v>
      </c>
      <c r="C12" s="660" t="s">
        <v>817</v>
      </c>
      <c r="D12" s="658">
        <v>7273.4444444444443</v>
      </c>
    </row>
    <row r="13" spans="1:4" ht="16.5" thickTop="1" thickBot="1">
      <c r="A13" s="200" t="s">
        <v>820</v>
      </c>
      <c r="B13" s="200" t="s">
        <v>92</v>
      </c>
      <c r="C13" s="660" t="s">
        <v>2029</v>
      </c>
      <c r="D13" s="658">
        <v>1138.1459651660336</v>
      </c>
    </row>
    <row r="14" spans="1:4" ht="16.5" thickTop="1" thickBot="1">
      <c r="A14" s="200" t="s">
        <v>822</v>
      </c>
      <c r="B14" s="200" t="s">
        <v>233</v>
      </c>
      <c r="C14" s="660" t="s">
        <v>2031</v>
      </c>
      <c r="D14" s="658">
        <v>57000</v>
      </c>
    </row>
    <row r="15" spans="1:4" ht="16.5" thickTop="1" thickBot="1">
      <c r="A15" s="200" t="s">
        <v>823</v>
      </c>
      <c r="B15" s="200" t="s">
        <v>92</v>
      </c>
      <c r="C15" s="660" t="s">
        <v>2032</v>
      </c>
      <c r="D15" s="658">
        <v>1144.8139938528293</v>
      </c>
    </row>
    <row r="16" spans="1:4" ht="16.5" thickTop="1" thickBot="1">
      <c r="A16" s="200" t="s">
        <v>821</v>
      </c>
      <c r="B16" s="200" t="s">
        <v>233</v>
      </c>
      <c r="C16" s="660" t="s">
        <v>2030</v>
      </c>
      <c r="D16" s="658">
        <v>60695.546284145945</v>
      </c>
    </row>
    <row r="17" spans="1:4" ht="16.5" thickTop="1" thickBot="1">
      <c r="A17" s="200" t="s">
        <v>847</v>
      </c>
      <c r="B17" s="200" t="s">
        <v>425</v>
      </c>
      <c r="C17" s="660" t="s">
        <v>848</v>
      </c>
      <c r="D17" s="658">
        <v>14159.132346340735</v>
      </c>
    </row>
    <row r="18" spans="1:4" ht="16.5" thickTop="1" thickBot="1">
      <c r="A18" s="200" t="s">
        <v>824</v>
      </c>
      <c r="B18" s="200" t="s">
        <v>388</v>
      </c>
      <c r="C18" s="660" t="s">
        <v>2033</v>
      </c>
      <c r="D18" s="658">
        <v>56407.471580344514</v>
      </c>
    </row>
    <row r="19" spans="1:4" ht="31.5" thickTop="1" thickBot="1">
      <c r="A19" s="200" t="s">
        <v>825</v>
      </c>
      <c r="B19" s="200" t="s">
        <v>388</v>
      </c>
      <c r="C19" s="660" t="s">
        <v>826</v>
      </c>
      <c r="D19" s="658">
        <v>63114.91534636393</v>
      </c>
    </row>
    <row r="20" spans="1:4" ht="16.5" thickTop="1" thickBot="1">
      <c r="A20" s="200" t="s">
        <v>831</v>
      </c>
      <c r="B20" s="200" t="s">
        <v>388</v>
      </c>
      <c r="C20" s="660" t="s">
        <v>832</v>
      </c>
      <c r="D20" s="658">
        <v>47353.897003510756</v>
      </c>
    </row>
    <row r="21" spans="1:4" ht="31.5" thickTop="1" thickBot="1">
      <c r="A21" s="200" t="s">
        <v>827</v>
      </c>
      <c r="B21" s="200" t="s">
        <v>388</v>
      </c>
      <c r="C21" s="660" t="s">
        <v>828</v>
      </c>
      <c r="D21" s="658">
        <v>45701.739625687194</v>
      </c>
    </row>
    <row r="22" spans="1:4" ht="31.5" thickTop="1" thickBot="1">
      <c r="A22" s="200" t="s">
        <v>829</v>
      </c>
      <c r="B22" s="200" t="s">
        <v>388</v>
      </c>
      <c r="C22" s="660" t="s">
        <v>830</v>
      </c>
      <c r="D22" s="658">
        <v>45812.850736798311</v>
      </c>
    </row>
    <row r="23" spans="1:4" ht="16.5" thickTop="1" thickBot="1">
      <c r="A23" s="200" t="s">
        <v>833</v>
      </c>
      <c r="B23" s="200" t="s">
        <v>388</v>
      </c>
      <c r="C23" s="660" t="s">
        <v>834</v>
      </c>
      <c r="D23" s="658">
        <v>53938.379722331789</v>
      </c>
    </row>
    <row r="24" spans="1:4" ht="16.5" thickTop="1" thickBot="1">
      <c r="A24" s="200" t="s">
        <v>843</v>
      </c>
      <c r="B24" s="200" t="s">
        <v>388</v>
      </c>
      <c r="C24" s="660" t="s">
        <v>844</v>
      </c>
      <c r="D24" s="658">
        <v>24246.054157010658</v>
      </c>
    </row>
    <row r="25" spans="1:4" ht="16.5" thickTop="1" thickBot="1">
      <c r="A25" s="200" t="s">
        <v>835</v>
      </c>
      <c r="B25" s="200" t="s">
        <v>388</v>
      </c>
      <c r="C25" s="660" t="s">
        <v>836</v>
      </c>
      <c r="D25" s="658">
        <v>51462.225967285682</v>
      </c>
    </row>
    <row r="26" spans="1:4" ht="16.5" thickTop="1" thickBot="1">
      <c r="A26" s="200" t="s">
        <v>838</v>
      </c>
      <c r="B26" s="200" t="s">
        <v>388</v>
      </c>
      <c r="C26" s="660" t="s">
        <v>2108</v>
      </c>
      <c r="D26" s="658">
        <v>50075.326950104216</v>
      </c>
    </row>
    <row r="27" spans="1:4" ht="16.5" thickTop="1" thickBot="1">
      <c r="A27" s="200" t="s">
        <v>837</v>
      </c>
      <c r="B27" s="200" t="s">
        <v>388</v>
      </c>
      <c r="C27" s="660" t="s">
        <v>2110</v>
      </c>
      <c r="D27" s="658">
        <v>50075.326950104216</v>
      </c>
    </row>
    <row r="28" spans="1:4" ht="16.5" thickTop="1" thickBot="1">
      <c r="A28" s="200" t="s">
        <v>840</v>
      </c>
      <c r="B28" s="200" t="s">
        <v>388</v>
      </c>
      <c r="C28" s="660" t="s">
        <v>2109</v>
      </c>
      <c r="D28" s="658">
        <v>50075.326950104216</v>
      </c>
    </row>
    <row r="29" spans="1:4" ht="16.5" thickTop="1" thickBot="1">
      <c r="A29" s="200" t="s">
        <v>839</v>
      </c>
      <c r="B29" s="200" t="s">
        <v>388</v>
      </c>
      <c r="C29" s="660" t="s">
        <v>2107</v>
      </c>
      <c r="D29" s="658">
        <v>50075.326950104216</v>
      </c>
    </row>
    <row r="30" spans="1:4" ht="31.5" thickTop="1" thickBot="1">
      <c r="A30" s="200" t="s">
        <v>841</v>
      </c>
      <c r="B30" s="200" t="s">
        <v>388</v>
      </c>
      <c r="C30" s="660" t="s">
        <v>842</v>
      </c>
      <c r="D30" s="658">
        <v>60882.404833312743</v>
      </c>
    </row>
    <row r="31" spans="1:4" ht="16.5" thickTop="1" thickBot="1">
      <c r="A31" s="200" t="s">
        <v>845</v>
      </c>
      <c r="B31" s="200" t="s">
        <v>425</v>
      </c>
      <c r="C31" s="660" t="s">
        <v>846</v>
      </c>
      <c r="D31" s="658">
        <v>50.961642769987435</v>
      </c>
    </row>
    <row r="32" spans="1:4" ht="16.5" thickTop="1" thickBot="1">
      <c r="A32" s="200" t="s">
        <v>850</v>
      </c>
      <c r="B32" s="200" t="s">
        <v>144</v>
      </c>
      <c r="C32" s="660" t="s">
        <v>2035</v>
      </c>
      <c r="D32" s="658">
        <v>527.77777777777783</v>
      </c>
    </row>
    <row r="33" spans="1:4" ht="16.5" thickTop="1" thickBot="1">
      <c r="A33" s="200" t="s">
        <v>851</v>
      </c>
      <c r="B33" s="200" t="s">
        <v>377</v>
      </c>
      <c r="C33" s="660" t="s">
        <v>852</v>
      </c>
      <c r="D33" s="658">
        <v>6016.9550356707923</v>
      </c>
    </row>
    <row r="34" spans="1:4" ht="16.5" thickTop="1" thickBot="1">
      <c r="A34" s="200" t="s">
        <v>857</v>
      </c>
      <c r="B34" s="200" t="s">
        <v>377</v>
      </c>
      <c r="C34" s="660" t="s">
        <v>858</v>
      </c>
      <c r="D34" s="658">
        <v>5135.6348716737602</v>
      </c>
    </row>
    <row r="35" spans="1:4" ht="16.5" thickTop="1" thickBot="1">
      <c r="A35" s="200" t="s">
        <v>853</v>
      </c>
      <c r="B35" s="200" t="s">
        <v>377</v>
      </c>
      <c r="C35" s="660" t="s">
        <v>854</v>
      </c>
      <c r="D35" s="658">
        <v>5623</v>
      </c>
    </row>
    <row r="36" spans="1:4" ht="16.5" thickTop="1" thickBot="1">
      <c r="A36" s="200" t="s">
        <v>855</v>
      </c>
      <c r="B36" s="200" t="s">
        <v>377</v>
      </c>
      <c r="C36" s="660" t="s">
        <v>856</v>
      </c>
      <c r="D36" s="658">
        <v>5415.8264871198653</v>
      </c>
    </row>
    <row r="37" spans="1:4" ht="16.5" thickTop="1" thickBot="1">
      <c r="A37" s="200" t="s">
        <v>976</v>
      </c>
      <c r="B37" s="200" t="s">
        <v>377</v>
      </c>
      <c r="C37" s="660" t="s">
        <v>977</v>
      </c>
      <c r="D37" s="658">
        <v>4190.5444666666672</v>
      </c>
    </row>
    <row r="38" spans="1:4" ht="16.5" thickTop="1" thickBot="1">
      <c r="A38" s="200" t="s">
        <v>859</v>
      </c>
      <c r="B38" s="200" t="s">
        <v>377</v>
      </c>
      <c r="C38" s="660" t="s">
        <v>860</v>
      </c>
      <c r="D38" s="658">
        <v>5140.9992165370932</v>
      </c>
    </row>
    <row r="39" spans="1:4" ht="31.5" thickTop="1" thickBot="1">
      <c r="A39" s="200" t="s">
        <v>999</v>
      </c>
      <c r="B39" s="200" t="s">
        <v>92</v>
      </c>
      <c r="C39" s="660" t="s">
        <v>1000</v>
      </c>
      <c r="D39" s="658">
        <v>499225.78127023019</v>
      </c>
    </row>
    <row r="40" spans="1:4" ht="16.5" thickTop="1" thickBot="1">
      <c r="A40" s="200" t="s">
        <v>974</v>
      </c>
      <c r="B40" s="200" t="s">
        <v>92</v>
      </c>
      <c r="C40" s="660" t="s">
        <v>975</v>
      </c>
      <c r="D40" s="658">
        <v>32103.249563068759</v>
      </c>
    </row>
    <row r="41" spans="1:4" ht="16.5" thickTop="1" thickBot="1">
      <c r="A41" s="200" t="s">
        <v>899</v>
      </c>
      <c r="B41" s="200" t="s">
        <v>92</v>
      </c>
      <c r="C41" s="660" t="s">
        <v>900</v>
      </c>
      <c r="D41" s="658">
        <v>1048.6304842500231</v>
      </c>
    </row>
    <row r="42" spans="1:4" ht="16.5" thickTop="1" thickBot="1">
      <c r="A42" s="200" t="s">
        <v>437</v>
      </c>
      <c r="B42" s="200" t="s">
        <v>92</v>
      </c>
      <c r="C42" s="660" t="s">
        <v>438</v>
      </c>
      <c r="D42" s="658">
        <v>16640.010226336002</v>
      </c>
    </row>
    <row r="43" spans="1:4" ht="16.5" thickTop="1" thickBot="1">
      <c r="A43" s="200" t="s">
        <v>376</v>
      </c>
      <c r="B43" s="200" t="s">
        <v>377</v>
      </c>
      <c r="C43" s="660" t="s">
        <v>378</v>
      </c>
      <c r="D43" s="658">
        <v>6058.0968994511277</v>
      </c>
    </row>
    <row r="44" spans="1:4" ht="31.5" thickTop="1" thickBot="1">
      <c r="A44" s="200" t="s">
        <v>379</v>
      </c>
      <c r="B44" s="200" t="s">
        <v>144</v>
      </c>
      <c r="C44" s="660" t="s">
        <v>380</v>
      </c>
      <c r="D44" s="658">
        <v>11465.543328845315</v>
      </c>
    </row>
    <row r="45" spans="1:4" ht="16.5" thickTop="1" thickBot="1">
      <c r="A45" s="200" t="s">
        <v>849</v>
      </c>
      <c r="B45" s="200" t="s">
        <v>377</v>
      </c>
      <c r="C45" s="660" t="s">
        <v>2034</v>
      </c>
      <c r="D45" s="658">
        <v>5965.666666666667</v>
      </c>
    </row>
    <row r="46" spans="1:4" ht="16.5" thickTop="1" thickBot="1">
      <c r="A46" s="200" t="s">
        <v>995</v>
      </c>
      <c r="B46" s="200" t="s">
        <v>92</v>
      </c>
      <c r="C46" s="660" t="s">
        <v>2060</v>
      </c>
      <c r="D46" s="658">
        <v>27384.728499969864</v>
      </c>
    </row>
    <row r="47" spans="1:4" ht="16.5" thickTop="1" thickBot="1">
      <c r="A47" s="200" t="s">
        <v>996</v>
      </c>
      <c r="B47" s="200" t="s">
        <v>92</v>
      </c>
      <c r="C47" s="660" t="s">
        <v>2061</v>
      </c>
      <c r="D47" s="658">
        <v>17374.986537025554</v>
      </c>
    </row>
    <row r="48" spans="1:4" ht="16.5" thickTop="1" thickBot="1">
      <c r="A48" s="200" t="s">
        <v>868</v>
      </c>
      <c r="B48" s="200" t="s">
        <v>388</v>
      </c>
      <c r="C48" s="660" t="s">
        <v>869</v>
      </c>
      <c r="D48" s="658">
        <v>61056.746338817567</v>
      </c>
    </row>
    <row r="49" spans="1:4" ht="16.5" thickTop="1" thickBot="1">
      <c r="A49" s="200" t="s">
        <v>871</v>
      </c>
      <c r="B49" s="200" t="s">
        <v>388</v>
      </c>
      <c r="C49" s="660" t="s">
        <v>872</v>
      </c>
      <c r="D49" s="658">
        <v>38694.149712126549</v>
      </c>
    </row>
    <row r="50" spans="1:4" ht="16.5" thickTop="1" thickBot="1">
      <c r="A50" s="200" t="s">
        <v>870</v>
      </c>
      <c r="B50" s="200" t="s">
        <v>388</v>
      </c>
      <c r="C50" s="660" t="s">
        <v>2037</v>
      </c>
      <c r="D50" s="658">
        <v>51463.21911712829</v>
      </c>
    </row>
    <row r="51" spans="1:4" ht="16.5" thickTop="1" thickBot="1">
      <c r="A51" s="200" t="s">
        <v>867</v>
      </c>
      <c r="B51" s="200" t="s">
        <v>388</v>
      </c>
      <c r="C51" s="660" t="s">
        <v>2036</v>
      </c>
      <c r="D51" s="658">
        <v>56321.484580984208</v>
      </c>
    </row>
    <row r="52" spans="1:4" ht="16.5" thickTop="1" thickBot="1">
      <c r="A52" s="200" t="s">
        <v>873</v>
      </c>
      <c r="B52" s="200" t="s">
        <v>388</v>
      </c>
      <c r="C52" s="660" t="s">
        <v>874</v>
      </c>
      <c r="D52" s="658">
        <v>64065.855000000003</v>
      </c>
    </row>
    <row r="53" spans="1:4" ht="16.5" thickTop="1" thickBot="1">
      <c r="A53" s="200" t="s">
        <v>381</v>
      </c>
      <c r="B53" s="200" t="s">
        <v>144</v>
      </c>
      <c r="C53" s="660" t="s">
        <v>382</v>
      </c>
      <c r="D53" s="658">
        <v>4447.6464137511675</v>
      </c>
    </row>
    <row r="54" spans="1:4" ht="16.5" thickTop="1" thickBot="1">
      <c r="A54" s="200" t="s">
        <v>865</v>
      </c>
      <c r="B54" s="200" t="s">
        <v>377</v>
      </c>
      <c r="C54" s="660" t="s">
        <v>866</v>
      </c>
      <c r="D54" s="658">
        <v>3290.9599478936602</v>
      </c>
    </row>
    <row r="55" spans="1:4" ht="16.5" thickTop="1" thickBot="1">
      <c r="A55" s="200" t="s">
        <v>861</v>
      </c>
      <c r="B55" s="200" t="s">
        <v>425</v>
      </c>
      <c r="C55" s="660" t="s">
        <v>862</v>
      </c>
      <c r="D55" s="658">
        <v>2873.5162615950917</v>
      </c>
    </row>
    <row r="56" spans="1:4" ht="16.5" thickTop="1" thickBot="1">
      <c r="A56" s="200" t="s">
        <v>863</v>
      </c>
      <c r="B56" s="200" t="s">
        <v>637</v>
      </c>
      <c r="C56" s="660" t="s">
        <v>864</v>
      </c>
      <c r="D56" s="658">
        <v>9877.8481434492151</v>
      </c>
    </row>
    <row r="57" spans="1:4" ht="16.5" thickTop="1" thickBot="1">
      <c r="A57" s="200" t="s">
        <v>383</v>
      </c>
      <c r="B57" s="200" t="s">
        <v>377</v>
      </c>
      <c r="C57" s="660" t="s">
        <v>384</v>
      </c>
      <c r="D57" s="658">
        <v>3807.739098090557</v>
      </c>
    </row>
    <row r="58" spans="1:4" ht="16.5" thickTop="1" thickBot="1">
      <c r="A58" s="200" t="s">
        <v>385</v>
      </c>
      <c r="B58" s="200" t="s">
        <v>377</v>
      </c>
      <c r="C58" s="660" t="s">
        <v>386</v>
      </c>
      <c r="D58" s="658">
        <v>3453.1974496381968</v>
      </c>
    </row>
    <row r="59" spans="1:4" ht="31.5" thickTop="1" thickBot="1">
      <c r="A59" s="200" t="s">
        <v>387</v>
      </c>
      <c r="B59" s="200" t="s">
        <v>388</v>
      </c>
      <c r="C59" s="660" t="s">
        <v>389</v>
      </c>
      <c r="D59" s="658">
        <v>41030.472523228178</v>
      </c>
    </row>
    <row r="60" spans="1:4" ht="16.5" thickTop="1" thickBot="1">
      <c r="A60" s="200" t="s">
        <v>390</v>
      </c>
      <c r="B60" s="200" t="s">
        <v>377</v>
      </c>
      <c r="C60" s="660" t="s">
        <v>391</v>
      </c>
      <c r="D60" s="658">
        <v>6760.5786277099651</v>
      </c>
    </row>
    <row r="61" spans="1:4" ht="16.5" thickTop="1" thickBot="1">
      <c r="A61" s="200" t="s">
        <v>392</v>
      </c>
      <c r="B61" s="200" t="s">
        <v>233</v>
      </c>
      <c r="C61" s="660" t="s">
        <v>393</v>
      </c>
      <c r="D61" s="658">
        <v>71261.031306698584</v>
      </c>
    </row>
    <row r="62" spans="1:4" ht="16.5" thickTop="1" thickBot="1">
      <c r="A62" s="200" t="s">
        <v>400</v>
      </c>
      <c r="B62" s="200" t="s">
        <v>233</v>
      </c>
      <c r="C62" s="660" t="s">
        <v>401</v>
      </c>
      <c r="D62" s="658">
        <v>5090.4918743110748</v>
      </c>
    </row>
    <row r="63" spans="1:4" ht="16.5" thickTop="1" thickBot="1">
      <c r="A63" s="200" t="s">
        <v>394</v>
      </c>
      <c r="B63" s="200" t="s">
        <v>388</v>
      </c>
      <c r="C63" s="660" t="s">
        <v>395</v>
      </c>
      <c r="D63" s="658">
        <v>24108.859547969598</v>
      </c>
    </row>
    <row r="64" spans="1:4" ht="16.5" thickTop="1" thickBot="1">
      <c r="A64" s="200" t="s">
        <v>402</v>
      </c>
      <c r="B64" s="200" t="s">
        <v>92</v>
      </c>
      <c r="C64" s="660" t="s">
        <v>403</v>
      </c>
      <c r="D64" s="658">
        <v>31151.269334215354</v>
      </c>
    </row>
    <row r="65" spans="1:4" ht="16.5" thickTop="1" thickBot="1">
      <c r="A65" s="200" t="s">
        <v>396</v>
      </c>
      <c r="B65" s="200" t="s">
        <v>92</v>
      </c>
      <c r="C65" s="660" t="s">
        <v>397</v>
      </c>
      <c r="D65" s="658">
        <v>74338.804337106369</v>
      </c>
    </row>
    <row r="66" spans="1:4" ht="16.5" thickTop="1" thickBot="1">
      <c r="A66" s="200" t="s">
        <v>398</v>
      </c>
      <c r="B66" s="200" t="s">
        <v>92</v>
      </c>
      <c r="C66" s="660" t="s">
        <v>399</v>
      </c>
      <c r="D66" s="658">
        <v>86015.563588273057</v>
      </c>
    </row>
    <row r="67" spans="1:4" ht="16.5" thickTop="1" thickBot="1">
      <c r="A67" s="200" t="s">
        <v>1001</v>
      </c>
      <c r="B67" s="200" t="s">
        <v>144</v>
      </c>
      <c r="C67" s="660" t="s">
        <v>1002</v>
      </c>
      <c r="D67" s="658">
        <v>10131.831635300416</v>
      </c>
    </row>
    <row r="68" spans="1:4" ht="16.5" thickTop="1" thickBot="1">
      <c r="A68" s="200" t="s">
        <v>404</v>
      </c>
      <c r="B68" s="200" t="s">
        <v>377</v>
      </c>
      <c r="C68" s="660" t="s">
        <v>405</v>
      </c>
      <c r="D68" s="658">
        <v>903.21231878325489</v>
      </c>
    </row>
    <row r="69" spans="1:4" ht="16.5" thickTop="1" thickBot="1">
      <c r="A69" s="200" t="s">
        <v>406</v>
      </c>
      <c r="B69" s="200" t="s">
        <v>377</v>
      </c>
      <c r="C69" s="660" t="s">
        <v>407</v>
      </c>
      <c r="D69" s="658">
        <v>9895.3799289692106</v>
      </c>
    </row>
    <row r="70" spans="1:4" ht="16.5" thickTop="1" thickBot="1">
      <c r="A70" s="200" t="s">
        <v>408</v>
      </c>
      <c r="B70" s="200" t="s">
        <v>144</v>
      </c>
      <c r="C70" s="660" t="s">
        <v>409</v>
      </c>
      <c r="D70" s="658">
        <v>38776.761871071474</v>
      </c>
    </row>
    <row r="71" spans="1:4" ht="16.5" thickTop="1" thickBot="1">
      <c r="A71" s="200" t="s">
        <v>410</v>
      </c>
      <c r="B71" s="200" t="s">
        <v>92</v>
      </c>
      <c r="C71" s="660" t="s">
        <v>411</v>
      </c>
      <c r="D71" s="658">
        <v>10633.306445701533</v>
      </c>
    </row>
    <row r="72" spans="1:4" ht="16.5" thickTop="1" thickBot="1">
      <c r="A72" s="200" t="s">
        <v>412</v>
      </c>
      <c r="B72" s="200" t="s">
        <v>92</v>
      </c>
      <c r="C72" s="660" t="s">
        <v>413</v>
      </c>
      <c r="D72" s="658">
        <v>22548646.972619422</v>
      </c>
    </row>
    <row r="73" spans="1:4" ht="16.5" thickTop="1" thickBot="1">
      <c r="A73" s="200" t="s">
        <v>882</v>
      </c>
      <c r="B73" s="200" t="s">
        <v>377</v>
      </c>
      <c r="C73" s="660" t="s">
        <v>883</v>
      </c>
      <c r="D73" s="658">
        <v>1721.6940513124055</v>
      </c>
    </row>
    <row r="74" spans="1:4" ht="16.5" thickTop="1" thickBot="1">
      <c r="A74" s="200" t="s">
        <v>877</v>
      </c>
      <c r="B74" s="200" t="s">
        <v>377</v>
      </c>
      <c r="C74" s="660" t="s">
        <v>878</v>
      </c>
      <c r="D74" s="658">
        <v>1422.2345278129328</v>
      </c>
    </row>
    <row r="75" spans="1:4" ht="16.5" thickTop="1" thickBot="1">
      <c r="A75" s="200" t="s">
        <v>880</v>
      </c>
      <c r="B75" s="200" t="s">
        <v>377</v>
      </c>
      <c r="C75" s="660" t="s">
        <v>881</v>
      </c>
      <c r="D75" s="658">
        <v>1422.2345278129328</v>
      </c>
    </row>
    <row r="76" spans="1:4" ht="16.5" thickTop="1" thickBot="1">
      <c r="A76" s="200" t="s">
        <v>894</v>
      </c>
      <c r="B76" s="200" t="s">
        <v>377</v>
      </c>
      <c r="C76" s="660" t="s">
        <v>895</v>
      </c>
      <c r="D76" s="658">
        <v>2184.3677671234204</v>
      </c>
    </row>
    <row r="77" spans="1:4" ht="16.5" thickTop="1" thickBot="1">
      <c r="A77" s="200" t="s">
        <v>879</v>
      </c>
      <c r="B77" s="200" t="s">
        <v>377</v>
      </c>
      <c r="C77" s="660" t="s">
        <v>2143</v>
      </c>
      <c r="D77" s="658">
        <v>1672.7156866439334</v>
      </c>
    </row>
    <row r="78" spans="1:4" ht="16.5" thickTop="1" thickBot="1">
      <c r="A78" s="200" t="s">
        <v>889</v>
      </c>
      <c r="B78" s="200" t="s">
        <v>377</v>
      </c>
      <c r="C78" s="660" t="s">
        <v>890</v>
      </c>
      <c r="D78" s="658">
        <v>2277.1911652790368</v>
      </c>
    </row>
    <row r="79" spans="1:4" ht="16.5" thickTop="1" thickBot="1">
      <c r="A79" s="200" t="s">
        <v>891</v>
      </c>
      <c r="B79" s="200" t="s">
        <v>377</v>
      </c>
      <c r="C79" s="660" t="s">
        <v>2129</v>
      </c>
      <c r="D79" s="658">
        <v>2249.413387501259</v>
      </c>
    </row>
    <row r="80" spans="1:4" ht="16.5" thickTop="1" thickBot="1">
      <c r="A80" s="200" t="s">
        <v>892</v>
      </c>
      <c r="B80" s="200" t="s">
        <v>377</v>
      </c>
      <c r="C80" s="660" t="s">
        <v>2130</v>
      </c>
      <c r="D80" s="658">
        <v>2260.5244986123703</v>
      </c>
    </row>
    <row r="81" spans="1:4" ht="31.5" thickTop="1" thickBot="1">
      <c r="A81" s="200" t="s">
        <v>884</v>
      </c>
      <c r="B81" s="200" t="s">
        <v>377</v>
      </c>
      <c r="C81" s="660" t="s">
        <v>2038</v>
      </c>
      <c r="D81" s="658">
        <v>2230.173623118339</v>
      </c>
    </row>
    <row r="82" spans="1:4" ht="31.5" thickTop="1" thickBot="1">
      <c r="A82" s="200" t="s">
        <v>885</v>
      </c>
      <c r="B82" s="200" t="s">
        <v>377</v>
      </c>
      <c r="C82" s="660" t="s">
        <v>2039</v>
      </c>
      <c r="D82" s="658">
        <v>2252.3958453405612</v>
      </c>
    </row>
    <row r="83" spans="1:4" ht="31.5" thickTop="1" thickBot="1">
      <c r="A83" s="200" t="s">
        <v>886</v>
      </c>
      <c r="B83" s="200" t="s">
        <v>377</v>
      </c>
      <c r="C83" s="660" t="s">
        <v>2040</v>
      </c>
      <c r="D83" s="658">
        <v>2242.3523076202946</v>
      </c>
    </row>
    <row r="84" spans="1:4" ht="31.5" thickTop="1" thickBot="1">
      <c r="A84" s="200" t="s">
        <v>887</v>
      </c>
      <c r="B84" s="200" t="s">
        <v>377</v>
      </c>
      <c r="C84" s="660" t="s">
        <v>2041</v>
      </c>
      <c r="D84" s="658">
        <v>2344.9013696659699</v>
      </c>
    </row>
    <row r="85" spans="1:4" ht="16.5" thickTop="1" thickBot="1">
      <c r="A85" s="200" t="s">
        <v>893</v>
      </c>
      <c r="B85" s="200" t="s">
        <v>377</v>
      </c>
      <c r="C85" s="660" t="s">
        <v>2043</v>
      </c>
      <c r="D85" s="658">
        <v>2253.4634187314059</v>
      </c>
    </row>
    <row r="86" spans="1:4" ht="31.5" thickTop="1" thickBot="1">
      <c r="A86" s="200" t="s">
        <v>888</v>
      </c>
      <c r="B86" s="200" t="s">
        <v>377</v>
      </c>
      <c r="C86" s="660" t="s">
        <v>2042</v>
      </c>
      <c r="D86" s="658">
        <v>2331.2411965091833</v>
      </c>
    </row>
    <row r="87" spans="1:4" ht="31.5" thickTop="1" thickBot="1">
      <c r="A87" s="200" t="s">
        <v>875</v>
      </c>
      <c r="B87" s="200" t="s">
        <v>377</v>
      </c>
      <c r="C87" s="660" t="s">
        <v>876</v>
      </c>
      <c r="D87" s="658">
        <v>430.98261219839679</v>
      </c>
    </row>
    <row r="88" spans="1:4" ht="16.5" thickTop="1" thickBot="1">
      <c r="A88" s="200" t="s">
        <v>898</v>
      </c>
      <c r="B88" s="200" t="s">
        <v>377</v>
      </c>
      <c r="C88" s="660" t="s">
        <v>2044</v>
      </c>
      <c r="D88" s="658">
        <v>647.31663379643692</v>
      </c>
    </row>
    <row r="89" spans="1:4" ht="16.5" thickTop="1" thickBot="1">
      <c r="A89" s="200" t="s">
        <v>896</v>
      </c>
      <c r="B89" s="200" t="s">
        <v>377</v>
      </c>
      <c r="C89" s="660" t="s">
        <v>897</v>
      </c>
      <c r="D89" s="658">
        <v>611.42985825726555</v>
      </c>
    </row>
    <row r="90" spans="1:4" ht="16.5" thickTop="1" thickBot="1">
      <c r="A90" s="200" t="s">
        <v>997</v>
      </c>
      <c r="B90" s="200" t="s">
        <v>233</v>
      </c>
      <c r="C90" s="660" t="s">
        <v>998</v>
      </c>
      <c r="D90" s="658">
        <v>8327.8596507618404</v>
      </c>
    </row>
    <row r="91" spans="1:4" ht="31.5" thickTop="1" thickBot="1">
      <c r="A91" s="200" t="s">
        <v>414</v>
      </c>
      <c r="B91" s="200" t="s">
        <v>377</v>
      </c>
      <c r="C91" s="660" t="s">
        <v>415</v>
      </c>
      <c r="D91" s="658">
        <v>15276.457549952132</v>
      </c>
    </row>
    <row r="92" spans="1:4" ht="16.5" thickTop="1" thickBot="1">
      <c r="A92" s="200" t="s">
        <v>416</v>
      </c>
      <c r="B92" s="200" t="s">
        <v>144</v>
      </c>
      <c r="C92" s="660" t="s">
        <v>417</v>
      </c>
      <c r="D92" s="658">
        <v>34485.754876554369</v>
      </c>
    </row>
    <row r="93" spans="1:4" ht="16.5" thickTop="1" thickBot="1">
      <c r="A93" s="200" t="s">
        <v>418</v>
      </c>
      <c r="B93" s="200" t="s">
        <v>144</v>
      </c>
      <c r="C93" s="660" t="s">
        <v>419</v>
      </c>
      <c r="D93" s="658">
        <v>932.81140239860167</v>
      </c>
    </row>
    <row r="94" spans="1:4" ht="16.5" thickTop="1" thickBot="1">
      <c r="A94" s="200" t="s">
        <v>420</v>
      </c>
      <c r="B94" s="200" t="s">
        <v>144</v>
      </c>
      <c r="C94" s="660" t="s">
        <v>421</v>
      </c>
      <c r="D94" s="658">
        <v>932.81140239860167</v>
      </c>
    </row>
    <row r="95" spans="1:4" ht="16.5" thickTop="1" thickBot="1">
      <c r="A95" s="200" t="s">
        <v>422</v>
      </c>
      <c r="B95" s="200" t="s">
        <v>377</v>
      </c>
      <c r="C95" s="660" t="s">
        <v>423</v>
      </c>
      <c r="D95" s="658">
        <v>3948.0588046925618</v>
      </c>
    </row>
    <row r="96" spans="1:4" ht="16.5" thickTop="1" thickBot="1">
      <c r="A96" s="200" t="s">
        <v>441</v>
      </c>
      <c r="B96" s="200" t="s">
        <v>377</v>
      </c>
      <c r="C96" s="660" t="s">
        <v>442</v>
      </c>
      <c r="D96" s="658">
        <v>4014.7537222768719</v>
      </c>
    </row>
    <row r="97" spans="1:4" ht="16.5" thickTop="1" thickBot="1">
      <c r="A97" s="200" t="s">
        <v>439</v>
      </c>
      <c r="B97" s="200" t="s">
        <v>377</v>
      </c>
      <c r="C97" s="660" t="s">
        <v>440</v>
      </c>
      <c r="D97" s="658">
        <v>4600.3806223156971</v>
      </c>
    </row>
    <row r="98" spans="1:4" ht="16.5" thickTop="1" thickBot="1">
      <c r="A98" s="200" t="s">
        <v>424</v>
      </c>
      <c r="B98" s="200" t="s">
        <v>425</v>
      </c>
      <c r="C98" s="660" t="s">
        <v>426</v>
      </c>
      <c r="D98" s="658">
        <v>2830.9955722567775</v>
      </c>
    </row>
    <row r="99" spans="1:4" ht="31.5" thickTop="1" thickBot="1">
      <c r="A99" s="200" t="s">
        <v>907</v>
      </c>
      <c r="B99" s="200" t="s">
        <v>388</v>
      </c>
      <c r="C99" s="660" t="s">
        <v>2045</v>
      </c>
      <c r="D99" s="658">
        <v>372599.39754414419</v>
      </c>
    </row>
    <row r="100" spans="1:4" ht="31.5" thickTop="1" thickBot="1">
      <c r="A100" s="200" t="s">
        <v>908</v>
      </c>
      <c r="B100" s="200" t="s">
        <v>388</v>
      </c>
      <c r="C100" s="660" t="s">
        <v>2046</v>
      </c>
      <c r="D100" s="658">
        <v>460596.16950917576</v>
      </c>
    </row>
    <row r="101" spans="1:4" ht="31.5" thickTop="1" thickBot="1">
      <c r="A101" s="200" t="s">
        <v>909</v>
      </c>
      <c r="B101" s="200" t="s">
        <v>388</v>
      </c>
      <c r="C101" s="660" t="s">
        <v>2047</v>
      </c>
      <c r="D101" s="658">
        <v>520586.00950697297</v>
      </c>
    </row>
    <row r="102" spans="1:4" ht="31.5" thickTop="1" thickBot="1">
      <c r="A102" s="200" t="s">
        <v>910</v>
      </c>
      <c r="B102" s="200" t="s">
        <v>388</v>
      </c>
      <c r="C102" s="660" t="s">
        <v>2048</v>
      </c>
      <c r="D102" s="658">
        <v>512647.85246083391</v>
      </c>
    </row>
    <row r="103" spans="1:4" ht="31.5" thickTop="1" thickBot="1">
      <c r="A103" s="200" t="s">
        <v>911</v>
      </c>
      <c r="B103" s="200" t="s">
        <v>388</v>
      </c>
      <c r="C103" s="660" t="s">
        <v>2049</v>
      </c>
      <c r="D103" s="658">
        <v>540222.05343652924</v>
      </c>
    </row>
    <row r="104" spans="1:4" ht="16.5" thickTop="1" thickBot="1">
      <c r="A104" s="200" t="s">
        <v>905</v>
      </c>
      <c r="B104" s="200" t="s">
        <v>388</v>
      </c>
      <c r="C104" s="660" t="s">
        <v>2112</v>
      </c>
      <c r="D104" s="658">
        <v>382422.8274037228</v>
      </c>
    </row>
    <row r="105" spans="1:4" ht="16.5" thickTop="1" thickBot="1">
      <c r="A105" s="200" t="s">
        <v>904</v>
      </c>
      <c r="B105" s="200" t="s">
        <v>388</v>
      </c>
      <c r="C105" s="660" t="s">
        <v>2113</v>
      </c>
      <c r="D105" s="658">
        <v>435510.04729909636</v>
      </c>
    </row>
    <row r="106" spans="1:4" ht="16.5" thickTop="1" thickBot="1">
      <c r="A106" s="200" t="s">
        <v>1745</v>
      </c>
      <c r="B106" s="200" t="s">
        <v>388</v>
      </c>
      <c r="C106" s="660" t="s">
        <v>2111</v>
      </c>
      <c r="D106" s="658">
        <v>478462.20493706089</v>
      </c>
    </row>
    <row r="107" spans="1:4" ht="16.5" thickTop="1" thickBot="1">
      <c r="A107" s="200" t="s">
        <v>901</v>
      </c>
      <c r="B107" s="200" t="s">
        <v>388</v>
      </c>
      <c r="C107" s="660" t="s">
        <v>2111</v>
      </c>
      <c r="D107" s="658">
        <v>483856.20493706089</v>
      </c>
    </row>
    <row r="108" spans="1:4" ht="16.5" thickTop="1" thickBot="1">
      <c r="A108" s="200" t="s">
        <v>903</v>
      </c>
      <c r="B108" s="200" t="s">
        <v>388</v>
      </c>
      <c r="C108" s="660" t="s">
        <v>2114</v>
      </c>
      <c r="D108" s="658">
        <v>511628.94992409932</v>
      </c>
    </row>
    <row r="109" spans="1:4" ht="16.5" thickTop="1" thickBot="1">
      <c r="A109" s="200" t="s">
        <v>902</v>
      </c>
      <c r="B109" s="200" t="s">
        <v>388</v>
      </c>
      <c r="C109" s="660" t="s">
        <v>2115</v>
      </c>
      <c r="D109" s="658">
        <v>533592.8853398416</v>
      </c>
    </row>
    <row r="110" spans="1:4" ht="16.5" thickTop="1" thickBot="1">
      <c r="A110" s="200" t="s">
        <v>906</v>
      </c>
      <c r="B110" s="200" t="s">
        <v>388</v>
      </c>
      <c r="C110" s="660" t="s">
        <v>2116</v>
      </c>
      <c r="D110" s="658">
        <v>337618.56173355575</v>
      </c>
    </row>
    <row r="111" spans="1:4" ht="16.5" thickTop="1" thickBot="1">
      <c r="A111" s="200" t="s">
        <v>427</v>
      </c>
      <c r="B111" s="200" t="s">
        <v>144</v>
      </c>
      <c r="C111" s="660" t="s">
        <v>428</v>
      </c>
      <c r="D111" s="658">
        <v>1694.0248286202961</v>
      </c>
    </row>
    <row r="112" spans="1:4" ht="16.5" thickTop="1" thickBot="1">
      <c r="A112" s="200" t="s">
        <v>429</v>
      </c>
      <c r="B112" s="200" t="s">
        <v>233</v>
      </c>
      <c r="C112" s="660" t="s">
        <v>430</v>
      </c>
      <c r="D112" s="658">
        <v>775.98514821062179</v>
      </c>
    </row>
    <row r="113" spans="1:4" ht="31.5" thickTop="1" thickBot="1">
      <c r="A113" s="200" t="s">
        <v>431</v>
      </c>
      <c r="B113" s="200" t="s">
        <v>92</v>
      </c>
      <c r="C113" s="660" t="s">
        <v>432</v>
      </c>
      <c r="D113" s="658">
        <v>506.87069558417505</v>
      </c>
    </row>
    <row r="114" spans="1:4" ht="31.5" thickTop="1" thickBot="1">
      <c r="A114" s="200" t="s">
        <v>433</v>
      </c>
      <c r="B114" s="200" t="s">
        <v>144</v>
      </c>
      <c r="C114" s="660" t="s">
        <v>434</v>
      </c>
      <c r="D114" s="658">
        <v>48773.32092875088</v>
      </c>
    </row>
    <row r="115" spans="1:4" ht="16.5" thickTop="1" thickBot="1">
      <c r="A115" s="200" t="s">
        <v>435</v>
      </c>
      <c r="B115" s="200" t="s">
        <v>92</v>
      </c>
      <c r="C115" s="661" t="s">
        <v>436</v>
      </c>
      <c r="D115" s="658">
        <v>42092.589981098972</v>
      </c>
    </row>
    <row r="116" spans="1:4" ht="16.5" thickTop="1" thickBot="1">
      <c r="A116" s="200" t="s">
        <v>443</v>
      </c>
      <c r="B116" s="200" t="s">
        <v>92</v>
      </c>
      <c r="C116" s="660" t="s">
        <v>1997</v>
      </c>
      <c r="D116" s="658">
        <v>370373.2274093132</v>
      </c>
    </row>
    <row r="117" spans="1:4" ht="16.5" thickTop="1" thickBot="1">
      <c r="A117" s="200" t="s">
        <v>446</v>
      </c>
      <c r="B117" s="200" t="s">
        <v>92</v>
      </c>
      <c r="C117" s="660" t="s">
        <v>447</v>
      </c>
      <c r="D117" s="658">
        <v>40406.749371327016</v>
      </c>
    </row>
    <row r="118" spans="1:4" ht="31.5" thickTop="1" thickBot="1">
      <c r="A118" s="200" t="s">
        <v>444</v>
      </c>
      <c r="B118" s="200" t="s">
        <v>92</v>
      </c>
      <c r="C118" s="661" t="s">
        <v>445</v>
      </c>
      <c r="D118" s="658">
        <v>30195.532635483552</v>
      </c>
    </row>
    <row r="119" spans="1:4" ht="31.5" thickTop="1" thickBot="1">
      <c r="A119" s="200" t="s">
        <v>449</v>
      </c>
      <c r="B119" s="200" t="s">
        <v>388</v>
      </c>
      <c r="C119" s="660" t="s">
        <v>450</v>
      </c>
      <c r="D119" s="658">
        <v>4099.6237757380859</v>
      </c>
    </row>
    <row r="120" spans="1:4" ht="31.5" thickTop="1" thickBot="1">
      <c r="A120" s="200" t="s">
        <v>448</v>
      </c>
      <c r="B120" s="200" t="s">
        <v>388</v>
      </c>
      <c r="C120" s="660" t="s">
        <v>1998</v>
      </c>
      <c r="D120" s="658">
        <v>5350.0536855492674</v>
      </c>
    </row>
    <row r="121" spans="1:4" ht="31.5" thickTop="1" thickBot="1">
      <c r="A121" s="200" t="s">
        <v>912</v>
      </c>
      <c r="B121" s="200" t="s">
        <v>637</v>
      </c>
      <c r="C121" s="660" t="s">
        <v>913</v>
      </c>
      <c r="D121" s="658">
        <v>20051.536768043581</v>
      </c>
    </row>
    <row r="122" spans="1:4" ht="16.5" thickTop="1" thickBot="1">
      <c r="A122" s="200" t="s">
        <v>914</v>
      </c>
      <c r="B122" s="200" t="s">
        <v>637</v>
      </c>
      <c r="C122" s="660" t="s">
        <v>2050</v>
      </c>
      <c r="D122" s="658">
        <v>24512.333825767306</v>
      </c>
    </row>
    <row r="123" spans="1:4" ht="16.5" thickTop="1" thickBot="1">
      <c r="A123" s="200" t="s">
        <v>451</v>
      </c>
      <c r="B123" s="200" t="s">
        <v>388</v>
      </c>
      <c r="C123" s="660" t="s">
        <v>1999</v>
      </c>
      <c r="D123" s="658">
        <v>4369.9840870593916</v>
      </c>
    </row>
    <row r="124" spans="1:4" ht="16.5" thickTop="1" thickBot="1">
      <c r="A124" s="200" t="s">
        <v>452</v>
      </c>
      <c r="B124" s="200" t="s">
        <v>144</v>
      </c>
      <c r="C124" s="660" t="s">
        <v>453</v>
      </c>
      <c r="D124" s="658">
        <v>13714.387858166068</v>
      </c>
    </row>
    <row r="125" spans="1:4" ht="16.5" thickTop="1" thickBot="1">
      <c r="A125" s="200" t="s">
        <v>939</v>
      </c>
      <c r="B125" s="200" t="s">
        <v>425</v>
      </c>
      <c r="C125" s="660" t="s">
        <v>2052</v>
      </c>
      <c r="D125" s="658">
        <v>1454.7970481959458</v>
      </c>
    </row>
    <row r="126" spans="1:4" ht="16.5" thickTop="1" thickBot="1">
      <c r="A126" s="200" t="s">
        <v>940</v>
      </c>
      <c r="B126" s="200" t="s">
        <v>425</v>
      </c>
      <c r="C126" s="660" t="s">
        <v>2053</v>
      </c>
      <c r="D126" s="658">
        <v>1821.7814798963782</v>
      </c>
    </row>
    <row r="127" spans="1:4" ht="31.5" thickTop="1" thickBot="1">
      <c r="A127" s="200" t="s">
        <v>938</v>
      </c>
      <c r="B127" s="200" t="s">
        <v>425</v>
      </c>
      <c r="C127" s="660" t="s">
        <v>2051</v>
      </c>
      <c r="D127" s="658">
        <v>1821.7814798963782</v>
      </c>
    </row>
    <row r="128" spans="1:4" ht="16.5" thickTop="1" thickBot="1">
      <c r="A128" s="200" t="s">
        <v>920</v>
      </c>
      <c r="B128" s="200" t="s">
        <v>425</v>
      </c>
      <c r="C128" s="660" t="s">
        <v>921</v>
      </c>
      <c r="D128" s="658">
        <v>1510.5919006448869</v>
      </c>
    </row>
    <row r="129" spans="1:4" ht="16.5" thickTop="1" thickBot="1">
      <c r="A129" s="200" t="s">
        <v>922</v>
      </c>
      <c r="B129" s="200" t="s">
        <v>425</v>
      </c>
      <c r="C129" s="660" t="s">
        <v>923</v>
      </c>
      <c r="D129" s="658">
        <v>1203.8520072319652</v>
      </c>
    </row>
    <row r="130" spans="1:4" ht="16.5" thickTop="1" thickBot="1">
      <c r="A130" s="200" t="s">
        <v>924</v>
      </c>
      <c r="B130" s="200" t="s">
        <v>425</v>
      </c>
      <c r="C130" s="660" t="s">
        <v>925</v>
      </c>
      <c r="D130" s="658">
        <v>1491.0838543055002</v>
      </c>
    </row>
    <row r="131" spans="1:4" ht="16.5" thickTop="1" thickBot="1">
      <c r="A131" s="200" t="s">
        <v>926</v>
      </c>
      <c r="B131" s="200" t="s">
        <v>425</v>
      </c>
      <c r="C131" s="660" t="s">
        <v>927</v>
      </c>
      <c r="D131" s="658">
        <v>1658.3084992225636</v>
      </c>
    </row>
    <row r="132" spans="1:4" ht="16.5" thickTop="1" thickBot="1">
      <c r="A132" s="200" t="s">
        <v>928</v>
      </c>
      <c r="B132" s="200" t="s">
        <v>425</v>
      </c>
      <c r="C132" s="660" t="s">
        <v>929</v>
      </c>
      <c r="D132" s="658">
        <v>1465.905778198286</v>
      </c>
    </row>
    <row r="133" spans="1:4" ht="16.5" thickTop="1" thickBot="1">
      <c r="A133" s="200" t="s">
        <v>932</v>
      </c>
      <c r="B133" s="200" t="s">
        <v>425</v>
      </c>
      <c r="C133" s="660" t="s">
        <v>933</v>
      </c>
      <c r="D133" s="658">
        <v>1064.3620390043991</v>
      </c>
    </row>
    <row r="134" spans="1:4" ht="16.5" thickTop="1" thickBot="1">
      <c r="A134" s="200" t="s">
        <v>930</v>
      </c>
      <c r="B134" s="200" t="s">
        <v>425</v>
      </c>
      <c r="C134" s="660" t="s">
        <v>931</v>
      </c>
      <c r="D134" s="658">
        <v>1528.1593244224571</v>
      </c>
    </row>
    <row r="135" spans="1:4" ht="16.5" thickTop="1" thickBot="1">
      <c r="A135" s="200" t="s">
        <v>934</v>
      </c>
      <c r="B135" s="200" t="s">
        <v>425</v>
      </c>
      <c r="C135" s="660" t="s">
        <v>935</v>
      </c>
      <c r="D135" s="658">
        <v>1373.4171325843799</v>
      </c>
    </row>
    <row r="136" spans="1:4" ht="16.5" thickTop="1" thickBot="1">
      <c r="A136" s="200" t="s">
        <v>936</v>
      </c>
      <c r="B136" s="200" t="s">
        <v>425</v>
      </c>
      <c r="C136" s="660" t="s">
        <v>937</v>
      </c>
      <c r="D136" s="658">
        <v>1588.8609978121303</v>
      </c>
    </row>
    <row r="137" spans="1:4" ht="31.5" thickTop="1" thickBot="1">
      <c r="A137" s="200" t="s">
        <v>918</v>
      </c>
      <c r="B137" s="200" t="s">
        <v>377</v>
      </c>
      <c r="C137" s="660" t="s">
        <v>919</v>
      </c>
      <c r="D137" s="658">
        <v>6251.0330937792869</v>
      </c>
    </row>
    <row r="138" spans="1:4" ht="31.5" thickTop="1" thickBot="1">
      <c r="A138" s="200" t="s">
        <v>915</v>
      </c>
      <c r="B138" s="200" t="s">
        <v>916</v>
      </c>
      <c r="C138" s="660" t="s">
        <v>917</v>
      </c>
      <c r="D138" s="659">
        <v>3.2036979520784881E-2</v>
      </c>
    </row>
    <row r="139" spans="1:4" ht="16.5" thickTop="1" thickBot="1">
      <c r="A139" s="200" t="s">
        <v>454</v>
      </c>
      <c r="B139" s="200" t="s">
        <v>377</v>
      </c>
      <c r="C139" s="660" t="s">
        <v>455</v>
      </c>
      <c r="D139" s="658">
        <v>6252.7777777777774</v>
      </c>
    </row>
    <row r="140" spans="1:4" ht="31.5" thickTop="1" thickBot="1">
      <c r="A140" s="200" t="s">
        <v>456</v>
      </c>
      <c r="B140" s="200" t="s">
        <v>457</v>
      </c>
      <c r="C140" s="660" t="s">
        <v>458</v>
      </c>
      <c r="D140" s="658">
        <v>633.10763640476159</v>
      </c>
    </row>
    <row r="141" spans="1:4" ht="31.5" thickTop="1" thickBot="1">
      <c r="A141" s="200" t="s">
        <v>459</v>
      </c>
      <c r="B141" s="200" t="s">
        <v>144</v>
      </c>
      <c r="C141" s="660" t="s">
        <v>2000</v>
      </c>
      <c r="D141" s="658">
        <v>6203.0255168847507</v>
      </c>
    </row>
    <row r="142" spans="1:4" ht="31.5" thickTop="1" thickBot="1">
      <c r="A142" s="200" t="s">
        <v>460</v>
      </c>
      <c r="B142" s="200" t="s">
        <v>92</v>
      </c>
      <c r="C142" s="660" t="s">
        <v>461</v>
      </c>
      <c r="D142" s="658">
        <v>2325.5763411934731</v>
      </c>
    </row>
    <row r="143" spans="1:4" ht="16.5" thickTop="1" thickBot="1">
      <c r="A143" s="200" t="s">
        <v>462</v>
      </c>
      <c r="B143" s="200" t="s">
        <v>463</v>
      </c>
      <c r="C143" s="660" t="s">
        <v>464</v>
      </c>
      <c r="D143" s="658">
        <v>14150.205274668528</v>
      </c>
    </row>
    <row r="144" spans="1:4" ht="16.5" thickTop="1" thickBot="1">
      <c r="A144" s="200" t="s">
        <v>465</v>
      </c>
      <c r="B144" s="200" t="s">
        <v>425</v>
      </c>
      <c r="C144" s="660" t="s">
        <v>466</v>
      </c>
      <c r="D144" s="658">
        <v>27033.91857983268</v>
      </c>
    </row>
    <row r="145" spans="1:4" ht="16.5" thickTop="1" thickBot="1">
      <c r="A145" s="200" t="s">
        <v>951</v>
      </c>
      <c r="B145" s="200" t="s">
        <v>233</v>
      </c>
      <c r="C145" s="660" t="s">
        <v>953</v>
      </c>
      <c r="D145" s="658">
        <v>18438.258893331837</v>
      </c>
    </row>
    <row r="146" spans="1:4" ht="46.5" thickTop="1" thickBot="1">
      <c r="A146" s="200" t="s">
        <v>941</v>
      </c>
      <c r="B146" s="200" t="s">
        <v>233</v>
      </c>
      <c r="C146" s="660" t="s">
        <v>942</v>
      </c>
      <c r="D146" s="658">
        <v>5348.2314898614313</v>
      </c>
    </row>
    <row r="147" spans="1:4" ht="31.5" thickTop="1" thickBot="1">
      <c r="A147" s="200" t="s">
        <v>943</v>
      </c>
      <c r="B147" s="200" t="s">
        <v>233</v>
      </c>
      <c r="C147" s="660" t="s">
        <v>944</v>
      </c>
      <c r="D147" s="658">
        <v>18262.69630108379</v>
      </c>
    </row>
    <row r="148" spans="1:4" ht="16.5" thickTop="1" thickBot="1">
      <c r="A148" s="200" t="s">
        <v>1775</v>
      </c>
      <c r="B148" s="200" t="s">
        <v>233</v>
      </c>
      <c r="C148" s="660" t="s">
        <v>2054</v>
      </c>
      <c r="D148" s="658">
        <v>15842.221261377861</v>
      </c>
    </row>
    <row r="149" spans="1:4" ht="31.5" thickTop="1" thickBot="1">
      <c r="A149" s="200" t="s">
        <v>945</v>
      </c>
      <c r="B149" s="200" t="s">
        <v>144</v>
      </c>
      <c r="C149" s="660" t="s">
        <v>946</v>
      </c>
      <c r="D149" s="658">
        <v>23695.646790921877</v>
      </c>
    </row>
    <row r="150" spans="1:4" ht="16.5" thickTop="1" thickBot="1">
      <c r="A150" s="200" t="s">
        <v>947</v>
      </c>
      <c r="B150" s="200" t="s">
        <v>233</v>
      </c>
      <c r="C150" s="660" t="s">
        <v>948</v>
      </c>
      <c r="D150" s="658">
        <v>7210.0681763933972</v>
      </c>
    </row>
    <row r="151" spans="1:4" ht="31.5" thickTop="1" thickBot="1">
      <c r="A151" s="200" t="s">
        <v>949</v>
      </c>
      <c r="B151" s="200" t="s">
        <v>457</v>
      </c>
      <c r="C151" s="660" t="s">
        <v>950</v>
      </c>
      <c r="D151" s="658">
        <v>130631.96609586343</v>
      </c>
    </row>
    <row r="152" spans="1:4" ht="16.5" thickTop="1" thickBot="1">
      <c r="A152" s="200" t="s">
        <v>467</v>
      </c>
      <c r="B152" s="200" t="s">
        <v>92</v>
      </c>
      <c r="C152" s="660" t="s">
        <v>468</v>
      </c>
      <c r="D152" s="658">
        <v>1094.5799455311735</v>
      </c>
    </row>
    <row r="153" spans="1:4" ht="16.5" thickTop="1" thickBot="1">
      <c r="A153" s="200" t="s">
        <v>469</v>
      </c>
      <c r="B153" s="200" t="s">
        <v>377</v>
      </c>
      <c r="C153" s="660" t="s">
        <v>470</v>
      </c>
      <c r="D153" s="658">
        <v>35041.466852392397</v>
      </c>
    </row>
    <row r="154" spans="1:4" ht="16.5" thickTop="1" thickBot="1">
      <c r="A154" s="200" t="s">
        <v>471</v>
      </c>
      <c r="B154" s="200" t="s">
        <v>377</v>
      </c>
      <c r="C154" s="660" t="s">
        <v>472</v>
      </c>
      <c r="D154" s="658">
        <v>3086.9988398463529</v>
      </c>
    </row>
    <row r="155" spans="1:4" ht="31.5" thickTop="1" thickBot="1">
      <c r="A155" s="200" t="s">
        <v>987</v>
      </c>
      <c r="B155" s="200" t="s">
        <v>144</v>
      </c>
      <c r="C155" s="660" t="s">
        <v>988</v>
      </c>
      <c r="D155" s="658">
        <v>74153.333333333328</v>
      </c>
    </row>
    <row r="156" spans="1:4" ht="31.5" thickTop="1" thickBot="1">
      <c r="A156" s="200" t="s">
        <v>989</v>
      </c>
      <c r="B156" s="200" t="s">
        <v>144</v>
      </c>
      <c r="C156" s="660" t="s">
        <v>990</v>
      </c>
      <c r="D156" s="658">
        <v>17295.188219316478</v>
      </c>
    </row>
    <row r="157" spans="1:4" ht="31.5" thickTop="1" thickBot="1">
      <c r="A157" s="200" t="s">
        <v>991</v>
      </c>
      <c r="B157" s="200" t="s">
        <v>144</v>
      </c>
      <c r="C157" s="660" t="s">
        <v>992</v>
      </c>
      <c r="D157" s="658">
        <v>31448.189800000004</v>
      </c>
    </row>
    <row r="158" spans="1:4" ht="31.5" thickTop="1" thickBot="1">
      <c r="A158" s="200" t="s">
        <v>993</v>
      </c>
      <c r="B158" s="200" t="s">
        <v>144</v>
      </c>
      <c r="C158" s="660" t="s">
        <v>994</v>
      </c>
      <c r="D158" s="658">
        <v>61448.581969729988</v>
      </c>
    </row>
    <row r="159" spans="1:4" ht="16.5" thickTop="1" thickBot="1">
      <c r="A159" s="200" t="s">
        <v>475</v>
      </c>
      <c r="B159" s="200" t="s">
        <v>233</v>
      </c>
      <c r="C159" s="660" t="s">
        <v>476</v>
      </c>
      <c r="D159" s="658">
        <v>9493.061523841634</v>
      </c>
    </row>
    <row r="160" spans="1:4" ht="16.5" thickTop="1" thickBot="1">
      <c r="A160" s="200" t="s">
        <v>980</v>
      </c>
      <c r="B160" s="200" t="s">
        <v>233</v>
      </c>
      <c r="C160" s="660" t="s">
        <v>476</v>
      </c>
      <c r="D160" s="658">
        <v>9493.061523841634</v>
      </c>
    </row>
    <row r="161" spans="1:6" ht="16.5" thickTop="1" thickBot="1">
      <c r="A161" s="200" t="s">
        <v>477</v>
      </c>
      <c r="B161" s="200" t="s">
        <v>233</v>
      </c>
      <c r="C161" s="660" t="s">
        <v>478</v>
      </c>
      <c r="D161" s="658">
        <v>10616.333984209747</v>
      </c>
    </row>
    <row r="162" spans="1:6" ht="16.5" thickTop="1" thickBot="1">
      <c r="A162" s="200" t="s">
        <v>981</v>
      </c>
      <c r="B162" s="200" t="s">
        <v>233</v>
      </c>
      <c r="C162" s="660" t="s">
        <v>478</v>
      </c>
      <c r="D162" s="658">
        <v>9944.8990745366482</v>
      </c>
    </row>
    <row r="163" spans="1:6" ht="16.5" thickTop="1" thickBot="1">
      <c r="A163" s="200" t="s">
        <v>972</v>
      </c>
      <c r="B163" s="200" t="s">
        <v>233</v>
      </c>
      <c r="C163" s="660" t="s">
        <v>973</v>
      </c>
      <c r="D163" s="658">
        <v>10223.091278307758</v>
      </c>
    </row>
    <row r="164" spans="1:6" ht="16.5" thickTop="1" thickBot="1">
      <c r="A164" s="200" t="s">
        <v>978</v>
      </c>
      <c r="B164" s="200" t="s">
        <v>233</v>
      </c>
      <c r="C164" s="660" t="s">
        <v>973</v>
      </c>
      <c r="D164" s="658">
        <v>10223.091278307758</v>
      </c>
    </row>
    <row r="165" spans="1:6" ht="16.5" thickTop="1" thickBot="1">
      <c r="A165" s="200" t="s">
        <v>985</v>
      </c>
      <c r="B165" s="200" t="s">
        <v>952</v>
      </c>
      <c r="C165" s="660" t="s">
        <v>986</v>
      </c>
      <c r="D165" s="658">
        <v>17242.394805610067</v>
      </c>
      <c r="F165" s="189"/>
    </row>
    <row r="166" spans="1:6" ht="16.5" thickTop="1" thickBot="1">
      <c r="A166" s="200" t="s">
        <v>983</v>
      </c>
      <c r="B166" s="200" t="s">
        <v>233</v>
      </c>
      <c r="C166" s="660" t="s">
        <v>984</v>
      </c>
      <c r="D166" s="658">
        <v>10772.609787716056</v>
      </c>
    </row>
    <row r="167" spans="1:6" ht="16.5" thickTop="1" thickBot="1">
      <c r="A167" s="200" t="s">
        <v>479</v>
      </c>
      <c r="B167" s="200" t="s">
        <v>233</v>
      </c>
      <c r="C167" s="660" t="s">
        <v>480</v>
      </c>
      <c r="D167" s="658">
        <v>11260.464765473072</v>
      </c>
    </row>
    <row r="168" spans="1:6" ht="16.5" thickTop="1" thickBot="1">
      <c r="A168" s="200" t="s">
        <v>982</v>
      </c>
      <c r="B168" s="200" t="s">
        <v>233</v>
      </c>
      <c r="C168" s="660" t="s">
        <v>480</v>
      </c>
      <c r="D168" s="658">
        <v>11281.137298764623</v>
      </c>
    </row>
    <row r="169" spans="1:6" ht="16.5" thickTop="1" thickBot="1">
      <c r="A169" s="200" t="s">
        <v>473</v>
      </c>
      <c r="B169" s="200" t="s">
        <v>233</v>
      </c>
      <c r="C169" s="660" t="s">
        <v>474</v>
      </c>
      <c r="D169" s="658">
        <v>12753.997635628481</v>
      </c>
    </row>
    <row r="170" spans="1:6" ht="16.5" thickTop="1" thickBot="1">
      <c r="A170" s="200" t="s">
        <v>979</v>
      </c>
      <c r="B170" s="200" t="s">
        <v>233</v>
      </c>
      <c r="C170" s="660" t="s">
        <v>474</v>
      </c>
      <c r="D170" s="658">
        <v>12606.435667301608</v>
      </c>
    </row>
    <row r="171" spans="1:6" ht="16.5" thickTop="1" thickBot="1">
      <c r="A171" s="200" t="s">
        <v>955</v>
      </c>
      <c r="B171" s="200" t="s">
        <v>233</v>
      </c>
      <c r="C171" s="660" t="s">
        <v>956</v>
      </c>
      <c r="D171" s="658">
        <v>10912.233873655787</v>
      </c>
    </row>
    <row r="172" spans="1:6" ht="16.5" thickTop="1" thickBot="1">
      <c r="A172" s="200" t="s">
        <v>968</v>
      </c>
      <c r="B172" s="200" t="s">
        <v>952</v>
      </c>
      <c r="C172" s="660" t="s">
        <v>969</v>
      </c>
      <c r="D172" s="658">
        <v>13040.197630888031</v>
      </c>
    </row>
    <row r="173" spans="1:6" ht="16.5" thickTop="1" thickBot="1">
      <c r="A173" s="200" t="s">
        <v>970</v>
      </c>
      <c r="B173" s="200" t="s">
        <v>952</v>
      </c>
      <c r="C173" s="660" t="s">
        <v>971</v>
      </c>
      <c r="D173" s="658">
        <v>4176.6591898246679</v>
      </c>
    </row>
    <row r="174" spans="1:6" ht="16.5" thickTop="1" thickBot="1">
      <c r="A174" s="200" t="s">
        <v>957</v>
      </c>
      <c r="B174" s="200" t="s">
        <v>233</v>
      </c>
      <c r="C174" s="660" t="s">
        <v>958</v>
      </c>
      <c r="D174" s="658">
        <v>5971.9192746250055</v>
      </c>
    </row>
    <row r="175" spans="1:6" ht="16.5" thickTop="1" thickBot="1">
      <c r="A175" s="200" t="s">
        <v>959</v>
      </c>
      <c r="B175" s="200" t="s">
        <v>233</v>
      </c>
      <c r="C175" s="660" t="s">
        <v>960</v>
      </c>
      <c r="D175" s="658">
        <v>6083.5648022867181</v>
      </c>
    </row>
    <row r="176" spans="1:6" ht="31.5" thickTop="1" thickBot="1">
      <c r="A176" s="200" t="s">
        <v>965</v>
      </c>
      <c r="B176" s="200" t="s">
        <v>233</v>
      </c>
      <c r="C176" s="660" t="s">
        <v>2058</v>
      </c>
      <c r="D176" s="658">
        <v>5727.4155690458547</v>
      </c>
    </row>
    <row r="177" spans="1:4" ht="31.5" thickTop="1" thickBot="1">
      <c r="A177" s="200" t="s">
        <v>961</v>
      </c>
      <c r="B177" s="200" t="s">
        <v>233</v>
      </c>
      <c r="C177" s="660" t="s">
        <v>2056</v>
      </c>
      <c r="D177" s="658">
        <v>5937.309161049875</v>
      </c>
    </row>
    <row r="178" spans="1:4" ht="31.5" thickTop="1" thickBot="1">
      <c r="A178" s="200" t="s">
        <v>962</v>
      </c>
      <c r="B178" s="200" t="s">
        <v>233</v>
      </c>
      <c r="C178" s="660" t="s">
        <v>2057</v>
      </c>
      <c r="D178" s="658">
        <v>8040.1111111111122</v>
      </c>
    </row>
    <row r="179" spans="1:4" ht="31.5" thickTop="1" thickBot="1">
      <c r="A179" s="200" t="s">
        <v>967</v>
      </c>
      <c r="B179" s="200" t="s">
        <v>233</v>
      </c>
      <c r="C179" s="660" t="s">
        <v>2059</v>
      </c>
      <c r="D179" s="658">
        <v>6441</v>
      </c>
    </row>
    <row r="180" spans="1:4" ht="31.5" thickTop="1" thickBot="1">
      <c r="A180" s="200" t="s">
        <v>954</v>
      </c>
      <c r="B180" s="200" t="s">
        <v>233</v>
      </c>
      <c r="C180" s="660" t="s">
        <v>2055</v>
      </c>
      <c r="D180" s="658">
        <v>6963</v>
      </c>
    </row>
    <row r="181" spans="1:4" ht="16.5" thickTop="1" thickBot="1">
      <c r="A181" s="200" t="s">
        <v>963</v>
      </c>
      <c r="B181" s="200" t="s">
        <v>233</v>
      </c>
      <c r="C181" s="660" t="s">
        <v>964</v>
      </c>
      <c r="D181" s="658">
        <v>7073.8606326461095</v>
      </c>
    </row>
    <row r="182" spans="1:4" ht="16.5" thickTop="1" thickBot="1">
      <c r="A182" s="200" t="s">
        <v>966</v>
      </c>
      <c r="B182" s="200" t="s">
        <v>233</v>
      </c>
      <c r="C182" s="660" t="s">
        <v>964</v>
      </c>
      <c r="D182" s="658">
        <v>6673.0531883405611</v>
      </c>
    </row>
    <row r="183" spans="1:4" ht="16.5" thickTop="1" thickBot="1">
      <c r="A183" s="200" t="s">
        <v>481</v>
      </c>
      <c r="B183" s="200" t="s">
        <v>377</v>
      </c>
      <c r="C183" s="660" t="s">
        <v>482</v>
      </c>
      <c r="D183" s="658">
        <v>6920.7777777777774</v>
      </c>
    </row>
    <row r="184" spans="1:4" ht="16.5" thickTop="1" thickBot="1">
      <c r="A184" s="200" t="s">
        <v>485</v>
      </c>
      <c r="B184" s="200" t="s">
        <v>92</v>
      </c>
      <c r="C184" s="660" t="s">
        <v>486</v>
      </c>
      <c r="D184" s="658">
        <v>5582.2763830856284</v>
      </c>
    </row>
    <row r="185" spans="1:4" ht="16.5" thickTop="1" thickBot="1">
      <c r="A185" s="200" t="s">
        <v>483</v>
      </c>
      <c r="B185" s="200" t="s">
        <v>388</v>
      </c>
      <c r="C185" s="660" t="s">
        <v>484</v>
      </c>
      <c r="D185" s="658">
        <v>45022.102245269874</v>
      </c>
    </row>
    <row r="186" spans="1:4" ht="16.5" thickTop="1" thickBot="1">
      <c r="A186" s="200" t="s">
        <v>487</v>
      </c>
      <c r="B186" s="200" t="s">
        <v>144</v>
      </c>
      <c r="C186" s="660" t="s">
        <v>2001</v>
      </c>
      <c r="D186" s="658">
        <v>2171.50551302031</v>
      </c>
    </row>
    <row r="187" spans="1:4" ht="16.5" thickTop="1" thickBot="1">
      <c r="A187" s="200" t="s">
        <v>1539</v>
      </c>
      <c r="B187" s="200" t="s">
        <v>377</v>
      </c>
      <c r="C187" s="660" t="s">
        <v>1538</v>
      </c>
      <c r="D187" s="658">
        <v>11592.155137115618</v>
      </c>
    </row>
    <row r="188" spans="1:4" ht="16.5" thickTop="1" thickBot="1">
      <c r="A188" s="200" t="s">
        <v>1793</v>
      </c>
      <c r="B188" s="200" t="s">
        <v>377</v>
      </c>
      <c r="C188" s="660" t="s">
        <v>1792</v>
      </c>
      <c r="D188" s="658">
        <v>11592.155137115618</v>
      </c>
    </row>
    <row r="189" spans="1:4" ht="16.5" thickTop="1" thickBot="1">
      <c r="A189" s="200" t="s">
        <v>488</v>
      </c>
      <c r="B189" s="200" t="s">
        <v>377</v>
      </c>
      <c r="C189" s="660" t="s">
        <v>489</v>
      </c>
      <c r="D189" s="658">
        <v>42171.199446306913</v>
      </c>
    </row>
    <row r="190" spans="1:4" ht="16.5" thickTop="1" thickBot="1">
      <c r="A190" s="200" t="s">
        <v>1750</v>
      </c>
      <c r="B190" s="200" t="s">
        <v>144</v>
      </c>
      <c r="C190" s="660" t="s">
        <v>1749</v>
      </c>
      <c r="D190" s="658">
        <v>688447.63492591958</v>
      </c>
    </row>
    <row r="191" spans="1:4" ht="16.5" thickTop="1" thickBot="1">
      <c r="A191" s="200" t="s">
        <v>498</v>
      </c>
      <c r="B191" s="200" t="s">
        <v>92</v>
      </c>
      <c r="C191" s="660" t="s">
        <v>499</v>
      </c>
      <c r="D191" s="658">
        <v>738463.04659484641</v>
      </c>
    </row>
    <row r="192" spans="1:4" ht="16.5" thickTop="1" thickBot="1">
      <c r="A192" s="200" t="s">
        <v>500</v>
      </c>
      <c r="B192" s="200" t="s">
        <v>92</v>
      </c>
      <c r="C192" s="660" t="s">
        <v>501</v>
      </c>
      <c r="D192" s="658">
        <v>421995.22236958152</v>
      </c>
    </row>
    <row r="193" spans="1:4" ht="16.5" thickTop="1" thickBot="1">
      <c r="A193" s="200" t="s">
        <v>490</v>
      </c>
      <c r="B193" s="200" t="s">
        <v>233</v>
      </c>
      <c r="C193" s="660" t="s">
        <v>491</v>
      </c>
      <c r="D193" s="658">
        <v>2594.6420628582</v>
      </c>
    </row>
    <row r="194" spans="1:4" ht="16.5" thickTop="1" thickBot="1">
      <c r="A194" s="200" t="s">
        <v>502</v>
      </c>
      <c r="B194" s="200" t="s">
        <v>92</v>
      </c>
      <c r="C194" s="660" t="s">
        <v>503</v>
      </c>
      <c r="D194" s="658">
        <v>1063.9818786161209</v>
      </c>
    </row>
    <row r="195" spans="1:4" ht="31.5" thickTop="1" thickBot="1">
      <c r="A195" s="200" t="s">
        <v>492</v>
      </c>
      <c r="B195" s="200" t="s">
        <v>425</v>
      </c>
      <c r="C195" s="660" t="s">
        <v>493</v>
      </c>
      <c r="D195" s="658">
        <v>1063.9818786161209</v>
      </c>
    </row>
    <row r="196" spans="1:4" ht="16.5" thickTop="1" thickBot="1">
      <c r="A196" s="200" t="s">
        <v>494</v>
      </c>
      <c r="B196" s="200" t="s">
        <v>92</v>
      </c>
      <c r="C196" s="660" t="s">
        <v>495</v>
      </c>
      <c r="D196" s="658">
        <v>28131.312158534027</v>
      </c>
    </row>
    <row r="197" spans="1:4" ht="16.5" thickTop="1" thickBot="1">
      <c r="A197" s="200" t="s">
        <v>496</v>
      </c>
      <c r="B197" s="200" t="s">
        <v>144</v>
      </c>
      <c r="C197" s="660" t="s">
        <v>497</v>
      </c>
      <c r="D197" s="658">
        <v>2046.4625220391918</v>
      </c>
    </row>
    <row r="198" spans="1:4" ht="16.5" thickTop="1" thickBot="1">
      <c r="A198" s="200" t="s">
        <v>504</v>
      </c>
      <c r="B198" s="200" t="s">
        <v>92</v>
      </c>
      <c r="C198" s="660" t="s">
        <v>505</v>
      </c>
      <c r="D198" s="658">
        <v>23540.743962860404</v>
      </c>
    </row>
    <row r="199" spans="1:4" ht="16.5" thickTop="1" thickBot="1">
      <c r="A199" s="200" t="s">
        <v>1009</v>
      </c>
      <c r="B199" s="200" t="s">
        <v>92</v>
      </c>
      <c r="C199" s="660" t="s">
        <v>1010</v>
      </c>
      <c r="D199" s="658">
        <v>137860.94308132119</v>
      </c>
    </row>
    <row r="200" spans="1:4" ht="31.5" thickTop="1" thickBot="1">
      <c r="A200" s="200" t="s">
        <v>1013</v>
      </c>
      <c r="B200" s="200" t="s">
        <v>92</v>
      </c>
      <c r="C200" s="660" t="s">
        <v>1014</v>
      </c>
      <c r="D200" s="658">
        <v>146796.83820428341</v>
      </c>
    </row>
    <row r="201" spans="1:4" ht="16.5" thickTop="1" thickBot="1">
      <c r="A201" s="200" t="s">
        <v>1011</v>
      </c>
      <c r="B201" s="200" t="s">
        <v>92</v>
      </c>
      <c r="C201" s="660" t="s">
        <v>1012</v>
      </c>
      <c r="D201" s="658">
        <v>148407.94931539454</v>
      </c>
    </row>
    <row r="202" spans="1:4" ht="16.5" thickTop="1" thickBot="1">
      <c r="A202" s="200" t="s">
        <v>1015</v>
      </c>
      <c r="B202" s="200" t="s">
        <v>233</v>
      </c>
      <c r="C202" s="660" t="s">
        <v>1016</v>
      </c>
      <c r="D202" s="658">
        <v>6922.8404483989434</v>
      </c>
    </row>
    <row r="203" spans="1:4" ht="31.5" thickTop="1" thickBot="1">
      <c r="A203" s="200" t="s">
        <v>1003</v>
      </c>
      <c r="B203" s="200" t="s">
        <v>233</v>
      </c>
      <c r="C203" s="660" t="s">
        <v>1004</v>
      </c>
      <c r="D203" s="658">
        <v>14750.757020466421</v>
      </c>
    </row>
    <row r="204" spans="1:4" ht="16.5" thickTop="1" thickBot="1">
      <c r="A204" s="200" t="s">
        <v>1007</v>
      </c>
      <c r="B204" s="200" t="s">
        <v>92</v>
      </c>
      <c r="C204" s="660" t="s">
        <v>1008</v>
      </c>
      <c r="D204" s="658">
        <v>74647.64766418295</v>
      </c>
    </row>
    <row r="205" spans="1:4" ht="16.5" thickTop="1" thickBot="1">
      <c r="A205" s="200" t="s">
        <v>1005</v>
      </c>
      <c r="B205" s="200" t="s">
        <v>92</v>
      </c>
      <c r="C205" s="660" t="s">
        <v>1006</v>
      </c>
      <c r="D205" s="658">
        <v>104461.69618431968</v>
      </c>
    </row>
    <row r="206" spans="1:4" ht="16.5" thickTop="1" thickBot="1">
      <c r="A206" s="200" t="s">
        <v>506</v>
      </c>
      <c r="B206" s="200" t="s">
        <v>144</v>
      </c>
      <c r="C206" s="660" t="s">
        <v>2002</v>
      </c>
      <c r="D206" s="658">
        <v>79434.54516892886</v>
      </c>
    </row>
    <row r="207" spans="1:4" ht="16.5" thickTop="1" thickBot="1">
      <c r="A207" s="200" t="s">
        <v>515</v>
      </c>
      <c r="B207" s="200" t="s">
        <v>144</v>
      </c>
      <c r="C207" s="660" t="s">
        <v>516</v>
      </c>
      <c r="D207" s="658">
        <v>77481.493340871457</v>
      </c>
    </row>
    <row r="208" spans="1:4" ht="16.5" thickTop="1" thickBot="1">
      <c r="A208" s="200" t="s">
        <v>517</v>
      </c>
      <c r="B208" s="200" t="s">
        <v>144</v>
      </c>
      <c r="C208" s="660" t="s">
        <v>518</v>
      </c>
      <c r="D208" s="658">
        <v>7205.9743777777776</v>
      </c>
    </row>
    <row r="209" spans="1:4" ht="16.5" thickTop="1" thickBot="1">
      <c r="A209" s="200" t="s">
        <v>519</v>
      </c>
      <c r="B209" s="200" t="s">
        <v>233</v>
      </c>
      <c r="C209" s="660" t="s">
        <v>520</v>
      </c>
      <c r="D209" s="658">
        <v>9060.5927973862854</v>
      </c>
    </row>
    <row r="210" spans="1:4" ht="16.5" thickTop="1" thickBot="1">
      <c r="A210" s="200" t="s">
        <v>522</v>
      </c>
      <c r="B210" s="200" t="s">
        <v>233</v>
      </c>
      <c r="C210" s="660" t="s">
        <v>2004</v>
      </c>
      <c r="D210" s="658">
        <v>8207.0627384124909</v>
      </c>
    </row>
    <row r="211" spans="1:4" ht="16.5" thickTop="1" thickBot="1">
      <c r="A211" s="200" t="s">
        <v>521</v>
      </c>
      <c r="B211" s="200" t="s">
        <v>233</v>
      </c>
      <c r="C211" s="660" t="s">
        <v>2003</v>
      </c>
      <c r="D211" s="658">
        <v>4159.3541330371017</v>
      </c>
    </row>
    <row r="212" spans="1:4" ht="16.5" thickTop="1" thickBot="1">
      <c r="A212" s="200" t="s">
        <v>529</v>
      </c>
      <c r="B212" s="200" t="s">
        <v>388</v>
      </c>
      <c r="C212" s="660" t="s">
        <v>530</v>
      </c>
      <c r="D212" s="658">
        <v>20071.129547544857</v>
      </c>
    </row>
    <row r="213" spans="1:4" ht="16.5" thickTop="1" thickBot="1">
      <c r="A213" s="200" t="s">
        <v>525</v>
      </c>
      <c r="B213" s="200" t="s">
        <v>388</v>
      </c>
      <c r="C213" s="660" t="s">
        <v>526</v>
      </c>
      <c r="D213" s="658">
        <v>39977.631531368643</v>
      </c>
    </row>
    <row r="214" spans="1:4" ht="16.5" thickTop="1" thickBot="1">
      <c r="A214" s="200" t="s">
        <v>523</v>
      </c>
      <c r="B214" s="200" t="s">
        <v>388</v>
      </c>
      <c r="C214" s="660" t="s">
        <v>524</v>
      </c>
      <c r="D214" s="658">
        <v>46232.361111111117</v>
      </c>
    </row>
    <row r="215" spans="1:4" ht="16.5" thickTop="1" thickBot="1">
      <c r="A215" s="200" t="s">
        <v>531</v>
      </c>
      <c r="B215" s="200" t="s">
        <v>388</v>
      </c>
      <c r="C215" s="660" t="s">
        <v>532</v>
      </c>
      <c r="D215" s="658">
        <v>62132.4</v>
      </c>
    </row>
    <row r="216" spans="1:4" ht="16.5" thickTop="1" thickBot="1">
      <c r="A216" s="200" t="s">
        <v>535</v>
      </c>
      <c r="B216" s="200" t="s">
        <v>388</v>
      </c>
      <c r="C216" s="660" t="s">
        <v>536</v>
      </c>
      <c r="D216" s="658">
        <v>58342.387564040255</v>
      </c>
    </row>
    <row r="217" spans="1:4" ht="16.5" thickTop="1" thickBot="1">
      <c r="A217" s="200" t="s">
        <v>537</v>
      </c>
      <c r="B217" s="200" t="s">
        <v>388</v>
      </c>
      <c r="C217" s="660" t="s">
        <v>538</v>
      </c>
      <c r="D217" s="658">
        <v>58208.568739558221</v>
      </c>
    </row>
    <row r="218" spans="1:4" ht="16.5" thickTop="1" thickBot="1">
      <c r="A218" s="200" t="s">
        <v>539</v>
      </c>
      <c r="B218" s="200" t="s">
        <v>388</v>
      </c>
      <c r="C218" s="660" t="s">
        <v>540</v>
      </c>
      <c r="D218" s="658">
        <v>62697.545876639342</v>
      </c>
    </row>
    <row r="219" spans="1:4" ht="16.5" thickTop="1" thickBot="1">
      <c r="A219" s="200" t="s">
        <v>541</v>
      </c>
      <c r="B219" s="200" t="s">
        <v>388</v>
      </c>
      <c r="C219" s="660" t="s">
        <v>542</v>
      </c>
      <c r="D219" s="658">
        <v>55523.934725641833</v>
      </c>
    </row>
    <row r="220" spans="1:4" ht="16.5" thickTop="1" thickBot="1">
      <c r="A220" s="200" t="s">
        <v>533</v>
      </c>
      <c r="B220" s="200" t="s">
        <v>388</v>
      </c>
      <c r="C220" s="660" t="s">
        <v>534</v>
      </c>
      <c r="D220" s="658">
        <v>7454.5718819725489</v>
      </c>
    </row>
    <row r="221" spans="1:4" ht="16.5" thickTop="1" thickBot="1">
      <c r="A221" s="200" t="s">
        <v>543</v>
      </c>
      <c r="B221" s="200" t="s">
        <v>388</v>
      </c>
      <c r="C221" s="660" t="s">
        <v>544</v>
      </c>
      <c r="D221" s="658">
        <v>19888.219210948988</v>
      </c>
    </row>
    <row r="222" spans="1:4" ht="16.5" thickTop="1" thickBot="1">
      <c r="A222" s="200" t="s">
        <v>554</v>
      </c>
      <c r="B222" s="200" t="s">
        <v>388</v>
      </c>
      <c r="C222" s="660" t="s">
        <v>555</v>
      </c>
      <c r="D222" s="658">
        <v>16524.506712683025</v>
      </c>
    </row>
    <row r="223" spans="1:4" ht="16.5" thickTop="1" thickBot="1">
      <c r="A223" s="200" t="s">
        <v>566</v>
      </c>
      <c r="B223" s="200" t="s">
        <v>388</v>
      </c>
      <c r="C223" s="660" t="s">
        <v>1940</v>
      </c>
      <c r="D223" s="658">
        <v>5173.6537518437608</v>
      </c>
    </row>
    <row r="224" spans="1:4" ht="31.5" thickTop="1" thickBot="1">
      <c r="A224" s="200" t="s">
        <v>545</v>
      </c>
      <c r="B224" s="200" t="s">
        <v>388</v>
      </c>
      <c r="C224" s="660" t="s">
        <v>546</v>
      </c>
      <c r="D224" s="658">
        <v>42453.851107563038</v>
      </c>
    </row>
    <row r="225" spans="1:4" ht="31.5" thickTop="1" thickBot="1">
      <c r="A225" s="200" t="s">
        <v>547</v>
      </c>
      <c r="B225" s="200" t="s">
        <v>388</v>
      </c>
      <c r="C225" s="660" t="s">
        <v>548</v>
      </c>
      <c r="D225" s="658">
        <v>40371.943433939072</v>
      </c>
    </row>
    <row r="226" spans="1:4" ht="16.5" thickTop="1" thickBot="1">
      <c r="A226" s="200" t="s">
        <v>549</v>
      </c>
      <c r="B226" s="200" t="s">
        <v>388</v>
      </c>
      <c r="C226" s="660" t="s">
        <v>2005</v>
      </c>
      <c r="D226" s="658">
        <v>41554.414731999423</v>
      </c>
    </row>
    <row r="227" spans="1:4" ht="31.5" thickTop="1" thickBot="1">
      <c r="A227" s="200" t="s">
        <v>550</v>
      </c>
      <c r="B227" s="200" t="s">
        <v>388</v>
      </c>
      <c r="C227" s="660" t="s">
        <v>551</v>
      </c>
      <c r="D227" s="658">
        <v>38066.930038017985</v>
      </c>
    </row>
    <row r="228" spans="1:4" ht="31.5" thickTop="1" thickBot="1">
      <c r="A228" s="200" t="s">
        <v>552</v>
      </c>
      <c r="B228" s="200" t="s">
        <v>388</v>
      </c>
      <c r="C228" s="660" t="s">
        <v>553</v>
      </c>
      <c r="D228" s="658">
        <v>42121.624676210929</v>
      </c>
    </row>
    <row r="229" spans="1:4" ht="16.5" thickTop="1" thickBot="1">
      <c r="A229" s="200" t="s">
        <v>556</v>
      </c>
      <c r="B229" s="200" t="s">
        <v>388</v>
      </c>
      <c r="C229" s="660" t="s">
        <v>557</v>
      </c>
      <c r="D229" s="658">
        <v>49415.45477889396</v>
      </c>
    </row>
    <row r="230" spans="1:4" ht="16.5" thickTop="1" thickBot="1">
      <c r="A230" s="200" t="s">
        <v>558</v>
      </c>
      <c r="B230" s="200" t="s">
        <v>388</v>
      </c>
      <c r="C230" s="660" t="s">
        <v>559</v>
      </c>
      <c r="D230" s="658">
        <v>49798.515292142838</v>
      </c>
    </row>
    <row r="231" spans="1:4" ht="16.5" thickTop="1" thickBot="1">
      <c r="A231" s="200" t="s">
        <v>527</v>
      </c>
      <c r="B231" s="200" t="s">
        <v>388</v>
      </c>
      <c r="C231" s="660" t="s">
        <v>528</v>
      </c>
      <c r="D231" s="658">
        <v>52671.335333888048</v>
      </c>
    </row>
    <row r="232" spans="1:4" ht="16.5" thickTop="1" thickBot="1">
      <c r="A232" s="200" t="s">
        <v>560</v>
      </c>
      <c r="B232" s="200" t="s">
        <v>388</v>
      </c>
      <c r="C232" s="660" t="s">
        <v>561</v>
      </c>
      <c r="D232" s="658">
        <v>48626.995936895568</v>
      </c>
    </row>
    <row r="233" spans="1:4" ht="16.5" thickTop="1" thickBot="1">
      <c r="A233" s="200" t="s">
        <v>562</v>
      </c>
      <c r="B233" s="200" t="s">
        <v>388</v>
      </c>
      <c r="C233" s="660" t="s">
        <v>563</v>
      </c>
      <c r="D233" s="658">
        <v>30436.245523497775</v>
      </c>
    </row>
    <row r="234" spans="1:4" ht="31.5" thickTop="1" thickBot="1">
      <c r="A234" s="200" t="s">
        <v>564</v>
      </c>
      <c r="B234" s="200" t="s">
        <v>388</v>
      </c>
      <c r="C234" s="660" t="s">
        <v>565</v>
      </c>
      <c r="D234" s="658">
        <v>19576.652516134487</v>
      </c>
    </row>
    <row r="235" spans="1:4" ht="16.5" thickTop="1" thickBot="1">
      <c r="A235" s="200" t="s">
        <v>567</v>
      </c>
      <c r="B235" s="200" t="s">
        <v>144</v>
      </c>
      <c r="C235" s="660" t="s">
        <v>568</v>
      </c>
      <c r="D235" s="658">
        <v>1031.4736552979093</v>
      </c>
    </row>
    <row r="236" spans="1:4" ht="31.5" thickTop="1" thickBot="1">
      <c r="A236" s="200" t="s">
        <v>571</v>
      </c>
      <c r="B236" s="200" t="s">
        <v>388</v>
      </c>
      <c r="C236" s="660" t="s">
        <v>572</v>
      </c>
      <c r="D236" s="658">
        <v>480425.21944694524</v>
      </c>
    </row>
    <row r="237" spans="1:4" ht="31.5" thickTop="1" thickBot="1">
      <c r="A237" s="200" t="s">
        <v>573</v>
      </c>
      <c r="B237" s="200" t="s">
        <v>388</v>
      </c>
      <c r="C237" s="660" t="s">
        <v>574</v>
      </c>
      <c r="D237" s="658">
        <v>484901.01435168367</v>
      </c>
    </row>
    <row r="238" spans="1:4" ht="31.5" thickTop="1" thickBot="1">
      <c r="A238" s="200" t="s">
        <v>575</v>
      </c>
      <c r="B238" s="200" t="s">
        <v>388</v>
      </c>
      <c r="C238" s="660" t="s">
        <v>576</v>
      </c>
      <c r="D238" s="658">
        <v>435895.37852395355</v>
      </c>
    </row>
    <row r="239" spans="1:4" ht="16.5" thickTop="1" thickBot="1">
      <c r="A239" s="200" t="s">
        <v>588</v>
      </c>
      <c r="B239" s="200" t="s">
        <v>589</v>
      </c>
      <c r="C239" s="660" t="s">
        <v>590</v>
      </c>
      <c r="D239" s="658">
        <v>375931.55716100888</v>
      </c>
    </row>
    <row r="240" spans="1:4" ht="16.5" thickTop="1" thickBot="1">
      <c r="A240" s="200" t="s">
        <v>577</v>
      </c>
      <c r="B240" s="200" t="s">
        <v>388</v>
      </c>
      <c r="C240" s="660" t="s">
        <v>2006</v>
      </c>
      <c r="D240" s="658">
        <v>386169.42206955684</v>
      </c>
    </row>
    <row r="241" spans="1:4" ht="16.5" thickTop="1" thickBot="1">
      <c r="A241" s="200" t="s">
        <v>578</v>
      </c>
      <c r="B241" s="200" t="s">
        <v>388</v>
      </c>
      <c r="C241" s="660" t="s">
        <v>2117</v>
      </c>
      <c r="D241" s="658">
        <v>261259.46637062042</v>
      </c>
    </row>
    <row r="242" spans="1:4" ht="16.5" thickTop="1" thickBot="1">
      <c r="A242" s="209" t="s">
        <v>2119</v>
      </c>
      <c r="B242" s="200" t="s">
        <v>388</v>
      </c>
      <c r="C242" s="660" t="s">
        <v>2118</v>
      </c>
      <c r="D242" s="658">
        <v>330528.81755305326</v>
      </c>
    </row>
    <row r="243" spans="1:4" ht="16.5" thickTop="1" thickBot="1">
      <c r="A243" s="200" t="s">
        <v>579</v>
      </c>
      <c r="B243" s="200" t="s">
        <v>388</v>
      </c>
      <c r="C243" s="660" t="s">
        <v>580</v>
      </c>
      <c r="D243" s="658">
        <v>508141.55111111113</v>
      </c>
    </row>
    <row r="244" spans="1:4" ht="16.5" thickTop="1" thickBot="1">
      <c r="A244" s="200" t="s">
        <v>581</v>
      </c>
      <c r="B244" s="200" t="s">
        <v>388</v>
      </c>
      <c r="C244" s="660" t="s">
        <v>582</v>
      </c>
      <c r="D244" s="658">
        <v>482387.67511111108</v>
      </c>
    </row>
    <row r="245" spans="1:4" ht="16.5" thickTop="1" thickBot="1">
      <c r="A245" s="200" t="s">
        <v>583</v>
      </c>
      <c r="B245" s="200" t="s">
        <v>388</v>
      </c>
      <c r="C245" s="660" t="s">
        <v>584</v>
      </c>
      <c r="D245" s="658">
        <v>442443.35114807449</v>
      </c>
    </row>
    <row r="246" spans="1:4" ht="16.5" thickTop="1" thickBot="1">
      <c r="A246" s="200" t="s">
        <v>585</v>
      </c>
      <c r="B246" s="200" t="s">
        <v>388</v>
      </c>
      <c r="C246" s="660" t="s">
        <v>2120</v>
      </c>
      <c r="D246" s="658">
        <v>266891.98324115376</v>
      </c>
    </row>
    <row r="247" spans="1:4" ht="16.5" thickTop="1" thickBot="1">
      <c r="A247" s="200" t="s">
        <v>586</v>
      </c>
      <c r="B247" s="200" t="s">
        <v>388</v>
      </c>
      <c r="C247" s="660" t="s">
        <v>587</v>
      </c>
      <c r="D247" s="658">
        <v>269792.53404980508</v>
      </c>
    </row>
    <row r="248" spans="1:4" ht="16.5" thickTop="1" thickBot="1">
      <c r="A248" s="200" t="s">
        <v>591</v>
      </c>
      <c r="B248" s="200" t="s">
        <v>388</v>
      </c>
      <c r="C248" s="660" t="s">
        <v>592</v>
      </c>
      <c r="D248" s="658">
        <v>266411.90747220843</v>
      </c>
    </row>
    <row r="249" spans="1:4" ht="16.5" thickTop="1" thickBot="1">
      <c r="A249" s="200" t="s">
        <v>593</v>
      </c>
      <c r="B249" s="200" t="s">
        <v>388</v>
      </c>
      <c r="C249" s="660" t="s">
        <v>594</v>
      </c>
      <c r="D249" s="658">
        <v>276295.3278084615</v>
      </c>
    </row>
    <row r="250" spans="1:4" ht="16.5" thickTop="1" thickBot="1">
      <c r="A250" s="200" t="s">
        <v>595</v>
      </c>
      <c r="B250" s="200" t="s">
        <v>388</v>
      </c>
      <c r="C250" s="660" t="s">
        <v>596</v>
      </c>
      <c r="D250" s="658">
        <v>332355.82344921608</v>
      </c>
    </row>
    <row r="251" spans="1:4" ht="16.5" thickTop="1" thickBot="1">
      <c r="A251" s="200" t="s">
        <v>597</v>
      </c>
      <c r="B251" s="200" t="s">
        <v>388</v>
      </c>
      <c r="C251" s="660" t="s">
        <v>598</v>
      </c>
      <c r="D251" s="658">
        <v>226640.42115327652</v>
      </c>
    </row>
    <row r="252" spans="1:4" ht="31.5" thickTop="1" thickBot="1">
      <c r="A252" s="200" t="s">
        <v>599</v>
      </c>
      <c r="B252" s="200" t="s">
        <v>388</v>
      </c>
      <c r="C252" s="660" t="s">
        <v>600</v>
      </c>
      <c r="D252" s="658">
        <v>357274.31298590318</v>
      </c>
    </row>
    <row r="253" spans="1:4" ht="31.5" thickTop="1" thickBot="1">
      <c r="A253" s="200" t="s">
        <v>601</v>
      </c>
      <c r="B253" s="200" t="s">
        <v>388</v>
      </c>
      <c r="C253" s="660" t="s">
        <v>602</v>
      </c>
      <c r="D253" s="658">
        <v>180428.10434354047</v>
      </c>
    </row>
    <row r="254" spans="1:4" ht="16.5" thickTop="1" thickBot="1">
      <c r="A254" s="200" t="s">
        <v>605</v>
      </c>
      <c r="B254" s="200" t="s">
        <v>233</v>
      </c>
      <c r="C254" s="660" t="s">
        <v>2007</v>
      </c>
      <c r="D254" s="658">
        <v>17165.548075691888</v>
      </c>
    </row>
    <row r="255" spans="1:4" ht="31.5" thickTop="1" thickBot="1">
      <c r="A255" s="200" t="s">
        <v>603</v>
      </c>
      <c r="B255" s="200" t="s">
        <v>388</v>
      </c>
      <c r="C255" s="660" t="s">
        <v>604</v>
      </c>
      <c r="D255" s="658">
        <v>427567.76083078404</v>
      </c>
    </row>
    <row r="256" spans="1:4" ht="16.5" thickTop="1" thickBot="1">
      <c r="A256" s="200" t="s">
        <v>569</v>
      </c>
      <c r="B256" s="200" t="s">
        <v>388</v>
      </c>
      <c r="C256" s="660" t="s">
        <v>570</v>
      </c>
      <c r="D256" s="658">
        <v>510092.9266666667</v>
      </c>
    </row>
    <row r="257" spans="1:4" ht="16.5" thickTop="1" thickBot="1">
      <c r="A257" s="200" t="s">
        <v>606</v>
      </c>
      <c r="B257" s="200" t="s">
        <v>388</v>
      </c>
      <c r="C257" s="660" t="s">
        <v>607</v>
      </c>
      <c r="D257" s="658">
        <v>405464.65223234677</v>
      </c>
    </row>
    <row r="258" spans="1:4" ht="16.5" thickTop="1" thickBot="1">
      <c r="A258" s="200" t="s">
        <v>608</v>
      </c>
      <c r="B258" s="200" t="s">
        <v>388</v>
      </c>
      <c r="C258" s="660" t="s">
        <v>609</v>
      </c>
      <c r="D258" s="658">
        <v>389105.00009935739</v>
      </c>
    </row>
    <row r="259" spans="1:4" ht="16.5" thickTop="1" thickBot="1">
      <c r="A259" s="200" t="s">
        <v>507</v>
      </c>
      <c r="B259" s="200" t="s">
        <v>388</v>
      </c>
      <c r="C259" s="660" t="s">
        <v>508</v>
      </c>
      <c r="D259" s="658">
        <v>390366.6020829443</v>
      </c>
    </row>
    <row r="260" spans="1:4" ht="16.5" thickTop="1" thickBot="1">
      <c r="A260" s="200" t="s">
        <v>1753</v>
      </c>
      <c r="B260" s="200" t="s">
        <v>388</v>
      </c>
      <c r="C260" s="660" t="s">
        <v>1754</v>
      </c>
      <c r="D260" s="658">
        <v>537331.19328543171</v>
      </c>
    </row>
    <row r="261" spans="1:4" ht="16.5" thickTop="1" thickBot="1">
      <c r="A261" s="200" t="s">
        <v>509</v>
      </c>
      <c r="B261" s="200" t="s">
        <v>377</v>
      </c>
      <c r="C261" s="660" t="s">
        <v>510</v>
      </c>
      <c r="D261" s="658">
        <v>2694.2890858912147</v>
      </c>
    </row>
    <row r="262" spans="1:4" ht="46.5" thickTop="1" thickBot="1">
      <c r="A262" s="200" t="s">
        <v>610</v>
      </c>
      <c r="B262" s="200" t="s">
        <v>377</v>
      </c>
      <c r="C262" s="660" t="s">
        <v>2008</v>
      </c>
      <c r="D262" s="658">
        <v>2449.5028768979737</v>
      </c>
    </row>
    <row r="263" spans="1:4" ht="31.5" thickTop="1" thickBot="1">
      <c r="A263" s="200" t="s">
        <v>611</v>
      </c>
      <c r="B263" s="200" t="s">
        <v>233</v>
      </c>
      <c r="C263" s="660" t="s">
        <v>612</v>
      </c>
      <c r="D263" s="658">
        <v>56561.948898642469</v>
      </c>
    </row>
    <row r="264" spans="1:4" ht="31.5" thickTop="1" thickBot="1">
      <c r="A264" s="200" t="s">
        <v>613</v>
      </c>
      <c r="B264" s="200" t="s">
        <v>377</v>
      </c>
      <c r="C264" s="660" t="s">
        <v>614</v>
      </c>
      <c r="D264" s="658">
        <v>11205.415029295445</v>
      </c>
    </row>
    <row r="265" spans="1:4" ht="31.5" thickTop="1" thickBot="1">
      <c r="A265" s="200" t="s">
        <v>615</v>
      </c>
      <c r="B265" s="200" t="s">
        <v>144</v>
      </c>
      <c r="C265" s="660" t="s">
        <v>616</v>
      </c>
      <c r="D265" s="658">
        <v>8598.4143440005082</v>
      </c>
    </row>
    <row r="266" spans="1:4" ht="31.5" thickTop="1" thickBot="1">
      <c r="A266" s="200" t="s">
        <v>617</v>
      </c>
      <c r="B266" s="200" t="s">
        <v>92</v>
      </c>
      <c r="C266" s="660" t="s">
        <v>618</v>
      </c>
      <c r="D266" s="658">
        <v>37539.692220974226</v>
      </c>
    </row>
    <row r="267" spans="1:4" ht="31.5" thickTop="1" thickBot="1">
      <c r="A267" s="200" t="s">
        <v>619</v>
      </c>
      <c r="B267" s="200" t="s">
        <v>92</v>
      </c>
      <c r="C267" s="660" t="s">
        <v>620</v>
      </c>
      <c r="D267" s="658">
        <v>55677.624644896059</v>
      </c>
    </row>
    <row r="268" spans="1:4" ht="31.5" thickTop="1" thickBot="1">
      <c r="A268" s="200" t="s">
        <v>621</v>
      </c>
      <c r="B268" s="200" t="s">
        <v>92</v>
      </c>
      <c r="C268" s="660" t="s">
        <v>622</v>
      </c>
      <c r="D268" s="658">
        <v>62600.549264007692</v>
      </c>
    </row>
    <row r="269" spans="1:4" ht="16.5" thickTop="1" thickBot="1">
      <c r="A269" s="200" t="s">
        <v>623</v>
      </c>
      <c r="B269" s="200" t="s">
        <v>377</v>
      </c>
      <c r="C269" s="660" t="s">
        <v>624</v>
      </c>
      <c r="D269" s="658">
        <v>49860.082639661705</v>
      </c>
    </row>
    <row r="270" spans="1:4" ht="16.5" thickTop="1" thickBot="1">
      <c r="A270" s="200" t="s">
        <v>627</v>
      </c>
      <c r="B270" s="200" t="s">
        <v>144</v>
      </c>
      <c r="C270" s="660" t="s">
        <v>628</v>
      </c>
      <c r="D270" s="658">
        <v>265216.50764763402</v>
      </c>
    </row>
    <row r="271" spans="1:4" ht="16.5" thickTop="1" thickBot="1">
      <c r="A271" s="200" t="s">
        <v>629</v>
      </c>
      <c r="B271" s="200" t="s">
        <v>388</v>
      </c>
      <c r="C271" s="660" t="s">
        <v>2009</v>
      </c>
      <c r="D271" s="658">
        <v>45810.884107756276</v>
      </c>
    </row>
    <row r="272" spans="1:4" ht="31.5" thickTop="1" thickBot="1">
      <c r="A272" s="200" t="s">
        <v>625</v>
      </c>
      <c r="B272" s="200" t="s">
        <v>388</v>
      </c>
      <c r="C272" s="660" t="s">
        <v>626</v>
      </c>
      <c r="D272" s="658">
        <v>45810.884107756276</v>
      </c>
    </row>
    <row r="273" spans="1:4" ht="31.5" thickTop="1" thickBot="1">
      <c r="A273" s="200" t="s">
        <v>630</v>
      </c>
      <c r="B273" s="200" t="s">
        <v>388</v>
      </c>
      <c r="C273" s="660" t="s">
        <v>631</v>
      </c>
      <c r="D273" s="658">
        <v>44643.376946715682</v>
      </c>
    </row>
    <row r="274" spans="1:4" ht="31.5" thickTop="1" thickBot="1">
      <c r="A274" s="200" t="s">
        <v>632</v>
      </c>
      <c r="B274" s="200" t="s">
        <v>144</v>
      </c>
      <c r="C274" s="660" t="s">
        <v>633</v>
      </c>
      <c r="D274" s="658">
        <v>63661.39632798513</v>
      </c>
    </row>
    <row r="275" spans="1:4" ht="31.5" thickTop="1" thickBot="1">
      <c r="A275" s="200" t="s">
        <v>634</v>
      </c>
      <c r="B275" s="200" t="s">
        <v>144</v>
      </c>
      <c r="C275" s="660" t="s">
        <v>635</v>
      </c>
      <c r="D275" s="658">
        <v>64130.365512253462</v>
      </c>
    </row>
    <row r="276" spans="1:4" ht="31.5" thickTop="1" thickBot="1">
      <c r="A276" s="200" t="s">
        <v>636</v>
      </c>
      <c r="B276" s="200" t="s">
        <v>637</v>
      </c>
      <c r="C276" s="660" t="s">
        <v>2010</v>
      </c>
      <c r="D276" s="658">
        <v>87251.333333333328</v>
      </c>
    </row>
    <row r="277" spans="1:4" ht="16.5" thickTop="1" thickBot="1">
      <c r="A277" s="200" t="s">
        <v>638</v>
      </c>
      <c r="B277" s="200" t="s">
        <v>637</v>
      </c>
      <c r="C277" s="660" t="s">
        <v>2011</v>
      </c>
      <c r="D277" s="658">
        <v>77273.219060501127</v>
      </c>
    </row>
    <row r="278" spans="1:4" ht="16.5" thickTop="1" thickBot="1">
      <c r="A278" s="200" t="s">
        <v>639</v>
      </c>
      <c r="B278" s="200" t="s">
        <v>637</v>
      </c>
      <c r="C278" s="660" t="s">
        <v>640</v>
      </c>
      <c r="D278" s="658">
        <v>45721.511905582418</v>
      </c>
    </row>
    <row r="279" spans="1:4" ht="16.5" thickTop="1" thickBot="1">
      <c r="A279" s="200" t="s">
        <v>511</v>
      </c>
      <c r="B279" s="200" t="s">
        <v>141</v>
      </c>
      <c r="C279" s="660" t="s">
        <v>512</v>
      </c>
      <c r="D279" s="658">
        <v>47763.396031457443</v>
      </c>
    </row>
    <row r="280" spans="1:4" ht="16.5" thickTop="1" thickBot="1">
      <c r="A280" s="200" t="s">
        <v>513</v>
      </c>
      <c r="B280" s="200" t="s">
        <v>141</v>
      </c>
      <c r="C280" s="660" t="s">
        <v>514</v>
      </c>
      <c r="D280" s="658">
        <v>51877.777777777781</v>
      </c>
    </row>
    <row r="281" spans="1:4" ht="31.5" thickTop="1" thickBot="1">
      <c r="A281" s="200" t="s">
        <v>641</v>
      </c>
      <c r="B281" s="200" t="s">
        <v>92</v>
      </c>
      <c r="C281" s="660" t="s">
        <v>642</v>
      </c>
      <c r="D281" s="658">
        <v>66044.479898421021</v>
      </c>
    </row>
    <row r="282" spans="1:4" ht="31.5" thickTop="1" thickBot="1">
      <c r="A282" s="200" t="s">
        <v>643</v>
      </c>
      <c r="B282" s="200" t="s">
        <v>377</v>
      </c>
      <c r="C282" s="660" t="s">
        <v>644</v>
      </c>
      <c r="D282" s="658">
        <v>8641.518311111111</v>
      </c>
    </row>
    <row r="283" spans="1:4" ht="31.5" thickTop="1" thickBot="1">
      <c r="A283" s="200" t="s">
        <v>645</v>
      </c>
      <c r="B283" s="200" t="s">
        <v>144</v>
      </c>
      <c r="C283" s="660" t="s">
        <v>646</v>
      </c>
      <c r="D283" s="658">
        <v>3895.3124601171521</v>
      </c>
    </row>
    <row r="284" spans="1:4" ht="16.5" thickTop="1" thickBot="1">
      <c r="A284" s="200" t="s">
        <v>647</v>
      </c>
      <c r="B284" s="200" t="s">
        <v>92</v>
      </c>
      <c r="C284" s="660" t="s">
        <v>648</v>
      </c>
      <c r="D284" s="658">
        <v>11126.978277754017</v>
      </c>
    </row>
    <row r="285" spans="1:4" ht="31.5" thickTop="1" thickBot="1">
      <c r="A285" s="200" t="s">
        <v>649</v>
      </c>
      <c r="B285" s="200" t="s">
        <v>92</v>
      </c>
      <c r="C285" s="660" t="s">
        <v>650</v>
      </c>
      <c r="D285" s="658">
        <v>84709.849476507588</v>
      </c>
    </row>
    <row r="286" spans="1:4" ht="16.5" thickTop="1" thickBot="1">
      <c r="A286" s="200" t="s">
        <v>651</v>
      </c>
      <c r="B286" s="200" t="s">
        <v>92</v>
      </c>
      <c r="C286" s="660" t="s">
        <v>652</v>
      </c>
      <c r="D286" s="658">
        <v>80467.211571599313</v>
      </c>
    </row>
    <row r="287" spans="1:4" ht="16.5" thickTop="1" thickBot="1">
      <c r="A287" s="200" t="s">
        <v>657</v>
      </c>
      <c r="B287" s="200" t="s">
        <v>92</v>
      </c>
      <c r="C287" s="660" t="s">
        <v>658</v>
      </c>
      <c r="D287" s="658">
        <v>36726.368444444444</v>
      </c>
    </row>
    <row r="288" spans="1:4" ht="31.5" thickTop="1" thickBot="1">
      <c r="A288" s="200" t="s">
        <v>653</v>
      </c>
      <c r="B288" s="200" t="s">
        <v>92</v>
      </c>
      <c r="C288" s="660" t="s">
        <v>654</v>
      </c>
      <c r="D288" s="658">
        <v>37818.804444444446</v>
      </c>
    </row>
    <row r="289" spans="1:4" ht="31.5" thickTop="1" thickBot="1">
      <c r="A289" s="200" t="s">
        <v>655</v>
      </c>
      <c r="B289" s="200" t="s">
        <v>92</v>
      </c>
      <c r="C289" s="660" t="s">
        <v>656</v>
      </c>
      <c r="D289" s="658">
        <v>123063.64416877776</v>
      </c>
    </row>
    <row r="290" spans="1:4" ht="16.5" thickTop="1" thickBot="1">
      <c r="A290" s="200" t="s">
        <v>659</v>
      </c>
      <c r="B290" s="200" t="s">
        <v>463</v>
      </c>
      <c r="C290" s="660" t="s">
        <v>660</v>
      </c>
      <c r="D290" s="658">
        <v>2952.2569758331824</v>
      </c>
    </row>
    <row r="291" spans="1:4" ht="16.5" thickTop="1" thickBot="1">
      <c r="A291" s="200" t="s">
        <v>661</v>
      </c>
      <c r="B291" s="200" t="s">
        <v>425</v>
      </c>
      <c r="C291" s="660" t="s">
        <v>2012</v>
      </c>
      <c r="D291" s="658">
        <v>76213.270072080268</v>
      </c>
    </row>
    <row r="292" spans="1:4" ht="31.5" thickTop="1" thickBot="1">
      <c r="A292" s="200" t="s">
        <v>662</v>
      </c>
      <c r="B292" s="200" t="s">
        <v>377</v>
      </c>
      <c r="C292" s="660" t="s">
        <v>663</v>
      </c>
      <c r="D292" s="658">
        <v>3505.7083423643439</v>
      </c>
    </row>
    <row r="293" spans="1:4" ht="16.5" thickTop="1" thickBot="1">
      <c r="A293" s="200" t="s">
        <v>664</v>
      </c>
      <c r="B293" s="200" t="s">
        <v>377</v>
      </c>
      <c r="C293" s="660" t="s">
        <v>2013</v>
      </c>
      <c r="D293" s="658">
        <v>8271.817144456285</v>
      </c>
    </row>
    <row r="294" spans="1:4" ht="16.5" thickTop="1" thickBot="1">
      <c r="A294" s="200" t="s">
        <v>665</v>
      </c>
      <c r="B294" s="200" t="s">
        <v>92</v>
      </c>
      <c r="C294" s="660" t="s">
        <v>666</v>
      </c>
      <c r="D294" s="658">
        <v>2188.2523421695664</v>
      </c>
    </row>
    <row r="295" spans="1:4" ht="16.5" thickTop="1" thickBot="1">
      <c r="A295" s="200" t="s">
        <v>671</v>
      </c>
      <c r="B295" s="200" t="s">
        <v>92</v>
      </c>
      <c r="C295" s="660" t="s">
        <v>2014</v>
      </c>
      <c r="D295" s="658">
        <v>46500.362271103295</v>
      </c>
    </row>
    <row r="296" spans="1:4" ht="16.5" thickTop="1" thickBot="1">
      <c r="A296" s="200" t="s">
        <v>667</v>
      </c>
      <c r="B296" s="200" t="s">
        <v>92</v>
      </c>
      <c r="C296" s="660" t="s">
        <v>668</v>
      </c>
      <c r="D296" s="658">
        <v>63777.50767675331</v>
      </c>
    </row>
    <row r="297" spans="1:4" ht="16.5" thickTop="1" thickBot="1">
      <c r="A297" s="200" t="s">
        <v>669</v>
      </c>
      <c r="B297" s="200" t="s">
        <v>92</v>
      </c>
      <c r="C297" s="660" t="s">
        <v>670</v>
      </c>
      <c r="D297" s="658">
        <v>61911.910909526094</v>
      </c>
    </row>
    <row r="298" spans="1:4" ht="16.5" thickTop="1" thickBot="1">
      <c r="A298" s="200" t="s">
        <v>684</v>
      </c>
      <c r="B298" s="200" t="s">
        <v>144</v>
      </c>
      <c r="C298" s="660" t="s">
        <v>685</v>
      </c>
      <c r="D298" s="658">
        <v>5854.6914705802074</v>
      </c>
    </row>
    <row r="299" spans="1:4" ht="16.5" thickTop="1" thickBot="1">
      <c r="A299" s="200" t="s">
        <v>672</v>
      </c>
      <c r="B299" s="200" t="s">
        <v>377</v>
      </c>
      <c r="C299" s="660" t="s">
        <v>673</v>
      </c>
      <c r="D299" s="658">
        <v>41505.581082924473</v>
      </c>
    </row>
    <row r="300" spans="1:4" ht="16.5" thickTop="1" thickBot="1">
      <c r="A300" s="200" t="s">
        <v>688</v>
      </c>
      <c r="B300" s="200" t="s">
        <v>377</v>
      </c>
      <c r="C300" s="660" t="s">
        <v>689</v>
      </c>
      <c r="D300" s="658">
        <v>35901.852330176909</v>
      </c>
    </row>
    <row r="301" spans="1:4" ht="46.5" thickTop="1" thickBot="1">
      <c r="A301" s="200" t="s">
        <v>690</v>
      </c>
      <c r="B301" s="200" t="s">
        <v>92</v>
      </c>
      <c r="C301" s="660" t="s">
        <v>691</v>
      </c>
      <c r="D301" s="658">
        <v>275284.37755548471</v>
      </c>
    </row>
    <row r="302" spans="1:4" ht="46.5" thickTop="1" thickBot="1">
      <c r="A302" s="200" t="s">
        <v>692</v>
      </c>
      <c r="B302" s="200" t="s">
        <v>92</v>
      </c>
      <c r="C302" s="660" t="s">
        <v>693</v>
      </c>
      <c r="D302" s="658">
        <v>233875.05134575552</v>
      </c>
    </row>
    <row r="303" spans="1:4" ht="46.5" thickTop="1" thickBot="1">
      <c r="A303" s="200" t="s">
        <v>694</v>
      </c>
      <c r="B303" s="200" t="s">
        <v>92</v>
      </c>
      <c r="C303" s="660" t="s">
        <v>695</v>
      </c>
      <c r="D303" s="658">
        <v>197712.759118635</v>
      </c>
    </row>
    <row r="304" spans="1:4" ht="46.5" thickTop="1" thickBot="1">
      <c r="A304" s="200" t="s">
        <v>696</v>
      </c>
      <c r="B304" s="200" t="s">
        <v>92</v>
      </c>
      <c r="C304" s="660" t="s">
        <v>697</v>
      </c>
      <c r="D304" s="658">
        <v>307801.13748695853</v>
      </c>
    </row>
    <row r="305" spans="1:4" ht="46.5" thickTop="1" thickBot="1">
      <c r="A305" s="200" t="s">
        <v>698</v>
      </c>
      <c r="B305" s="200" t="s">
        <v>92</v>
      </c>
      <c r="C305" s="660" t="s">
        <v>699</v>
      </c>
      <c r="D305" s="658">
        <v>174531.60688609787</v>
      </c>
    </row>
    <row r="306" spans="1:4" ht="46.5" thickTop="1" thickBot="1">
      <c r="A306" s="200" t="s">
        <v>700</v>
      </c>
      <c r="B306" s="200" t="s">
        <v>233</v>
      </c>
      <c r="C306" s="660" t="s">
        <v>701</v>
      </c>
      <c r="D306" s="658">
        <v>258298.62697703176</v>
      </c>
    </row>
    <row r="307" spans="1:4" ht="16.5" thickTop="1" thickBot="1">
      <c r="A307" s="200" t="s">
        <v>702</v>
      </c>
      <c r="B307" s="200" t="s">
        <v>92</v>
      </c>
      <c r="C307" s="660" t="s">
        <v>703</v>
      </c>
      <c r="D307" s="658">
        <v>150267.06504572881</v>
      </c>
    </row>
    <row r="308" spans="1:4" ht="16.5" thickTop="1" thickBot="1">
      <c r="A308" s="200" t="s">
        <v>674</v>
      </c>
      <c r="B308" s="200" t="s">
        <v>377</v>
      </c>
      <c r="C308" s="660" t="s">
        <v>675</v>
      </c>
      <c r="D308" s="658">
        <v>21687.308830746177</v>
      </c>
    </row>
    <row r="309" spans="1:4" ht="16.5" thickTop="1" thickBot="1">
      <c r="A309" s="200" t="s">
        <v>680</v>
      </c>
      <c r="B309" s="200" t="s">
        <v>377</v>
      </c>
      <c r="C309" s="660" t="s">
        <v>681</v>
      </c>
      <c r="D309" s="658">
        <v>6773.9875650374643</v>
      </c>
    </row>
    <row r="310" spans="1:4" ht="16.5" thickTop="1" thickBot="1">
      <c r="A310" s="200" t="s">
        <v>678</v>
      </c>
      <c r="B310" s="200" t="s">
        <v>377</v>
      </c>
      <c r="C310" s="660" t="s">
        <v>679</v>
      </c>
      <c r="D310" s="658">
        <v>17420.55580063882</v>
      </c>
    </row>
    <row r="311" spans="1:4" ht="16.5" thickTop="1" thickBot="1">
      <c r="A311" s="200" t="s">
        <v>676</v>
      </c>
      <c r="B311" s="200" t="s">
        <v>377</v>
      </c>
      <c r="C311" s="660" t="s">
        <v>677</v>
      </c>
      <c r="D311" s="658">
        <v>85228.222222222234</v>
      </c>
    </row>
    <row r="312" spans="1:4" ht="16.5" thickTop="1" thickBot="1">
      <c r="A312" s="200" t="s">
        <v>682</v>
      </c>
      <c r="B312" s="200" t="s">
        <v>377</v>
      </c>
      <c r="C312" s="660" t="s">
        <v>683</v>
      </c>
      <c r="D312" s="658">
        <v>7801.326665356527</v>
      </c>
    </row>
    <row r="313" spans="1:4" ht="16.5" thickTop="1" thickBot="1">
      <c r="A313" s="200" t="s">
        <v>704</v>
      </c>
      <c r="B313" s="200" t="s">
        <v>377</v>
      </c>
      <c r="C313" s="660" t="s">
        <v>705</v>
      </c>
      <c r="D313" s="658">
        <v>8180.6197512792105</v>
      </c>
    </row>
    <row r="314" spans="1:4" ht="16.5" thickTop="1" thickBot="1">
      <c r="A314" s="200" t="s">
        <v>706</v>
      </c>
      <c r="B314" s="200" t="s">
        <v>377</v>
      </c>
      <c r="C314" s="660" t="s">
        <v>707</v>
      </c>
      <c r="D314" s="658">
        <v>9117.4689879252783</v>
      </c>
    </row>
    <row r="315" spans="1:4" ht="46.5" thickTop="1" thickBot="1">
      <c r="A315" s="200" t="s">
        <v>712</v>
      </c>
      <c r="B315" s="200" t="s">
        <v>377</v>
      </c>
      <c r="C315" s="660" t="s">
        <v>713</v>
      </c>
      <c r="D315" s="658">
        <v>12727.379845881942</v>
      </c>
    </row>
    <row r="316" spans="1:4" ht="31.5" thickTop="1" thickBot="1">
      <c r="A316" s="200" t="s">
        <v>708</v>
      </c>
      <c r="B316" s="200" t="s">
        <v>92</v>
      </c>
      <c r="C316" s="660" t="s">
        <v>709</v>
      </c>
      <c r="D316" s="658">
        <v>41478.616786563674</v>
      </c>
    </row>
    <row r="317" spans="1:4" ht="16.5" thickTop="1" thickBot="1">
      <c r="A317" s="200" t="s">
        <v>710</v>
      </c>
      <c r="B317" s="200" t="s">
        <v>377</v>
      </c>
      <c r="C317" s="660" t="s">
        <v>711</v>
      </c>
      <c r="D317" s="658">
        <v>16119.381283798064</v>
      </c>
    </row>
    <row r="318" spans="1:4" ht="31.5" thickTop="1" thickBot="1">
      <c r="A318" s="200" t="s">
        <v>714</v>
      </c>
      <c r="B318" s="200" t="s">
        <v>637</v>
      </c>
      <c r="C318" s="660" t="s">
        <v>715</v>
      </c>
      <c r="D318" s="658">
        <v>47449.866969046656</v>
      </c>
    </row>
    <row r="319" spans="1:4" ht="31.5" thickTop="1" thickBot="1">
      <c r="A319" s="200" t="s">
        <v>716</v>
      </c>
      <c r="B319" s="200" t="s">
        <v>92</v>
      </c>
      <c r="C319" s="660" t="s">
        <v>717</v>
      </c>
      <c r="D319" s="658">
        <v>19928.726687615694</v>
      </c>
    </row>
    <row r="320" spans="1:4" ht="46.5" thickTop="1" thickBot="1">
      <c r="A320" s="200" t="s">
        <v>724</v>
      </c>
      <c r="B320" s="200" t="s">
        <v>92</v>
      </c>
      <c r="C320" s="660" t="s">
        <v>725</v>
      </c>
      <c r="D320" s="658">
        <v>112970.76166272028</v>
      </c>
    </row>
    <row r="321" spans="1:4" ht="46.5" thickTop="1" thickBot="1">
      <c r="A321" s="200" t="s">
        <v>726</v>
      </c>
      <c r="B321" s="200" t="s">
        <v>92</v>
      </c>
      <c r="C321" s="660" t="s">
        <v>727</v>
      </c>
      <c r="D321" s="658">
        <v>199971.60861490676</v>
      </c>
    </row>
    <row r="322" spans="1:4" ht="46.5" thickTop="1" thickBot="1">
      <c r="A322" s="200" t="s">
        <v>722</v>
      </c>
      <c r="B322" s="200" t="s">
        <v>92</v>
      </c>
      <c r="C322" s="660" t="s">
        <v>723</v>
      </c>
      <c r="D322" s="658">
        <v>166516.59889158313</v>
      </c>
    </row>
    <row r="323" spans="1:4" ht="61.5" thickTop="1" thickBot="1">
      <c r="A323" s="200" t="s">
        <v>720</v>
      </c>
      <c r="B323" s="200" t="s">
        <v>92</v>
      </c>
      <c r="C323" s="660" t="s">
        <v>721</v>
      </c>
      <c r="D323" s="658">
        <v>195649.50516809279</v>
      </c>
    </row>
    <row r="324" spans="1:4" ht="16.5" thickTop="1" thickBot="1">
      <c r="A324" s="200" t="s">
        <v>728</v>
      </c>
      <c r="B324" s="200" t="s">
        <v>92</v>
      </c>
      <c r="C324" s="660" t="s">
        <v>729</v>
      </c>
      <c r="D324" s="658">
        <v>303493.59767420433</v>
      </c>
    </row>
    <row r="325" spans="1:4" ht="16.5" thickTop="1" thickBot="1">
      <c r="A325" s="200" t="s">
        <v>732</v>
      </c>
      <c r="B325" s="200" t="s">
        <v>92</v>
      </c>
      <c r="C325" s="660" t="s">
        <v>733</v>
      </c>
      <c r="D325" s="658">
        <v>18967.934443611153</v>
      </c>
    </row>
    <row r="326" spans="1:4" ht="31.5" thickTop="1" thickBot="1">
      <c r="A326" s="200" t="s">
        <v>718</v>
      </c>
      <c r="B326" s="200" t="s">
        <v>92</v>
      </c>
      <c r="C326" s="660" t="s">
        <v>719</v>
      </c>
      <c r="D326" s="658">
        <v>23424.737567004893</v>
      </c>
    </row>
    <row r="327" spans="1:4" ht="31.5" thickTop="1" thickBot="1">
      <c r="A327" s="200" t="s">
        <v>730</v>
      </c>
      <c r="B327" s="200" t="s">
        <v>92</v>
      </c>
      <c r="C327" s="660" t="s">
        <v>731</v>
      </c>
      <c r="D327" s="658">
        <v>20796.35157501018</v>
      </c>
    </row>
    <row r="328" spans="1:4" ht="31.5" thickTop="1" thickBot="1">
      <c r="A328" s="200" t="s">
        <v>734</v>
      </c>
      <c r="B328" s="200" t="s">
        <v>92</v>
      </c>
      <c r="C328" s="660" t="s">
        <v>735</v>
      </c>
      <c r="D328" s="658">
        <v>84281.312400322073</v>
      </c>
    </row>
    <row r="329" spans="1:4" ht="16.5" thickTop="1" thickBot="1">
      <c r="A329" s="200" t="s">
        <v>736</v>
      </c>
      <c r="B329" s="200" t="s">
        <v>92</v>
      </c>
      <c r="C329" s="660" t="s">
        <v>737</v>
      </c>
      <c r="D329" s="658">
        <v>5625.936621921096</v>
      </c>
    </row>
    <row r="330" spans="1:4" ht="31.5" thickTop="1" thickBot="1">
      <c r="A330" s="200" t="s">
        <v>738</v>
      </c>
      <c r="B330" s="200" t="s">
        <v>92</v>
      </c>
      <c r="C330" s="660" t="s">
        <v>739</v>
      </c>
      <c r="D330" s="658">
        <v>30648.960068660479</v>
      </c>
    </row>
    <row r="331" spans="1:4" ht="31.5" thickTop="1" thickBot="1">
      <c r="A331" s="200" t="s">
        <v>740</v>
      </c>
      <c r="B331" s="200" t="s">
        <v>92</v>
      </c>
      <c r="C331" s="660" t="s">
        <v>741</v>
      </c>
      <c r="D331" s="658">
        <v>1583.8419302897737</v>
      </c>
    </row>
    <row r="332" spans="1:4" ht="16.5" thickTop="1" thickBot="1">
      <c r="A332" s="200" t="s">
        <v>743</v>
      </c>
      <c r="B332" s="200" t="s">
        <v>388</v>
      </c>
      <c r="C332" s="660" t="s">
        <v>744</v>
      </c>
      <c r="D332" s="658">
        <v>59469.388152721316</v>
      </c>
    </row>
    <row r="333" spans="1:4" ht="31.5" thickTop="1" thickBot="1">
      <c r="A333" s="200" t="s">
        <v>742</v>
      </c>
      <c r="B333" s="200" t="s">
        <v>388</v>
      </c>
      <c r="C333" s="660" t="s">
        <v>2017</v>
      </c>
      <c r="D333" s="658">
        <v>15842.015219374602</v>
      </c>
    </row>
    <row r="334" spans="1:4" ht="16.5" thickTop="1" thickBot="1">
      <c r="A334" s="200" t="s">
        <v>747</v>
      </c>
      <c r="B334" s="200" t="s">
        <v>92</v>
      </c>
      <c r="C334" s="660" t="s">
        <v>2018</v>
      </c>
      <c r="D334" s="658">
        <v>1014.8578464449673</v>
      </c>
    </row>
    <row r="335" spans="1:4" ht="16.5" thickTop="1" thickBot="1">
      <c r="A335" s="200" t="s">
        <v>745</v>
      </c>
      <c r="B335" s="200" t="s">
        <v>92</v>
      </c>
      <c r="C335" s="660" t="s">
        <v>746</v>
      </c>
      <c r="D335" s="658">
        <v>3279.2460775189229</v>
      </c>
    </row>
    <row r="336" spans="1:4" ht="16.5" thickTop="1" thickBot="1">
      <c r="A336" s="200" t="s">
        <v>748</v>
      </c>
      <c r="B336" s="200" t="s">
        <v>377</v>
      </c>
      <c r="C336" s="660" t="s">
        <v>749</v>
      </c>
      <c r="D336" s="658">
        <v>6106.5881911019824</v>
      </c>
    </row>
    <row r="337" spans="1:4" ht="16.5" thickTop="1" thickBot="1">
      <c r="A337" s="200" t="s">
        <v>753</v>
      </c>
      <c r="B337" s="200" t="s">
        <v>92</v>
      </c>
      <c r="C337" s="660" t="s">
        <v>754</v>
      </c>
      <c r="D337" s="658">
        <v>291513.17145639128</v>
      </c>
    </row>
    <row r="338" spans="1:4" ht="16.5" thickTop="1" thickBot="1">
      <c r="A338" s="200" t="s">
        <v>751</v>
      </c>
      <c r="B338" s="200" t="s">
        <v>92</v>
      </c>
      <c r="C338" s="660" t="s">
        <v>752</v>
      </c>
      <c r="D338" s="658">
        <v>77308.279523761696</v>
      </c>
    </row>
    <row r="339" spans="1:4" ht="31.5" thickTop="1" thickBot="1">
      <c r="A339" s="200" t="s">
        <v>750</v>
      </c>
      <c r="B339" s="200" t="s">
        <v>144</v>
      </c>
      <c r="C339" s="660" t="s">
        <v>2019</v>
      </c>
      <c r="D339" s="658">
        <v>90258.542944893721</v>
      </c>
    </row>
    <row r="340" spans="1:4" ht="31.5" thickTop="1" thickBot="1">
      <c r="A340" s="200" t="s">
        <v>686</v>
      </c>
      <c r="B340" s="200" t="s">
        <v>92</v>
      </c>
      <c r="C340" s="660" t="s">
        <v>2015</v>
      </c>
      <c r="D340" s="658">
        <v>1499464.1909028436</v>
      </c>
    </row>
    <row r="341" spans="1:4" ht="31.5" thickTop="1" thickBot="1">
      <c r="A341" s="200" t="s">
        <v>755</v>
      </c>
      <c r="B341" s="200" t="s">
        <v>92</v>
      </c>
      <c r="C341" s="660" t="s">
        <v>756</v>
      </c>
      <c r="D341" s="658">
        <v>1491078.4953201725</v>
      </c>
    </row>
    <row r="342" spans="1:4" ht="31.5" thickTop="1" thickBot="1">
      <c r="A342" s="200" t="s">
        <v>687</v>
      </c>
      <c r="B342" s="200" t="s">
        <v>92</v>
      </c>
      <c r="C342" s="660" t="s">
        <v>2016</v>
      </c>
      <c r="D342" s="658">
        <v>949776.94132568839</v>
      </c>
    </row>
    <row r="343" spans="1:4" ht="31.5" thickTop="1" thickBot="1">
      <c r="A343" s="200" t="s">
        <v>757</v>
      </c>
      <c r="B343" s="200" t="s">
        <v>92</v>
      </c>
      <c r="C343" s="660" t="s">
        <v>758</v>
      </c>
      <c r="D343" s="658">
        <v>920311.17176198552</v>
      </c>
    </row>
    <row r="344" spans="1:4" ht="31.5" thickTop="1" thickBot="1">
      <c r="A344" s="200" t="s">
        <v>802</v>
      </c>
      <c r="B344" s="200" t="s">
        <v>388</v>
      </c>
      <c r="C344" s="660" t="s">
        <v>803</v>
      </c>
      <c r="D344" s="658">
        <v>66694.805314553872</v>
      </c>
    </row>
    <row r="345" spans="1:4" ht="31.5" thickTop="1" thickBot="1">
      <c r="A345" s="200" t="s">
        <v>759</v>
      </c>
      <c r="B345" s="200" t="s">
        <v>377</v>
      </c>
      <c r="C345" s="660" t="s">
        <v>760</v>
      </c>
      <c r="D345" s="658">
        <v>73857.985854371786</v>
      </c>
    </row>
    <row r="346" spans="1:4" ht="31.5" thickTop="1" thickBot="1">
      <c r="A346" s="200" t="s">
        <v>761</v>
      </c>
      <c r="B346" s="200" t="s">
        <v>144</v>
      </c>
      <c r="C346" s="660" t="s">
        <v>762</v>
      </c>
      <c r="D346" s="658">
        <v>51489.565690787102</v>
      </c>
    </row>
    <row r="347" spans="1:4" ht="31.5" thickTop="1" thickBot="1">
      <c r="A347" s="200" t="s">
        <v>768</v>
      </c>
      <c r="B347" s="200" t="s">
        <v>92</v>
      </c>
      <c r="C347" s="660" t="s">
        <v>2023</v>
      </c>
      <c r="D347" s="658">
        <v>94014.598416656445</v>
      </c>
    </row>
    <row r="348" spans="1:4" ht="16.5" thickTop="1" thickBot="1">
      <c r="A348" s="200" t="s">
        <v>773</v>
      </c>
      <c r="B348" s="200" t="s">
        <v>144</v>
      </c>
      <c r="C348" s="660" t="s">
        <v>2024</v>
      </c>
      <c r="D348" s="658">
        <v>11394.542553154386</v>
      </c>
    </row>
    <row r="349" spans="1:4" ht="31.5" thickTop="1" thickBot="1">
      <c r="A349" s="200" t="s">
        <v>763</v>
      </c>
      <c r="B349" s="200" t="s">
        <v>144</v>
      </c>
      <c r="C349" s="660" t="s">
        <v>764</v>
      </c>
      <c r="D349" s="658">
        <v>68814.100432625084</v>
      </c>
    </row>
    <row r="350" spans="1:4" ht="31.5" thickTop="1" thickBot="1">
      <c r="A350" s="200" t="s">
        <v>765</v>
      </c>
      <c r="B350" s="200" t="s">
        <v>144</v>
      </c>
      <c r="C350" s="660" t="s">
        <v>2020</v>
      </c>
      <c r="D350" s="658">
        <v>18325.444444444442</v>
      </c>
    </row>
    <row r="351" spans="1:4" ht="16.5" thickTop="1" thickBot="1">
      <c r="A351" s="200" t="s">
        <v>801</v>
      </c>
      <c r="B351" s="200" t="s">
        <v>144</v>
      </c>
      <c r="C351" s="660" t="s">
        <v>2026</v>
      </c>
      <c r="D351" s="658">
        <v>145613.16594861684</v>
      </c>
    </row>
    <row r="352" spans="1:4" ht="16.5" thickTop="1" thickBot="1">
      <c r="A352" s="200" t="s">
        <v>769</v>
      </c>
      <c r="B352" s="200" t="s">
        <v>144</v>
      </c>
      <c r="C352" s="660" t="s">
        <v>770</v>
      </c>
      <c r="D352" s="658">
        <v>397776.24604752997</v>
      </c>
    </row>
    <row r="353" spans="1:4" ht="16.5" thickTop="1" thickBot="1">
      <c r="A353" s="200" t="s">
        <v>771</v>
      </c>
      <c r="B353" s="200" t="s">
        <v>144</v>
      </c>
      <c r="C353" s="660" t="s">
        <v>772</v>
      </c>
      <c r="D353" s="658">
        <v>1103207.0218766949</v>
      </c>
    </row>
    <row r="354" spans="1:4" ht="31.5" thickTop="1" thickBot="1">
      <c r="A354" s="200" t="s">
        <v>767</v>
      </c>
      <c r="B354" s="200" t="s">
        <v>144</v>
      </c>
      <c r="C354" s="660" t="s">
        <v>2022</v>
      </c>
      <c r="D354" s="658">
        <v>5778.2028590729369</v>
      </c>
    </row>
    <row r="355" spans="1:4" ht="16.5" thickTop="1" thickBot="1">
      <c r="A355" s="200" t="s">
        <v>766</v>
      </c>
      <c r="B355" s="200" t="s">
        <v>144</v>
      </c>
      <c r="C355" s="660" t="s">
        <v>2021</v>
      </c>
      <c r="D355" s="658">
        <v>4158.4405873962914</v>
      </c>
    </row>
    <row r="356" spans="1:4" ht="16.5" thickTop="1" thickBot="1">
      <c r="A356" s="200" t="s">
        <v>778</v>
      </c>
      <c r="B356" s="200" t="s">
        <v>144</v>
      </c>
      <c r="C356" s="660" t="s">
        <v>779</v>
      </c>
      <c r="D356" s="658">
        <v>39193.162485644199</v>
      </c>
    </row>
    <row r="357" spans="1:4" ht="31.5" thickTop="1" thickBot="1">
      <c r="A357" s="200" t="s">
        <v>774</v>
      </c>
      <c r="B357" s="200" t="s">
        <v>144</v>
      </c>
      <c r="C357" s="660" t="s">
        <v>775</v>
      </c>
      <c r="D357" s="658">
        <v>406332.64688483084</v>
      </c>
    </row>
    <row r="358" spans="1:4" ht="31.5" thickTop="1" thickBot="1">
      <c r="A358" s="200" t="s">
        <v>776</v>
      </c>
      <c r="B358" s="200" t="s">
        <v>144</v>
      </c>
      <c r="C358" s="660" t="s">
        <v>777</v>
      </c>
      <c r="D358" s="658">
        <v>406332.64688483084</v>
      </c>
    </row>
    <row r="359" spans="1:4" ht="16.5" thickTop="1" thickBot="1">
      <c r="A359" s="200" t="s">
        <v>780</v>
      </c>
      <c r="B359" s="200" t="s">
        <v>144</v>
      </c>
      <c r="C359" s="660" t="s">
        <v>781</v>
      </c>
      <c r="D359" s="658">
        <v>116314.43222222221</v>
      </c>
    </row>
    <row r="360" spans="1:4" ht="16.5" thickTop="1" thickBot="1">
      <c r="A360" s="200" t="s">
        <v>782</v>
      </c>
      <c r="B360" s="200" t="s">
        <v>144</v>
      </c>
      <c r="C360" s="660" t="s">
        <v>783</v>
      </c>
      <c r="D360" s="658">
        <v>147726.05317739892</v>
      </c>
    </row>
    <row r="361" spans="1:4" ht="16.5" thickTop="1" thickBot="1">
      <c r="A361" s="200" t="s">
        <v>784</v>
      </c>
      <c r="B361" s="200" t="s">
        <v>144</v>
      </c>
      <c r="C361" s="660" t="s">
        <v>785</v>
      </c>
      <c r="D361" s="658">
        <v>172630.68161272822</v>
      </c>
    </row>
    <row r="362" spans="1:4" ht="16.5" thickTop="1" thickBot="1">
      <c r="A362" s="200" t="s">
        <v>786</v>
      </c>
      <c r="B362" s="200" t="s">
        <v>144</v>
      </c>
      <c r="C362" s="660" t="s">
        <v>787</v>
      </c>
      <c r="D362" s="658">
        <v>219133.37587330298</v>
      </c>
    </row>
    <row r="363" spans="1:4" ht="31.5" thickTop="1" thickBot="1">
      <c r="A363" s="200" t="s">
        <v>788</v>
      </c>
      <c r="B363" s="200" t="s">
        <v>144</v>
      </c>
      <c r="C363" s="660" t="s">
        <v>789</v>
      </c>
      <c r="D363" s="658">
        <v>183057.53769352636</v>
      </c>
    </row>
    <row r="364" spans="1:4" ht="31.5" thickTop="1" thickBot="1">
      <c r="A364" s="200" t="s">
        <v>804</v>
      </c>
      <c r="B364" s="200" t="s">
        <v>144</v>
      </c>
      <c r="C364" s="660" t="s">
        <v>805</v>
      </c>
      <c r="D364" s="658">
        <v>152856.4724556226</v>
      </c>
    </row>
    <row r="365" spans="1:4" ht="16.5" thickTop="1" thickBot="1">
      <c r="A365" s="200" t="s">
        <v>790</v>
      </c>
      <c r="B365" s="200" t="s">
        <v>144</v>
      </c>
      <c r="C365" s="660" t="s">
        <v>791</v>
      </c>
      <c r="D365" s="658">
        <v>71495.338020072799</v>
      </c>
    </row>
    <row r="366" spans="1:4" ht="16.5" thickTop="1" thickBot="1">
      <c r="A366" s="200" t="s">
        <v>792</v>
      </c>
      <c r="B366" s="200" t="s">
        <v>144</v>
      </c>
      <c r="C366" s="660" t="s">
        <v>2025</v>
      </c>
      <c r="D366" s="658">
        <v>70898.064502964655</v>
      </c>
    </row>
    <row r="367" spans="1:4" ht="31.5" thickTop="1" thickBot="1">
      <c r="A367" s="200" t="s">
        <v>793</v>
      </c>
      <c r="B367" s="200" t="s">
        <v>92</v>
      </c>
      <c r="C367" s="660" t="s">
        <v>794</v>
      </c>
      <c r="D367" s="658">
        <v>29983.223648526484</v>
      </c>
    </row>
    <row r="368" spans="1:4" ht="16.5" thickTop="1" thickBot="1">
      <c r="A368" s="200" t="s">
        <v>797</v>
      </c>
      <c r="B368" s="200" t="s">
        <v>92</v>
      </c>
      <c r="C368" s="660" t="s">
        <v>798</v>
      </c>
      <c r="D368" s="658">
        <v>3322.0769856876427</v>
      </c>
    </row>
    <row r="369" spans="1:4" ht="31.5" thickTop="1" thickBot="1">
      <c r="A369" s="200" t="s">
        <v>795</v>
      </c>
      <c r="B369" s="200" t="s">
        <v>92</v>
      </c>
      <c r="C369" s="660" t="s">
        <v>796</v>
      </c>
      <c r="D369" s="658">
        <v>1281.6906575564603</v>
      </c>
    </row>
    <row r="370" spans="1:4" ht="16.5" thickTop="1" thickBot="1">
      <c r="A370" s="200" t="s">
        <v>799</v>
      </c>
      <c r="B370" s="200" t="s">
        <v>92</v>
      </c>
      <c r="C370" s="660" t="s">
        <v>800</v>
      </c>
      <c r="D370" s="658">
        <v>41789.636261806627</v>
      </c>
    </row>
    <row r="371" spans="1:4" ht="16.5" thickTop="1" thickBot="1">
      <c r="A371" s="200" t="s">
        <v>808</v>
      </c>
      <c r="B371" s="200" t="s">
        <v>92</v>
      </c>
      <c r="C371" s="660" t="s">
        <v>2027</v>
      </c>
      <c r="D371" s="658">
        <v>38930.668263005442</v>
      </c>
    </row>
    <row r="372" spans="1:4" ht="16.5" thickTop="1" thickBot="1">
      <c r="A372" s="200" t="s">
        <v>806</v>
      </c>
      <c r="B372" s="200" t="s">
        <v>377</v>
      </c>
      <c r="C372" s="660" t="s">
        <v>807</v>
      </c>
      <c r="D372" s="658">
        <v>2786.3197733984207</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153"/>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20" sqref="F120"/>
    </sheetView>
  </sheetViews>
  <sheetFormatPr baseColWidth="10" defaultRowHeight="15"/>
  <cols>
    <col min="1" max="1" width="18" style="163" customWidth="1"/>
    <col min="2" max="2" width="9.140625" customWidth="1"/>
    <col min="3" max="3" width="101.5703125" customWidth="1"/>
    <col min="4" max="4" width="17.140625" style="189" customWidth="1"/>
    <col min="5" max="5" width="17" customWidth="1"/>
    <col min="7" max="7" width="12.5703125" bestFit="1" customWidth="1"/>
  </cols>
  <sheetData>
    <row r="1" spans="1:7" ht="99.75" customHeight="1" thickTop="1" thickBot="1">
      <c r="A1" s="683" t="s">
        <v>1934</v>
      </c>
      <c r="B1" s="684"/>
      <c r="C1" s="684"/>
      <c r="D1" s="685"/>
    </row>
    <row r="2" spans="1:7" ht="16.5" thickTop="1" thickBot="1">
      <c r="A2" s="682" t="s">
        <v>1493</v>
      </c>
      <c r="B2" s="682"/>
      <c r="C2" s="682"/>
      <c r="D2" s="682"/>
    </row>
    <row r="3" spans="1:7" ht="16.5" thickTop="1" thickBot="1">
      <c r="A3" s="686"/>
      <c r="B3" s="686"/>
      <c r="C3" s="686"/>
      <c r="D3" s="686"/>
    </row>
    <row r="4" spans="1:7" ht="16.5" thickTop="1" thickBot="1">
      <c r="A4" s="687"/>
      <c r="B4" s="687"/>
      <c r="C4" s="687"/>
      <c r="D4" s="687"/>
    </row>
    <row r="5" spans="1:7" ht="30" customHeight="1" thickTop="1" thickBot="1">
      <c r="A5" s="207"/>
      <c r="B5" s="106"/>
      <c r="C5" s="107"/>
      <c r="D5" s="195"/>
    </row>
    <row r="6" spans="1:7" ht="30" customHeight="1" thickTop="1" thickBot="1">
      <c r="A6" s="208" t="s">
        <v>1350</v>
      </c>
      <c r="B6" s="106" t="s">
        <v>339</v>
      </c>
      <c r="C6" s="108" t="s">
        <v>2132</v>
      </c>
      <c r="D6" s="1003">
        <v>1319.1811235744801</v>
      </c>
    </row>
    <row r="7" spans="1:7" ht="30" customHeight="1" thickTop="1" thickBot="1">
      <c r="A7" s="208" t="s">
        <v>1436</v>
      </c>
      <c r="B7" s="106" t="s">
        <v>339</v>
      </c>
      <c r="C7" s="108" t="s">
        <v>2131</v>
      </c>
      <c r="D7" s="1003">
        <v>1319.1811235744801</v>
      </c>
      <c r="E7" s="109"/>
      <c r="G7" s="654"/>
    </row>
    <row r="8" spans="1:7" ht="30" customHeight="1" thickTop="1" thickBot="1">
      <c r="A8" s="208" t="s">
        <v>1448</v>
      </c>
      <c r="B8" s="106" t="s">
        <v>339</v>
      </c>
      <c r="C8" s="108" t="s">
        <v>2133</v>
      </c>
      <c r="D8" s="1003">
        <v>1319.1811235744801</v>
      </c>
      <c r="G8" s="654"/>
    </row>
    <row r="9" spans="1:7" ht="30" customHeight="1" thickTop="1" thickBot="1">
      <c r="A9" s="208" t="s">
        <v>1309</v>
      </c>
      <c r="B9" s="106" t="s">
        <v>1307</v>
      </c>
      <c r="C9" s="108" t="s">
        <v>1310</v>
      </c>
      <c r="D9" s="1003">
        <v>1319.1811235744801</v>
      </c>
      <c r="G9" s="654"/>
    </row>
    <row r="10" spans="1:7" ht="30" customHeight="1" thickTop="1" thickBot="1">
      <c r="A10" s="208" t="s">
        <v>1472</v>
      </c>
      <c r="B10" s="106" t="s">
        <v>339</v>
      </c>
      <c r="C10" s="108" t="s">
        <v>1473</v>
      </c>
      <c r="D10" s="1003">
        <v>1319.1811235744801</v>
      </c>
      <c r="G10" s="654"/>
    </row>
    <row r="11" spans="1:7" ht="30" customHeight="1" thickTop="1" thickBot="1">
      <c r="A11" s="208" t="s">
        <v>1413</v>
      </c>
      <c r="B11" s="106" t="s">
        <v>339</v>
      </c>
      <c r="C11" s="108" t="s">
        <v>1414</v>
      </c>
      <c r="D11" s="1003">
        <v>1319.1811235744801</v>
      </c>
      <c r="G11" s="654"/>
    </row>
    <row r="12" spans="1:7" ht="30" customHeight="1" thickTop="1" thickBot="1">
      <c r="A12" s="208" t="s">
        <v>1415</v>
      </c>
      <c r="B12" s="106" t="s">
        <v>339</v>
      </c>
      <c r="C12" s="108" t="s">
        <v>1416</v>
      </c>
      <c r="D12" s="1003">
        <v>1319.1811235744801</v>
      </c>
      <c r="G12" s="654"/>
    </row>
    <row r="13" spans="1:7" ht="30" customHeight="1" thickTop="1" thickBot="1">
      <c r="A13" s="208" t="s">
        <v>1417</v>
      </c>
      <c r="B13" s="106" t="s">
        <v>339</v>
      </c>
      <c r="C13" s="108" t="s">
        <v>1418</v>
      </c>
      <c r="D13" s="1003">
        <v>1319.1811235744801</v>
      </c>
      <c r="G13" s="654"/>
    </row>
    <row r="14" spans="1:7" ht="30" customHeight="1" thickTop="1" thickBot="1">
      <c r="A14" s="208" t="s">
        <v>1419</v>
      </c>
      <c r="B14" s="106" t="s">
        <v>339</v>
      </c>
      <c r="C14" s="108" t="s">
        <v>1420</v>
      </c>
      <c r="D14" s="1003">
        <v>1319.1811235744801</v>
      </c>
    </row>
    <row r="15" spans="1:7" ht="30" customHeight="1" thickTop="1" thickBot="1">
      <c r="A15" s="208" t="s">
        <v>1401</v>
      </c>
      <c r="B15" s="106" t="s">
        <v>339</v>
      </c>
      <c r="C15" s="108" t="s">
        <v>1944</v>
      </c>
      <c r="D15" s="1003">
        <v>1319.1811235744801</v>
      </c>
    </row>
    <row r="16" spans="1:7" ht="30" customHeight="1" thickTop="1" thickBot="1">
      <c r="A16" s="208" t="s">
        <v>1311</v>
      </c>
      <c r="B16" s="106" t="s">
        <v>339</v>
      </c>
      <c r="C16" s="108" t="s">
        <v>1312</v>
      </c>
      <c r="D16" s="1003">
        <v>1319.1811235744801</v>
      </c>
    </row>
    <row r="17" spans="1:4" ht="30" customHeight="1" thickTop="1" thickBot="1">
      <c r="A17" s="208" t="s">
        <v>1313</v>
      </c>
      <c r="B17" s="106" t="s">
        <v>339</v>
      </c>
      <c r="C17" s="108" t="s">
        <v>1314</v>
      </c>
      <c r="D17" s="1003">
        <v>1319.1811235744801</v>
      </c>
    </row>
    <row r="18" spans="1:4" ht="30" customHeight="1" thickTop="1" thickBot="1">
      <c r="A18" s="208" t="s">
        <v>1315</v>
      </c>
      <c r="B18" s="106" t="s">
        <v>339</v>
      </c>
      <c r="C18" s="108" t="s">
        <v>1316</v>
      </c>
      <c r="D18" s="1003">
        <v>1319.1811235744801</v>
      </c>
    </row>
    <row r="19" spans="1:4" ht="30" customHeight="1" thickTop="1" thickBot="1">
      <c r="A19" s="208" t="s">
        <v>1319</v>
      </c>
      <c r="B19" s="106" t="s">
        <v>339</v>
      </c>
      <c r="C19" s="108" t="s">
        <v>1320</v>
      </c>
      <c r="D19" s="1003">
        <v>1319.1811235744801</v>
      </c>
    </row>
    <row r="20" spans="1:4" ht="30" customHeight="1" thickTop="1" thickBot="1">
      <c r="A20" s="208" t="s">
        <v>1491</v>
      </c>
      <c r="B20" s="106" t="s">
        <v>339</v>
      </c>
      <c r="C20" s="108" t="s">
        <v>1953</v>
      </c>
      <c r="D20" s="1003">
        <v>1319.1811235744801</v>
      </c>
    </row>
    <row r="21" spans="1:4" ht="30" customHeight="1" thickTop="1" thickBot="1">
      <c r="A21" s="208" t="s">
        <v>1323</v>
      </c>
      <c r="B21" s="106" t="s">
        <v>339</v>
      </c>
      <c r="C21" s="108" t="s">
        <v>1324</v>
      </c>
      <c r="D21" s="1003">
        <v>1319.1811235744801</v>
      </c>
    </row>
    <row r="22" spans="1:4" ht="30" customHeight="1" thickTop="1" thickBot="1">
      <c r="A22" s="208" t="s">
        <v>1474</v>
      </c>
      <c r="B22" s="106" t="s">
        <v>339</v>
      </c>
      <c r="C22" s="108" t="s">
        <v>1475</v>
      </c>
      <c r="D22" s="1003">
        <v>1319.1811235744801</v>
      </c>
    </row>
    <row r="23" spans="1:4" ht="30" customHeight="1" thickTop="1" thickBot="1">
      <c r="A23" s="208" t="s">
        <v>1331</v>
      </c>
      <c r="B23" s="106" t="s">
        <v>339</v>
      </c>
      <c r="C23" s="108" t="s">
        <v>1332</v>
      </c>
      <c r="D23" s="1003">
        <v>1319.1811235744801</v>
      </c>
    </row>
    <row r="24" spans="1:4" ht="30" customHeight="1" thickTop="1" thickBot="1">
      <c r="A24" s="208" t="s">
        <v>1353</v>
      </c>
      <c r="B24" s="106" t="s">
        <v>339</v>
      </c>
      <c r="C24" s="108" t="s">
        <v>1354</v>
      </c>
      <c r="D24" s="1003">
        <v>1319.1811235744801</v>
      </c>
    </row>
    <row r="25" spans="1:4" ht="30" customHeight="1" thickTop="1" thickBot="1">
      <c r="A25" s="208" t="s">
        <v>1325</v>
      </c>
      <c r="B25" s="106" t="s">
        <v>339</v>
      </c>
      <c r="C25" s="108" t="s">
        <v>1326</v>
      </c>
      <c r="D25" s="1003">
        <v>1319.1811235744801</v>
      </c>
    </row>
    <row r="26" spans="1:4" ht="30" customHeight="1" thickTop="1" thickBot="1">
      <c r="A26" s="208" t="s">
        <v>1330</v>
      </c>
      <c r="B26" s="106" t="s">
        <v>339</v>
      </c>
      <c r="C26" s="108" t="s">
        <v>1326</v>
      </c>
      <c r="D26" s="1003">
        <v>1319.1811235744801</v>
      </c>
    </row>
    <row r="27" spans="1:4" ht="30" customHeight="1" thickTop="1" thickBot="1">
      <c r="A27" s="208" t="s">
        <v>1387</v>
      </c>
      <c r="B27" s="106" t="s">
        <v>339</v>
      </c>
      <c r="C27" s="108" t="s">
        <v>1388</v>
      </c>
      <c r="D27" s="1003">
        <v>1319.1811235744801</v>
      </c>
    </row>
    <row r="28" spans="1:4" ht="30" customHeight="1" thickTop="1" thickBot="1">
      <c r="A28" s="208" t="s">
        <v>1333</v>
      </c>
      <c r="B28" s="106" t="s">
        <v>339</v>
      </c>
      <c r="C28" s="108" t="s">
        <v>1334</v>
      </c>
      <c r="D28" s="1003">
        <v>1319.1811235744801</v>
      </c>
    </row>
    <row r="29" spans="1:4" ht="30" customHeight="1" thickTop="1" thickBot="1">
      <c r="A29" s="208" t="s">
        <v>1338</v>
      </c>
      <c r="B29" s="106" t="s">
        <v>339</v>
      </c>
      <c r="C29" s="108" t="s">
        <v>1339</v>
      </c>
      <c r="D29" s="1003">
        <v>1319.1811235744801</v>
      </c>
    </row>
    <row r="30" spans="1:4" ht="30" customHeight="1" thickTop="1" thickBot="1">
      <c r="A30" s="208" t="s">
        <v>1336</v>
      </c>
      <c r="B30" s="106" t="s">
        <v>339</v>
      </c>
      <c r="C30" s="108" t="s">
        <v>1337</v>
      </c>
      <c r="D30" s="1003">
        <v>1319.1811235744801</v>
      </c>
    </row>
    <row r="31" spans="1:4" ht="30" customHeight="1" thickTop="1" thickBot="1">
      <c r="A31" s="208" t="s">
        <v>1351</v>
      </c>
      <c r="B31" s="106" t="s">
        <v>339</v>
      </c>
      <c r="C31" s="108" t="s">
        <v>1352</v>
      </c>
      <c r="D31" s="1003">
        <v>1319.1811235744801</v>
      </c>
    </row>
    <row r="32" spans="1:4" ht="30" customHeight="1" thickTop="1" thickBot="1">
      <c r="A32" s="208" t="s">
        <v>1340</v>
      </c>
      <c r="B32" s="106" t="s">
        <v>339</v>
      </c>
      <c r="C32" s="108" t="s">
        <v>1341</v>
      </c>
      <c r="D32" s="1003">
        <v>1319.1811235744801</v>
      </c>
    </row>
    <row r="33" spans="1:4" ht="30" customHeight="1" thickTop="1" thickBot="1">
      <c r="A33" s="208" t="s">
        <v>1356</v>
      </c>
      <c r="B33" s="106" t="s">
        <v>339</v>
      </c>
      <c r="C33" s="108" t="s">
        <v>1341</v>
      </c>
      <c r="D33" s="1003">
        <v>1319.1811235744801</v>
      </c>
    </row>
    <row r="34" spans="1:4" ht="30" customHeight="1" thickTop="1" thickBot="1">
      <c r="A34" s="208" t="s">
        <v>1357</v>
      </c>
      <c r="B34" s="106" t="s">
        <v>339</v>
      </c>
      <c r="C34" s="108" t="s">
        <v>1358</v>
      </c>
      <c r="D34" s="1003">
        <v>1319.1811235744801</v>
      </c>
    </row>
    <row r="35" spans="1:4" ht="30" customHeight="1" thickTop="1" thickBot="1">
      <c r="A35" s="208" t="s">
        <v>1407</v>
      </c>
      <c r="B35" s="106" t="s">
        <v>339</v>
      </c>
      <c r="C35" s="108" t="s">
        <v>1948</v>
      </c>
      <c r="D35" s="1003">
        <v>1319.1811235744801</v>
      </c>
    </row>
    <row r="36" spans="1:4" ht="30" customHeight="1" thickTop="1" thickBot="1">
      <c r="A36" s="208" t="s">
        <v>1488</v>
      </c>
      <c r="B36" s="106" t="s">
        <v>339</v>
      </c>
      <c r="C36" s="108" t="s">
        <v>1489</v>
      </c>
      <c r="D36" s="1003">
        <v>1319.1811235744801</v>
      </c>
    </row>
    <row r="37" spans="1:4" ht="30" customHeight="1" thickTop="1" thickBot="1">
      <c r="A37" s="208" t="s">
        <v>1469</v>
      </c>
      <c r="B37" s="106" t="s">
        <v>339</v>
      </c>
      <c r="C37" s="108" t="s">
        <v>1470</v>
      </c>
      <c r="D37" s="1003">
        <v>1319.1811235744801</v>
      </c>
    </row>
    <row r="38" spans="1:4" ht="30" customHeight="1" thickTop="1" thickBot="1">
      <c r="A38" s="208" t="s">
        <v>1348</v>
      </c>
      <c r="B38" s="106" t="s">
        <v>339</v>
      </c>
      <c r="C38" s="108" t="s">
        <v>1349</v>
      </c>
      <c r="D38" s="1003">
        <v>1319.1811235744801</v>
      </c>
    </row>
    <row r="39" spans="1:4" ht="30" customHeight="1" thickTop="1" thickBot="1">
      <c r="A39" s="208" t="s">
        <v>1305</v>
      </c>
      <c r="B39" s="106" t="s">
        <v>1307</v>
      </c>
      <c r="C39" s="108" t="s">
        <v>1364</v>
      </c>
      <c r="D39" s="1003">
        <v>1319.1811235744801</v>
      </c>
    </row>
    <row r="40" spans="1:4" ht="30" customHeight="1" thickTop="1" thickBot="1">
      <c r="A40" s="208" t="s">
        <v>1345</v>
      </c>
      <c r="B40" s="106" t="s">
        <v>339</v>
      </c>
      <c r="C40" s="108" t="s">
        <v>1346</v>
      </c>
      <c r="D40" s="1003">
        <v>1319.1811235744801</v>
      </c>
    </row>
    <row r="41" spans="1:4" ht="30" customHeight="1" thickTop="1" thickBot="1">
      <c r="A41" s="208" t="s">
        <v>1343</v>
      </c>
      <c r="B41" s="106" t="s">
        <v>339</v>
      </c>
      <c r="C41" s="108" t="s">
        <v>1344</v>
      </c>
      <c r="D41" s="1003">
        <v>1319.1811235744801</v>
      </c>
    </row>
    <row r="42" spans="1:4" ht="30" customHeight="1" thickTop="1" thickBot="1">
      <c r="A42" s="208" t="s">
        <v>1476</v>
      </c>
      <c r="B42" s="106" t="s">
        <v>339</v>
      </c>
      <c r="C42" s="108" t="s">
        <v>1344</v>
      </c>
      <c r="D42" s="1003">
        <v>1319.1811235744801</v>
      </c>
    </row>
    <row r="43" spans="1:4" ht="30" customHeight="1" thickTop="1" thickBot="1">
      <c r="A43" s="208" t="s">
        <v>1317</v>
      </c>
      <c r="B43" s="106" t="s">
        <v>339</v>
      </c>
      <c r="C43" s="108" t="s">
        <v>1318</v>
      </c>
      <c r="D43" s="1003">
        <v>1319.1811235744801</v>
      </c>
    </row>
    <row r="44" spans="1:4" ht="30" customHeight="1" thickTop="1" thickBot="1">
      <c r="A44" s="208" t="s">
        <v>1471</v>
      </c>
      <c r="B44" s="106" t="s">
        <v>339</v>
      </c>
      <c r="C44" s="108" t="s">
        <v>1318</v>
      </c>
      <c r="D44" s="1003">
        <v>1319.1811235744801</v>
      </c>
    </row>
    <row r="45" spans="1:4" ht="30" customHeight="1" thickTop="1" thickBot="1">
      <c r="A45" s="208" t="s">
        <v>1362</v>
      </c>
      <c r="B45" s="106" t="s">
        <v>339</v>
      </c>
      <c r="C45" s="108" t="s">
        <v>1363</v>
      </c>
      <c r="D45" s="1003">
        <v>1319.1811235744801</v>
      </c>
    </row>
    <row r="46" spans="1:4" ht="30" customHeight="1" thickTop="1" thickBot="1">
      <c r="A46" s="208" t="s">
        <v>1371</v>
      </c>
      <c r="B46" s="106" t="s">
        <v>339</v>
      </c>
      <c r="C46" s="108" t="s">
        <v>1372</v>
      </c>
      <c r="D46" s="1003">
        <v>1319.1811235744801</v>
      </c>
    </row>
    <row r="47" spans="1:4" ht="30" customHeight="1" thickTop="1" thickBot="1">
      <c r="A47" s="208" t="s">
        <v>1375</v>
      </c>
      <c r="B47" s="106" t="s">
        <v>339</v>
      </c>
      <c r="C47" s="108" t="s">
        <v>1376</v>
      </c>
      <c r="D47" s="1003">
        <v>1319.1811235744801</v>
      </c>
    </row>
    <row r="48" spans="1:4" ht="30" customHeight="1" thickTop="1" thickBot="1">
      <c r="A48" s="208" t="s">
        <v>1367</v>
      </c>
      <c r="B48" s="106" t="s">
        <v>1307</v>
      </c>
      <c r="C48" s="108" t="s">
        <v>1368</v>
      </c>
      <c r="D48" s="1003">
        <v>1319.1811235744801</v>
      </c>
    </row>
    <row r="49" spans="1:4" ht="30" customHeight="1" thickTop="1" thickBot="1">
      <c r="A49" s="208" t="s">
        <v>1365</v>
      </c>
      <c r="B49" s="106" t="s">
        <v>339</v>
      </c>
      <c r="C49" s="108" t="s">
        <v>1366</v>
      </c>
      <c r="D49" s="1003">
        <v>1319.1811235744801</v>
      </c>
    </row>
    <row r="50" spans="1:4" ht="30" customHeight="1" thickTop="1" thickBot="1">
      <c r="A50" s="208" t="s">
        <v>1369</v>
      </c>
      <c r="B50" s="106" t="s">
        <v>339</v>
      </c>
      <c r="C50" s="108" t="s">
        <v>1370</v>
      </c>
      <c r="D50" s="1003">
        <v>1319.1811235744801</v>
      </c>
    </row>
    <row r="51" spans="1:4" ht="30" customHeight="1" thickTop="1" thickBot="1">
      <c r="A51" s="208" t="s">
        <v>1398</v>
      </c>
      <c r="B51" s="106" t="s">
        <v>1390</v>
      </c>
      <c r="C51" s="108" t="s">
        <v>1399</v>
      </c>
      <c r="D51" s="1003">
        <v>1319.1811235744801</v>
      </c>
    </row>
    <row r="52" spans="1:4" ht="30" customHeight="1" thickTop="1" thickBot="1">
      <c r="A52" s="208" t="s">
        <v>1400</v>
      </c>
      <c r="B52" s="106" t="s">
        <v>1390</v>
      </c>
      <c r="C52" s="108" t="s">
        <v>1399</v>
      </c>
      <c r="D52" s="1003">
        <v>1319.1811235744801</v>
      </c>
    </row>
    <row r="53" spans="1:4" ht="30" customHeight="1" thickTop="1" thickBot="1">
      <c r="A53" s="208" t="s">
        <v>1373</v>
      </c>
      <c r="B53" s="106" t="s">
        <v>339</v>
      </c>
      <c r="C53" s="108" t="s">
        <v>1374</v>
      </c>
      <c r="D53" s="1003">
        <v>1319.1811235744801</v>
      </c>
    </row>
    <row r="54" spans="1:4" ht="30" customHeight="1" thickTop="1" thickBot="1">
      <c r="A54" s="208" t="s">
        <v>1377</v>
      </c>
      <c r="B54" s="106" t="s">
        <v>339</v>
      </c>
      <c r="C54" s="108" t="s">
        <v>1378</v>
      </c>
      <c r="D54" s="1003">
        <v>1319.1811235744801</v>
      </c>
    </row>
    <row r="55" spans="1:4" ht="30" customHeight="1" thickTop="1" thickBot="1">
      <c r="A55" s="208" t="s">
        <v>1462</v>
      </c>
      <c r="B55" s="106" t="s">
        <v>339</v>
      </c>
      <c r="C55" s="108" t="s">
        <v>2135</v>
      </c>
      <c r="D55" s="1003">
        <v>1319.1811235744801</v>
      </c>
    </row>
    <row r="56" spans="1:4" ht="30" customHeight="1" thickTop="1" thickBot="1">
      <c r="A56" s="208" t="s">
        <v>1463</v>
      </c>
      <c r="B56" s="106" t="s">
        <v>339</v>
      </c>
      <c r="C56" s="108" t="s">
        <v>2136</v>
      </c>
      <c r="D56" s="1003">
        <v>1319.1811235744801</v>
      </c>
    </row>
    <row r="57" spans="1:4" ht="30" customHeight="1" thickTop="1" thickBot="1">
      <c r="A57" s="208" t="s">
        <v>1464</v>
      </c>
      <c r="B57" s="106" t="s">
        <v>339</v>
      </c>
      <c r="C57" s="108" t="s">
        <v>2137</v>
      </c>
      <c r="D57" s="1003">
        <v>1319.1811235744801</v>
      </c>
    </row>
    <row r="58" spans="1:4" ht="30" customHeight="1" thickTop="1" thickBot="1">
      <c r="A58" s="208" t="s">
        <v>1441</v>
      </c>
      <c r="B58" s="106" t="s">
        <v>339</v>
      </c>
      <c r="C58" s="108" t="s">
        <v>1951</v>
      </c>
      <c r="D58" s="1003">
        <v>1319.1811235744801</v>
      </c>
    </row>
    <row r="59" spans="1:4" ht="30" customHeight="1" thickTop="1" thickBot="1">
      <c r="A59" s="208" t="s">
        <v>1379</v>
      </c>
      <c r="B59" s="106" t="s">
        <v>339</v>
      </c>
      <c r="C59" s="108" t="s">
        <v>1380</v>
      </c>
      <c r="D59" s="1003">
        <v>1319.1811235744801</v>
      </c>
    </row>
    <row r="60" spans="1:4" ht="30" customHeight="1" thickTop="1" thickBot="1">
      <c r="A60" s="208" t="s">
        <v>1460</v>
      </c>
      <c r="B60" s="106" t="s">
        <v>339</v>
      </c>
      <c r="C60" s="108" t="s">
        <v>1461</v>
      </c>
      <c r="D60" s="1003">
        <v>1319.1811235744801</v>
      </c>
    </row>
    <row r="61" spans="1:4" ht="30" customHeight="1" thickTop="1" thickBot="1">
      <c r="A61" s="208" t="s">
        <v>1446</v>
      </c>
      <c r="B61" s="106" t="s">
        <v>339</v>
      </c>
      <c r="C61" s="108" t="s">
        <v>1447</v>
      </c>
      <c r="D61" s="1003">
        <v>1319.1811235744801</v>
      </c>
    </row>
    <row r="62" spans="1:4" ht="30" customHeight="1" thickTop="1" thickBot="1">
      <c r="A62" s="208" t="s">
        <v>1453</v>
      </c>
      <c r="B62" s="106" t="s">
        <v>339</v>
      </c>
      <c r="C62" s="108" t="s">
        <v>1454</v>
      </c>
      <c r="D62" s="1003">
        <v>1319.1811235744801</v>
      </c>
    </row>
    <row r="63" spans="1:4" ht="30" customHeight="1" thickTop="1" thickBot="1">
      <c r="A63" s="208" t="s">
        <v>1457</v>
      </c>
      <c r="B63" s="106" t="s">
        <v>339</v>
      </c>
      <c r="C63" s="108" t="s">
        <v>1458</v>
      </c>
      <c r="D63" s="1003">
        <v>1319.1811235744801</v>
      </c>
    </row>
    <row r="64" spans="1:4" ht="30" customHeight="1" thickTop="1" thickBot="1">
      <c r="A64" s="208" t="s">
        <v>1444</v>
      </c>
      <c r="B64" s="106" t="s">
        <v>339</v>
      </c>
      <c r="C64" s="108" t="s">
        <v>1445</v>
      </c>
      <c r="D64" s="1003">
        <v>1319.1811235744801</v>
      </c>
    </row>
    <row r="65" spans="1:4" ht="30" customHeight="1" thickTop="1" thickBot="1">
      <c r="A65" s="208" t="s">
        <v>1381</v>
      </c>
      <c r="B65" s="106" t="s">
        <v>339</v>
      </c>
      <c r="C65" s="108" t="s">
        <v>1382</v>
      </c>
      <c r="D65" s="1003">
        <v>1319.1811235744801</v>
      </c>
    </row>
    <row r="66" spans="1:4" ht="30" customHeight="1" thickTop="1" thickBot="1">
      <c r="A66" s="208" t="s">
        <v>1451</v>
      </c>
      <c r="B66" s="106" t="s">
        <v>339</v>
      </c>
      <c r="C66" s="108" t="s">
        <v>1452</v>
      </c>
      <c r="D66" s="1003">
        <v>1319.1811235744801</v>
      </c>
    </row>
    <row r="67" spans="1:4" ht="30" customHeight="1" thickTop="1" thickBot="1">
      <c r="A67" s="208" t="s">
        <v>1455</v>
      </c>
      <c r="B67" s="106" t="s">
        <v>339</v>
      </c>
      <c r="C67" s="108" t="s">
        <v>1456</v>
      </c>
      <c r="D67" s="1003">
        <v>1319.1811235744801</v>
      </c>
    </row>
    <row r="68" spans="1:4" ht="30" customHeight="1" thickTop="1" thickBot="1">
      <c r="A68" s="208" t="s">
        <v>1427</v>
      </c>
      <c r="B68" s="106" t="s">
        <v>339</v>
      </c>
      <c r="C68" s="108" t="s">
        <v>1428</v>
      </c>
      <c r="D68" s="1003">
        <v>1319.1811235744801</v>
      </c>
    </row>
    <row r="69" spans="1:4" ht="30" customHeight="1" thickTop="1" thickBot="1">
      <c r="A69" s="208" t="s">
        <v>1467</v>
      </c>
      <c r="B69" s="106" t="s">
        <v>339</v>
      </c>
      <c r="C69" s="108" t="s">
        <v>2139</v>
      </c>
      <c r="D69" s="1003">
        <v>1319.1811235744801</v>
      </c>
    </row>
    <row r="70" spans="1:4" ht="30" customHeight="1" thickTop="1" thickBot="1">
      <c r="A70" s="208" t="s">
        <v>1468</v>
      </c>
      <c r="B70" s="106" t="s">
        <v>339</v>
      </c>
      <c r="C70" s="108" t="s">
        <v>2140</v>
      </c>
      <c r="D70" s="1003">
        <v>1319.1811235744801</v>
      </c>
    </row>
    <row r="71" spans="1:4" ht="30" customHeight="1" thickTop="1" thickBot="1">
      <c r="A71" s="208" t="s">
        <v>1465</v>
      </c>
      <c r="B71" s="106" t="s">
        <v>339</v>
      </c>
      <c r="C71" s="108" t="s">
        <v>2141</v>
      </c>
      <c r="D71" s="1003">
        <v>1319.1811235744801</v>
      </c>
    </row>
    <row r="72" spans="1:4" ht="30" customHeight="1" thickTop="1" thickBot="1">
      <c r="A72" s="208" t="s">
        <v>1466</v>
      </c>
      <c r="B72" s="106" t="s">
        <v>339</v>
      </c>
      <c r="C72" s="108" t="s">
        <v>2142</v>
      </c>
      <c r="D72" s="1003">
        <v>1319.1811235744801</v>
      </c>
    </row>
    <row r="73" spans="1:4" ht="30" customHeight="1" thickTop="1" thickBot="1">
      <c r="A73" s="208" t="s">
        <v>1434</v>
      </c>
      <c r="B73" s="106" t="s">
        <v>339</v>
      </c>
      <c r="C73" s="108" t="s">
        <v>1435</v>
      </c>
      <c r="D73" s="1003">
        <v>1319.1811235744801</v>
      </c>
    </row>
    <row r="74" spans="1:4" ht="30" customHeight="1" thickTop="1" thickBot="1">
      <c r="A74" s="208" t="s">
        <v>1433</v>
      </c>
      <c r="B74" s="106" t="s">
        <v>339</v>
      </c>
      <c r="C74" s="108" t="s">
        <v>1950</v>
      </c>
      <c r="D74" s="1003">
        <v>1319.1811235744801</v>
      </c>
    </row>
    <row r="75" spans="1:4" ht="30" customHeight="1" thickTop="1" thickBot="1">
      <c r="A75" s="208" t="s">
        <v>1431</v>
      </c>
      <c r="B75" s="106" t="s">
        <v>339</v>
      </c>
      <c r="C75" s="108" t="s">
        <v>1432</v>
      </c>
      <c r="D75" s="1003">
        <v>1319.1811235744801</v>
      </c>
    </row>
    <row r="76" spans="1:4" ht="30" customHeight="1" thickTop="1" thickBot="1">
      <c r="A76" s="208" t="s">
        <v>1459</v>
      </c>
      <c r="B76" s="106" t="s">
        <v>339</v>
      </c>
      <c r="C76" s="108" t="s">
        <v>2134</v>
      </c>
      <c r="D76" s="1003">
        <v>1319.1811235744801</v>
      </c>
    </row>
    <row r="77" spans="1:4" ht="30" customHeight="1" thickTop="1" thickBot="1">
      <c r="A77" s="208" t="s">
        <v>1437</v>
      </c>
      <c r="B77" s="106" t="s">
        <v>339</v>
      </c>
      <c r="C77" s="108" t="s">
        <v>1438</v>
      </c>
      <c r="D77" s="1003">
        <v>1319.1811235744801</v>
      </c>
    </row>
    <row r="78" spans="1:4" ht="30" customHeight="1" thickTop="1" thickBot="1">
      <c r="A78" s="208" t="s">
        <v>1439</v>
      </c>
      <c r="B78" s="106" t="s">
        <v>339</v>
      </c>
      <c r="C78" s="108" t="s">
        <v>1440</v>
      </c>
      <c r="D78" s="1003">
        <v>1319.1811235744801</v>
      </c>
    </row>
    <row r="79" spans="1:4" ht="30" customHeight="1" thickTop="1" thickBot="1">
      <c r="A79" s="208" t="s">
        <v>1442</v>
      </c>
      <c r="B79" s="106" t="s">
        <v>339</v>
      </c>
      <c r="C79" s="108" t="s">
        <v>1443</v>
      </c>
      <c r="D79" s="1003">
        <v>1319.1811235744801</v>
      </c>
    </row>
    <row r="80" spans="1:4" ht="30" customHeight="1" thickTop="1" thickBot="1">
      <c r="A80" s="208" t="s">
        <v>1421</v>
      </c>
      <c r="B80" s="106" t="s">
        <v>339</v>
      </c>
      <c r="C80" s="108" t="s">
        <v>1422</v>
      </c>
      <c r="D80" s="1003">
        <v>1319.1811235744801</v>
      </c>
    </row>
    <row r="81" spans="1:4" ht="30" customHeight="1" thickTop="1" thickBot="1">
      <c r="A81" s="208" t="s">
        <v>1425</v>
      </c>
      <c r="B81" s="106" t="s">
        <v>339</v>
      </c>
      <c r="C81" s="108" t="s">
        <v>1426</v>
      </c>
      <c r="D81" s="1003">
        <v>1319.1811235744801</v>
      </c>
    </row>
    <row r="82" spans="1:4" ht="30" customHeight="1" thickTop="1" thickBot="1">
      <c r="A82" s="208" t="s">
        <v>1429</v>
      </c>
      <c r="B82" s="106" t="s">
        <v>339</v>
      </c>
      <c r="C82" s="108" t="s">
        <v>1430</v>
      </c>
      <c r="D82" s="1003">
        <v>1319.1811235744801</v>
      </c>
    </row>
    <row r="83" spans="1:4" ht="30" customHeight="1" thickTop="1" thickBot="1">
      <c r="A83" s="208" t="s">
        <v>1423</v>
      </c>
      <c r="B83" s="106" t="s">
        <v>339</v>
      </c>
      <c r="C83" s="108" t="s">
        <v>1424</v>
      </c>
      <c r="D83" s="1003">
        <v>1319.1811235744801</v>
      </c>
    </row>
    <row r="84" spans="1:4" ht="30" customHeight="1" thickTop="1" thickBot="1">
      <c r="A84" s="208" t="s">
        <v>1389</v>
      </c>
      <c r="B84" s="106" t="s">
        <v>339</v>
      </c>
      <c r="C84" s="108" t="s">
        <v>1391</v>
      </c>
      <c r="D84" s="1003">
        <v>1319.1811235744801</v>
      </c>
    </row>
    <row r="85" spans="1:4" ht="30" customHeight="1" thickTop="1" thickBot="1">
      <c r="A85" s="208" t="s">
        <v>1392</v>
      </c>
      <c r="B85" s="106" t="s">
        <v>339</v>
      </c>
      <c r="C85" s="108" t="s">
        <v>1943</v>
      </c>
      <c r="D85" s="1003">
        <v>1319.1811235744801</v>
      </c>
    </row>
    <row r="86" spans="1:4" ht="30" customHeight="1" thickTop="1" thickBot="1">
      <c r="A86" s="208" t="s">
        <v>1393</v>
      </c>
      <c r="B86" s="106" t="s">
        <v>1390</v>
      </c>
      <c r="C86" s="108" t="s">
        <v>1394</v>
      </c>
      <c r="D86" s="1003">
        <v>1319.1811235744801</v>
      </c>
    </row>
    <row r="87" spans="1:4" ht="30" customHeight="1" thickTop="1" thickBot="1">
      <c r="A87" s="208" t="s">
        <v>1395</v>
      </c>
      <c r="B87" s="106" t="s">
        <v>339</v>
      </c>
      <c r="C87" s="108" t="s">
        <v>1396</v>
      </c>
      <c r="D87" s="1003">
        <v>1319.1811235744801</v>
      </c>
    </row>
    <row r="88" spans="1:4" ht="30" customHeight="1" thickTop="1" thickBot="1">
      <c r="A88" s="208" t="s">
        <v>1397</v>
      </c>
      <c r="B88" s="106" t="s">
        <v>339</v>
      </c>
      <c r="C88" s="108" t="s">
        <v>1396</v>
      </c>
      <c r="D88" s="1003">
        <v>1319.1811235744801</v>
      </c>
    </row>
    <row r="89" spans="1:4" ht="30" customHeight="1" thickTop="1" thickBot="1">
      <c r="A89" s="208" t="s">
        <v>1327</v>
      </c>
      <c r="B89" s="106" t="s">
        <v>339</v>
      </c>
      <c r="C89" s="108" t="s">
        <v>1936</v>
      </c>
      <c r="D89" s="1003">
        <v>1319.1811235744801</v>
      </c>
    </row>
    <row r="90" spans="1:4" ht="30" customHeight="1" thickTop="1" thickBot="1">
      <c r="A90" s="208" t="s">
        <v>1449</v>
      </c>
      <c r="B90" s="106" t="s">
        <v>339</v>
      </c>
      <c r="C90" s="108" t="s">
        <v>1450</v>
      </c>
      <c r="D90" s="1003">
        <v>1319.1811235744801</v>
      </c>
    </row>
    <row r="91" spans="1:4" ht="30" customHeight="1" thickTop="1" thickBot="1">
      <c r="A91" s="208" t="s">
        <v>1328</v>
      </c>
      <c r="B91" s="106" t="s">
        <v>339</v>
      </c>
      <c r="C91" s="108" t="s">
        <v>1329</v>
      </c>
      <c r="D91" s="1003">
        <v>1319.1811235744801</v>
      </c>
    </row>
    <row r="92" spans="1:4" ht="30" customHeight="1" thickTop="1" thickBot="1">
      <c r="A92" s="208" t="s">
        <v>1361</v>
      </c>
      <c r="B92" s="106" t="s">
        <v>339</v>
      </c>
      <c r="C92" s="108" t="s">
        <v>1942</v>
      </c>
      <c r="D92" s="1003">
        <v>1319.1811235744801</v>
      </c>
    </row>
    <row r="93" spans="1:4" ht="30" customHeight="1" thickTop="1" thickBot="1">
      <c r="A93" s="208" t="s">
        <v>1492</v>
      </c>
      <c r="B93" s="106" t="s">
        <v>1490</v>
      </c>
      <c r="C93" s="108" t="s">
        <v>1954</v>
      </c>
      <c r="D93" s="1003">
        <v>57.569347874129434</v>
      </c>
    </row>
    <row r="94" spans="1:4" ht="30" customHeight="1" thickTop="1" thickBot="1">
      <c r="A94" s="208" t="s">
        <v>1483</v>
      </c>
      <c r="B94" s="106" t="s">
        <v>92</v>
      </c>
      <c r="C94" s="108" t="s">
        <v>1952</v>
      </c>
      <c r="D94" s="1003">
        <v>399888.52798260504</v>
      </c>
    </row>
    <row r="95" spans="1:4" ht="30" customHeight="1" thickTop="1" thickBot="1">
      <c r="A95" s="208" t="s">
        <v>1306</v>
      </c>
      <c r="B95" s="106" t="s">
        <v>1307</v>
      </c>
      <c r="C95" s="108" t="s">
        <v>1308</v>
      </c>
      <c r="D95" s="1003">
        <v>0.45141135564424639</v>
      </c>
    </row>
    <row r="96" spans="1:4" ht="30" customHeight="1" thickTop="1" thickBot="1">
      <c r="A96" s="208" t="s">
        <v>1715</v>
      </c>
      <c r="B96" s="106" t="s">
        <v>339</v>
      </c>
      <c r="C96" s="108" t="s">
        <v>1935</v>
      </c>
      <c r="D96" s="1003">
        <v>1300</v>
      </c>
    </row>
    <row r="97" spans="1:4" ht="30" customHeight="1" thickTop="1" thickBot="1">
      <c r="A97" s="208" t="s">
        <v>1496</v>
      </c>
      <c r="B97" s="106" t="s">
        <v>339</v>
      </c>
      <c r="C97" s="108" t="s">
        <v>1495</v>
      </c>
      <c r="D97" s="1003">
        <v>1320</v>
      </c>
    </row>
    <row r="98" spans="1:4" ht="30" customHeight="1" thickTop="1" thickBot="1">
      <c r="A98" s="208" t="s">
        <v>1321</v>
      </c>
      <c r="B98" s="106" t="s">
        <v>92</v>
      </c>
      <c r="C98" s="108" t="s">
        <v>1322</v>
      </c>
      <c r="D98" s="1003">
        <v>24355.827671925901</v>
      </c>
    </row>
    <row r="99" spans="1:4" ht="30" customHeight="1" thickTop="1" thickBot="1">
      <c r="A99" s="208" t="s">
        <v>1335</v>
      </c>
      <c r="B99" s="106" t="s">
        <v>339</v>
      </c>
      <c r="C99" s="108" t="s">
        <v>1937</v>
      </c>
      <c r="D99" s="1003">
        <v>1457.1745499040831</v>
      </c>
    </row>
    <row r="100" spans="1:4" ht="30" customHeight="1" thickTop="1" thickBot="1">
      <c r="A100" s="208" t="s">
        <v>1404</v>
      </c>
      <c r="B100" s="106" t="s">
        <v>1390</v>
      </c>
      <c r="C100" s="108" t="s">
        <v>1947</v>
      </c>
      <c r="D100" s="1003">
        <v>1295.6648015680439</v>
      </c>
    </row>
    <row r="101" spans="1:4" ht="30" customHeight="1" thickTop="1" thickBot="1">
      <c r="A101" s="208" t="s">
        <v>1477</v>
      </c>
      <c r="B101" s="106" t="s">
        <v>339</v>
      </c>
      <c r="C101" s="108" t="s">
        <v>1478</v>
      </c>
      <c r="D101" s="1003">
        <v>3864.2100265963159</v>
      </c>
    </row>
    <row r="102" spans="1:4" ht="30" customHeight="1" thickTop="1" thickBot="1">
      <c r="A102" s="208" t="s">
        <v>1479</v>
      </c>
      <c r="B102" s="106" t="s">
        <v>141</v>
      </c>
      <c r="C102" s="108" t="s">
        <v>1480</v>
      </c>
      <c r="D102" s="1003">
        <v>145173.22023624406</v>
      </c>
    </row>
    <row r="103" spans="1:4" ht="30" customHeight="1" thickTop="1" thickBot="1">
      <c r="A103" s="208" t="s">
        <v>1411</v>
      </c>
      <c r="B103" s="106" t="s">
        <v>344</v>
      </c>
      <c r="C103" s="108" t="s">
        <v>1412</v>
      </c>
      <c r="D103" s="1003">
        <v>0.68105075484350686</v>
      </c>
    </row>
    <row r="104" spans="1:4" ht="30" customHeight="1" thickTop="1" thickBot="1">
      <c r="A104" s="208" t="s">
        <v>1409</v>
      </c>
      <c r="B104" s="106" t="s">
        <v>344</v>
      </c>
      <c r="C104" s="108" t="s">
        <v>1410</v>
      </c>
      <c r="D104" s="1003">
        <v>0.45141135564424639</v>
      </c>
    </row>
    <row r="105" spans="1:4" ht="30" customHeight="1" thickTop="1" thickBot="1">
      <c r="A105" s="208" t="s">
        <v>1359</v>
      </c>
      <c r="B105" s="106" t="s">
        <v>339</v>
      </c>
      <c r="C105" s="108" t="s">
        <v>1360</v>
      </c>
      <c r="D105" s="1003">
        <v>2742.6745963702547</v>
      </c>
    </row>
    <row r="106" spans="1:4" ht="30" customHeight="1" thickTop="1" thickBot="1">
      <c r="A106" s="208" t="s">
        <v>1486</v>
      </c>
      <c r="B106" s="106" t="s">
        <v>92</v>
      </c>
      <c r="C106" s="108" t="s">
        <v>1487</v>
      </c>
      <c r="D106" s="1003">
        <v>136453.8394419188</v>
      </c>
    </row>
    <row r="107" spans="1:4" ht="30" customHeight="1" thickTop="1" thickBot="1">
      <c r="A107" s="208" t="s">
        <v>1385</v>
      </c>
      <c r="B107" s="106" t="s">
        <v>339</v>
      </c>
      <c r="C107" s="108" t="s">
        <v>1386</v>
      </c>
      <c r="D107" s="1003">
        <v>1258.6449087394055</v>
      </c>
    </row>
    <row r="108" spans="1:4" ht="30" customHeight="1" thickTop="1" thickBot="1">
      <c r="A108" s="208" t="s">
        <v>1347</v>
      </c>
      <c r="B108" s="106" t="s">
        <v>339</v>
      </c>
      <c r="C108" s="108" t="s">
        <v>1939</v>
      </c>
      <c r="D108" s="1003">
        <v>1342.3567582982739</v>
      </c>
    </row>
    <row r="109" spans="1:4" ht="30" customHeight="1" thickTop="1" thickBot="1">
      <c r="A109" s="208" t="s">
        <v>1342</v>
      </c>
      <c r="B109" s="106" t="s">
        <v>339</v>
      </c>
      <c r="C109" s="108" t="s">
        <v>1938</v>
      </c>
      <c r="D109" s="1003">
        <v>886.43012310100187</v>
      </c>
    </row>
    <row r="110" spans="1:4" ht="30" customHeight="1" thickTop="1" thickBot="1">
      <c r="A110" s="208" t="s">
        <v>1481</v>
      </c>
      <c r="B110" s="106" t="s">
        <v>339</v>
      </c>
      <c r="C110" s="108" t="s">
        <v>1482</v>
      </c>
      <c r="D110" s="1003">
        <v>1407.6928360027568</v>
      </c>
    </row>
    <row r="111" spans="1:4" ht="30" customHeight="1" thickTop="1" thickBot="1">
      <c r="A111" s="208" t="s">
        <v>1402</v>
      </c>
      <c r="B111" s="106" t="s">
        <v>1390</v>
      </c>
      <c r="C111" s="108" t="s">
        <v>1945</v>
      </c>
      <c r="D111" s="1003">
        <v>1071.9010098614656</v>
      </c>
    </row>
    <row r="112" spans="1:4" ht="30" customHeight="1" thickTop="1" thickBot="1">
      <c r="A112" s="208" t="s">
        <v>1403</v>
      </c>
      <c r="B112" s="106" t="s">
        <v>344</v>
      </c>
      <c r="C112" s="108" t="s">
        <v>1946</v>
      </c>
      <c r="D112" s="1003">
        <v>2.6603545111074482</v>
      </c>
    </row>
    <row r="113" spans="1:4" ht="30" customHeight="1" thickTop="1" thickBot="1">
      <c r="A113" s="208" t="s">
        <v>1408</v>
      </c>
      <c r="B113" s="106" t="s">
        <v>1390</v>
      </c>
      <c r="C113" s="108" t="s">
        <v>1949</v>
      </c>
      <c r="D113" s="1003">
        <v>1002.3705786686081</v>
      </c>
    </row>
    <row r="114" spans="1:4" ht="30" customHeight="1" thickTop="1" thickBot="1">
      <c r="A114" s="208" t="s">
        <v>1484</v>
      </c>
      <c r="B114" s="106" t="s">
        <v>92</v>
      </c>
      <c r="C114" s="108" t="s">
        <v>1485</v>
      </c>
      <c r="D114" s="1003">
        <v>822623.5823213543</v>
      </c>
    </row>
    <row r="115" spans="1:4" ht="30" customHeight="1" thickTop="1" thickBot="1">
      <c r="A115" s="208" t="s">
        <v>1405</v>
      </c>
      <c r="B115" s="106" t="s">
        <v>92</v>
      </c>
      <c r="C115" s="108" t="s">
        <v>1406</v>
      </c>
      <c r="D115" s="1003">
        <v>1049.026672145231</v>
      </c>
    </row>
    <row r="116" spans="1:4" ht="30" customHeight="1" thickTop="1" thickBot="1">
      <c r="A116" s="208" t="s">
        <v>1355</v>
      </c>
      <c r="B116" s="106" t="s">
        <v>339</v>
      </c>
      <c r="C116" s="108" t="s">
        <v>1941</v>
      </c>
      <c r="D116" s="1003">
        <v>14.823308174090277</v>
      </c>
    </row>
    <row r="117" spans="1:4" ht="30" customHeight="1" thickTop="1" thickBot="1">
      <c r="A117" s="208" t="s">
        <v>1383</v>
      </c>
      <c r="B117" s="106" t="s">
        <v>92</v>
      </c>
      <c r="C117" s="108" t="s">
        <v>1384</v>
      </c>
      <c r="D117" s="1003">
        <v>616467.57214916602</v>
      </c>
    </row>
    <row r="118" spans="1:4" ht="15.75" thickTop="1">
      <c r="D118" s="1004"/>
    </row>
    <row r="119" spans="1:4">
      <c r="D119" s="1004"/>
    </row>
    <row r="120" spans="1:4">
      <c r="D120" s="1004"/>
    </row>
    <row r="121" spans="1:4">
      <c r="D121" s="1004"/>
    </row>
    <row r="122" spans="1:4">
      <c r="D122" s="1004"/>
    </row>
    <row r="123" spans="1:4">
      <c r="D123" s="1004"/>
    </row>
    <row r="124" spans="1:4">
      <c r="D124" s="1004"/>
    </row>
    <row r="125" spans="1:4">
      <c r="D125" s="1004"/>
    </row>
    <row r="126" spans="1:4">
      <c r="D126" s="1004"/>
    </row>
    <row r="127" spans="1:4">
      <c r="D127" s="1004"/>
    </row>
    <row r="128" spans="1:4">
      <c r="D128" s="1004"/>
    </row>
    <row r="129" spans="4:4">
      <c r="D129" s="1004"/>
    </row>
    <row r="130" spans="4:4">
      <c r="D130" s="1004"/>
    </row>
    <row r="131" spans="4:4">
      <c r="D131" s="1004"/>
    </row>
    <row r="132" spans="4:4">
      <c r="D132" s="1004"/>
    </row>
    <row r="133" spans="4:4">
      <c r="D133" s="1004"/>
    </row>
    <row r="134" spans="4:4">
      <c r="D134" s="1004"/>
    </row>
    <row r="135" spans="4:4">
      <c r="D135" s="1004"/>
    </row>
    <row r="136" spans="4:4">
      <c r="D136" s="1004"/>
    </row>
    <row r="137" spans="4:4">
      <c r="D137" s="1004"/>
    </row>
    <row r="138" spans="4:4">
      <c r="D138" s="1004"/>
    </row>
    <row r="139" spans="4:4">
      <c r="D139" s="1004"/>
    </row>
    <row r="140" spans="4:4">
      <c r="D140" s="1004"/>
    </row>
    <row r="141" spans="4:4">
      <c r="D141" s="1004"/>
    </row>
    <row r="142" spans="4:4">
      <c r="D142" s="1004"/>
    </row>
    <row r="143" spans="4:4">
      <c r="D143" s="1004"/>
    </row>
    <row r="144" spans="4:4">
      <c r="D144" s="1004"/>
    </row>
    <row r="145" spans="4:4">
      <c r="D145" s="1004"/>
    </row>
    <row r="146" spans="4:4">
      <c r="D146" s="1004"/>
    </row>
    <row r="147" spans="4:4">
      <c r="D147" s="1004"/>
    </row>
    <row r="148" spans="4:4">
      <c r="D148" s="1004"/>
    </row>
    <row r="149" spans="4:4">
      <c r="D149" s="1004"/>
    </row>
    <row r="150" spans="4:4">
      <c r="D150" s="1004"/>
    </row>
    <row r="151" spans="4:4">
      <c r="D151" s="1004"/>
    </row>
    <row r="152" spans="4:4">
      <c r="D152" s="1004"/>
    </row>
    <row r="153" spans="4:4">
      <c r="D153" s="1004"/>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topLeftCell="A37" zoomScale="70" zoomScaleNormal="75" zoomScaleSheetLayoutView="70" workbookViewId="0">
      <selection activeCell="M58" sqref="M58"/>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92"/>
      <c r="B1" s="695"/>
      <c r="C1" s="696"/>
      <c r="D1" s="696"/>
      <c r="E1" s="696"/>
      <c r="F1" s="696"/>
      <c r="G1" s="696"/>
      <c r="H1" s="696"/>
      <c r="I1" s="697"/>
      <c r="J1" s="704" t="s">
        <v>1017</v>
      </c>
      <c r="K1" s="711" t="s">
        <v>2304</v>
      </c>
      <c r="L1" s="712"/>
      <c r="M1" s="713"/>
    </row>
    <row r="2" spans="1:13" s="497" customFormat="1">
      <c r="A2" s="693"/>
      <c r="B2" s="717" t="s">
        <v>1018</v>
      </c>
      <c r="C2" s="718"/>
      <c r="D2" s="718"/>
      <c r="E2" s="718"/>
      <c r="F2" s="718"/>
      <c r="G2" s="718"/>
      <c r="H2" s="718"/>
      <c r="I2" s="719"/>
      <c r="J2" s="705"/>
      <c r="K2" s="714"/>
      <c r="L2" s="715"/>
      <c r="M2" s="716"/>
    </row>
    <row r="3" spans="1:13" s="497" customFormat="1">
      <c r="A3" s="693"/>
      <c r="B3" s="698" t="s">
        <v>2305</v>
      </c>
      <c r="C3" s="699"/>
      <c r="D3" s="699"/>
      <c r="E3" s="699"/>
      <c r="F3" s="699"/>
      <c r="G3" s="699"/>
      <c r="H3" s="699"/>
      <c r="I3" s="700"/>
      <c r="J3" s="709" t="s">
        <v>1019</v>
      </c>
      <c r="K3" s="721">
        <v>1</v>
      </c>
      <c r="L3" s="722"/>
      <c r="M3" s="723"/>
    </row>
    <row r="4" spans="1:13" s="497" customFormat="1">
      <c r="A4" s="693"/>
      <c r="B4" s="698" t="s">
        <v>2306</v>
      </c>
      <c r="C4" s="699"/>
      <c r="D4" s="699"/>
      <c r="E4" s="699"/>
      <c r="F4" s="699"/>
      <c r="G4" s="699"/>
      <c r="H4" s="699"/>
      <c r="I4" s="700"/>
      <c r="J4" s="720"/>
      <c r="K4" s="724"/>
      <c r="L4" s="725"/>
      <c r="M4" s="726"/>
    </row>
    <row r="5" spans="1:13" s="497" customFormat="1">
      <c r="A5" s="693"/>
      <c r="B5" s="706" t="s">
        <v>2307</v>
      </c>
      <c r="C5" s="707"/>
      <c r="D5" s="707"/>
      <c r="E5" s="707"/>
      <c r="F5" s="707"/>
      <c r="G5" s="707"/>
      <c r="H5" s="707"/>
      <c r="I5" s="708"/>
      <c r="J5" s="709" t="s">
        <v>1020</v>
      </c>
      <c r="K5" s="727"/>
      <c r="L5" s="727" t="s">
        <v>1021</v>
      </c>
      <c r="M5" s="729"/>
    </row>
    <row r="6" spans="1:13" s="497" customFormat="1" ht="13.5" customHeight="1" thickBot="1">
      <c r="A6" s="694"/>
      <c r="B6" s="701"/>
      <c r="C6" s="702"/>
      <c r="D6" s="702"/>
      <c r="E6" s="702"/>
      <c r="F6" s="702"/>
      <c r="G6" s="702"/>
      <c r="H6" s="702"/>
      <c r="I6" s="703"/>
      <c r="J6" s="710"/>
      <c r="K6" s="728"/>
      <c r="L6" s="728"/>
      <c r="M6" s="730"/>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89" t="s">
        <v>2311</v>
      </c>
      <c r="B10" s="690"/>
      <c r="C10" s="690"/>
      <c r="D10" s="690"/>
      <c r="E10" s="516" t="s">
        <v>2312</v>
      </c>
      <c r="F10" s="517"/>
      <c r="H10" s="691" t="s">
        <v>2313</v>
      </c>
      <c r="I10" s="691"/>
      <c r="J10" s="518" t="s">
        <v>2312</v>
      </c>
      <c r="K10" s="519"/>
      <c r="L10" s="519"/>
      <c r="M10" s="520"/>
    </row>
    <row r="11" spans="1:13" s="497" customFormat="1" ht="24" customHeight="1">
      <c r="A11" s="521" t="s">
        <v>1023</v>
      </c>
      <c r="B11" s="522"/>
      <c r="C11" s="688"/>
      <c r="D11" s="688"/>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1"/>
      <c r="L12" s="731"/>
      <c r="M12" s="732"/>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3" t="s">
        <v>2308</v>
      </c>
      <c r="F25" s="733"/>
      <c r="G25" s="733"/>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4" t="s">
        <v>1026</v>
      </c>
      <c r="B27" s="735"/>
      <c r="C27" s="735"/>
      <c r="D27" s="735"/>
      <c r="E27" s="735"/>
      <c r="F27" s="735"/>
      <c r="G27" s="735"/>
      <c r="H27" s="735"/>
      <c r="I27" s="735"/>
      <c r="J27" s="735"/>
      <c r="K27" s="735"/>
      <c r="L27" s="735"/>
      <c r="M27" s="736"/>
    </row>
    <row r="28" spans="1:13" ht="13.5" thickBot="1">
      <c r="A28" s="563"/>
      <c r="B28" s="564"/>
      <c r="C28" s="564"/>
      <c r="D28" s="564"/>
      <c r="E28" s="564"/>
      <c r="F28" s="564"/>
      <c r="G28" s="564"/>
      <c r="H28" s="564"/>
      <c r="I28" s="564"/>
      <c r="J28" s="564"/>
      <c r="K28" s="564"/>
      <c r="L28" s="564"/>
      <c r="M28" s="565"/>
    </row>
    <row r="29" spans="1:13" ht="25.5">
      <c r="A29" s="566" t="s">
        <v>1027</v>
      </c>
      <c r="B29" s="737" t="s">
        <v>1028</v>
      </c>
      <c r="C29" s="738"/>
      <c r="D29" s="738"/>
      <c r="E29" s="738"/>
      <c r="F29" s="738"/>
      <c r="G29" s="738"/>
      <c r="H29" s="738"/>
      <c r="I29" s="739"/>
      <c r="J29" s="567" t="s">
        <v>2321</v>
      </c>
      <c r="K29" s="740" t="s">
        <v>1029</v>
      </c>
      <c r="L29" s="741"/>
      <c r="M29" s="566" t="s">
        <v>1030</v>
      </c>
    </row>
    <row r="30" spans="1:13" ht="13.5" thickBot="1">
      <c r="A30" s="568"/>
      <c r="B30" s="569"/>
      <c r="C30" s="570"/>
      <c r="D30" s="570"/>
      <c r="E30" s="570"/>
      <c r="F30" s="570"/>
      <c r="G30" s="570"/>
      <c r="H30" s="570"/>
      <c r="I30" s="570"/>
      <c r="J30" s="571"/>
      <c r="K30" s="742"/>
      <c r="L30" s="743"/>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4" t="s">
        <v>1028</v>
      </c>
      <c r="B34" s="745"/>
      <c r="C34" s="745"/>
      <c r="D34" s="745"/>
      <c r="E34" s="745"/>
      <c r="F34" s="745"/>
      <c r="G34" s="746"/>
      <c r="H34" s="747" t="s">
        <v>1032</v>
      </c>
      <c r="I34" s="748"/>
      <c r="J34" s="579" t="s">
        <v>1033</v>
      </c>
      <c r="K34" s="749" t="s">
        <v>1034</v>
      </c>
      <c r="L34" s="746"/>
      <c r="M34" s="580" t="s">
        <v>1035</v>
      </c>
    </row>
    <row r="35" spans="1:13" s="581" customFormat="1" ht="12">
      <c r="A35" s="750"/>
      <c r="B35" s="751"/>
      <c r="C35" s="751"/>
      <c r="D35" s="751"/>
      <c r="E35" s="751"/>
      <c r="F35" s="751"/>
      <c r="G35" s="752"/>
      <c r="H35" s="753"/>
      <c r="I35" s="754"/>
      <c r="J35" s="582"/>
      <c r="K35" s="755"/>
      <c r="L35" s="752"/>
      <c r="M35" s="583"/>
    </row>
    <row r="36" spans="1:13" s="581" customFormat="1" thickBot="1">
      <c r="A36" s="756"/>
      <c r="B36" s="757"/>
      <c r="C36" s="757"/>
      <c r="D36" s="757"/>
      <c r="E36" s="757"/>
      <c r="F36" s="757"/>
      <c r="G36" s="758"/>
      <c r="H36" s="759"/>
      <c r="I36" s="760"/>
      <c r="J36" s="584"/>
      <c r="K36" s="761"/>
      <c r="L36" s="758"/>
      <c r="M36" s="585"/>
    </row>
    <row r="37" spans="1:13" s="581" customFormat="1" thickBot="1">
      <c r="A37" s="762" t="s">
        <v>1037</v>
      </c>
      <c r="B37" s="763"/>
      <c r="C37" s="763"/>
      <c r="D37" s="763"/>
      <c r="E37" s="763"/>
      <c r="F37" s="763"/>
      <c r="G37" s="763"/>
      <c r="H37" s="763"/>
      <c r="I37" s="763"/>
      <c r="J37" s="763"/>
      <c r="K37" s="763"/>
      <c r="L37" s="764"/>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4" t="s">
        <v>1028</v>
      </c>
      <c r="B41" s="745"/>
      <c r="C41" s="745"/>
      <c r="D41" s="745"/>
      <c r="E41" s="745"/>
      <c r="F41" s="745"/>
      <c r="G41" s="745"/>
      <c r="H41" s="746"/>
      <c r="I41" s="595" t="s">
        <v>1029</v>
      </c>
      <c r="J41" s="579" t="s">
        <v>1030</v>
      </c>
      <c r="K41" s="749" t="s">
        <v>1039</v>
      </c>
      <c r="L41" s="746"/>
      <c r="M41" s="580" t="s">
        <v>1035</v>
      </c>
    </row>
    <row r="42" spans="1:13" s="581" customFormat="1" ht="12">
      <c r="A42" s="765"/>
      <c r="B42" s="766"/>
      <c r="C42" s="766"/>
      <c r="D42" s="766"/>
      <c r="E42" s="766"/>
      <c r="F42" s="766"/>
      <c r="G42" s="766"/>
      <c r="H42" s="754"/>
      <c r="I42" s="596"/>
      <c r="J42" s="582"/>
      <c r="K42" s="755"/>
      <c r="L42" s="752"/>
      <c r="M42" s="583"/>
    </row>
    <row r="43" spans="1:13" s="581" customFormat="1" thickBot="1">
      <c r="A43" s="767"/>
      <c r="B43" s="768"/>
      <c r="C43" s="768"/>
      <c r="D43" s="768"/>
      <c r="E43" s="768"/>
      <c r="F43" s="768"/>
      <c r="G43" s="768"/>
      <c r="H43" s="760"/>
      <c r="I43" s="597"/>
      <c r="J43" s="598"/>
      <c r="K43" s="761"/>
      <c r="L43" s="758"/>
      <c r="M43" s="599"/>
    </row>
    <row r="44" spans="1:13" s="581" customFormat="1" thickBot="1">
      <c r="A44" s="762" t="s">
        <v>1037</v>
      </c>
      <c r="B44" s="763"/>
      <c r="C44" s="763"/>
      <c r="D44" s="763"/>
      <c r="E44" s="763"/>
      <c r="F44" s="763"/>
      <c r="G44" s="763"/>
      <c r="H44" s="763"/>
      <c r="I44" s="763"/>
      <c r="J44" s="763"/>
      <c r="K44" s="763"/>
      <c r="L44" s="764"/>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69" t="s">
        <v>1041</v>
      </c>
      <c r="B48" s="770"/>
      <c r="C48" s="770"/>
      <c r="D48" s="770"/>
      <c r="E48" s="771"/>
      <c r="F48" s="602"/>
      <c r="G48" s="603" t="s">
        <v>1029</v>
      </c>
      <c r="H48" s="604" t="s">
        <v>1042</v>
      </c>
      <c r="I48" s="605" t="s">
        <v>2339</v>
      </c>
      <c r="J48" s="604" t="s">
        <v>2340</v>
      </c>
      <c r="K48" s="772" t="s">
        <v>1045</v>
      </c>
      <c r="L48" s="771"/>
      <c r="M48" s="606" t="s">
        <v>1035</v>
      </c>
    </row>
    <row r="49" spans="1:13" s="581" customFormat="1" ht="12">
      <c r="A49" s="607"/>
      <c r="B49" s="608"/>
      <c r="C49" s="608"/>
      <c r="D49" s="608"/>
      <c r="E49" s="608"/>
      <c r="F49" s="608"/>
      <c r="G49" s="609"/>
      <c r="H49" s="582"/>
      <c r="I49" s="596"/>
      <c r="J49" s="582"/>
      <c r="K49" s="755"/>
      <c r="L49" s="752"/>
      <c r="M49" s="583"/>
    </row>
    <row r="50" spans="1:13" s="581" customFormat="1" thickBot="1">
      <c r="A50" s="610"/>
      <c r="B50" s="611"/>
      <c r="C50" s="611"/>
      <c r="D50" s="611"/>
      <c r="E50" s="611"/>
      <c r="F50" s="611"/>
      <c r="G50" s="612"/>
      <c r="H50" s="584"/>
      <c r="I50" s="594"/>
      <c r="J50" s="584"/>
      <c r="K50" s="761"/>
      <c r="L50" s="758"/>
      <c r="M50" s="585"/>
    </row>
    <row r="51" spans="1:13" s="581" customFormat="1" thickBot="1">
      <c r="A51" s="773" t="s">
        <v>1037</v>
      </c>
      <c r="B51" s="774"/>
      <c r="C51" s="774"/>
      <c r="D51" s="774"/>
      <c r="E51" s="774"/>
      <c r="F51" s="774"/>
      <c r="G51" s="774"/>
      <c r="H51" s="774"/>
      <c r="I51" s="774"/>
      <c r="J51" s="774"/>
      <c r="K51" s="774"/>
      <c r="L51" s="775"/>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69" t="s">
        <v>1028</v>
      </c>
      <c r="B55" s="770"/>
      <c r="C55" s="770"/>
      <c r="D55" s="770"/>
      <c r="E55" s="770"/>
      <c r="F55" s="770"/>
      <c r="G55" s="771"/>
      <c r="H55" s="603" t="s">
        <v>1048</v>
      </c>
      <c r="I55" s="605" t="s">
        <v>1049</v>
      </c>
      <c r="J55" s="604" t="s">
        <v>1050</v>
      </c>
      <c r="K55" s="776" t="s">
        <v>1034</v>
      </c>
      <c r="L55" s="777"/>
      <c r="M55" s="614" t="s">
        <v>1035</v>
      </c>
    </row>
    <row r="56" spans="1:13" s="581" customFormat="1" ht="12">
      <c r="A56" s="765"/>
      <c r="B56" s="766"/>
      <c r="C56" s="766"/>
      <c r="D56" s="766"/>
      <c r="E56" s="766"/>
      <c r="F56" s="766"/>
      <c r="G56" s="766"/>
      <c r="H56" s="582"/>
      <c r="I56" s="596"/>
      <c r="J56" s="582"/>
      <c r="K56" s="755"/>
      <c r="L56" s="752"/>
      <c r="M56" s="583"/>
    </row>
    <row r="57" spans="1:13" s="581" customFormat="1" thickBot="1">
      <c r="A57" s="767"/>
      <c r="B57" s="768"/>
      <c r="C57" s="768"/>
      <c r="D57" s="768"/>
      <c r="E57" s="768"/>
      <c r="F57" s="768"/>
      <c r="G57" s="768"/>
      <c r="H57" s="584"/>
      <c r="I57" s="594"/>
      <c r="J57" s="584"/>
      <c r="K57" s="761"/>
      <c r="L57" s="758"/>
      <c r="M57" s="585"/>
    </row>
    <row r="58" spans="1:13" s="581" customFormat="1" thickBot="1">
      <c r="A58" s="762" t="s">
        <v>1037</v>
      </c>
      <c r="B58" s="763"/>
      <c r="C58" s="763"/>
      <c r="D58" s="763"/>
      <c r="E58" s="763"/>
      <c r="F58" s="763"/>
      <c r="G58" s="763"/>
      <c r="H58" s="763"/>
      <c r="I58" s="763"/>
      <c r="J58" s="763"/>
      <c r="K58" s="763"/>
      <c r="L58" s="764"/>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62" t="s">
        <v>1051</v>
      </c>
      <c r="B60" s="763"/>
      <c r="C60" s="763"/>
      <c r="D60" s="763"/>
      <c r="E60" s="763"/>
      <c r="F60" s="763"/>
      <c r="G60" s="763"/>
      <c r="H60" s="763"/>
      <c r="I60" s="763"/>
      <c r="J60" s="763"/>
      <c r="K60" s="763"/>
      <c r="L60" s="764"/>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4" t="s">
        <v>1028</v>
      </c>
      <c r="B64" s="745"/>
      <c r="C64" s="745"/>
      <c r="D64" s="745"/>
      <c r="E64" s="745"/>
      <c r="F64" s="745"/>
      <c r="G64" s="745"/>
      <c r="H64" s="615"/>
      <c r="I64" s="616"/>
      <c r="J64" s="617" t="s">
        <v>1054</v>
      </c>
      <c r="K64" s="778" t="s">
        <v>1055</v>
      </c>
      <c r="L64" s="779"/>
      <c r="M64" s="618"/>
    </row>
    <row r="65" spans="1:13" s="581" customFormat="1" ht="12">
      <c r="A65" s="765" t="s">
        <v>2341</v>
      </c>
      <c r="B65" s="766"/>
      <c r="C65" s="766"/>
      <c r="D65" s="766"/>
      <c r="E65" s="766"/>
      <c r="F65" s="766"/>
      <c r="G65" s="766"/>
      <c r="H65" s="619"/>
      <c r="I65" s="620"/>
      <c r="J65" s="621"/>
      <c r="K65" s="790"/>
      <c r="L65" s="791"/>
      <c r="M65" s="622"/>
    </row>
    <row r="66" spans="1:13" s="581" customFormat="1" ht="12">
      <c r="A66" s="623" t="s">
        <v>1057</v>
      </c>
      <c r="B66" s="624"/>
      <c r="C66" s="624"/>
      <c r="D66" s="624"/>
      <c r="E66" s="624"/>
      <c r="F66" s="624"/>
      <c r="G66" s="624"/>
      <c r="H66" s="619"/>
      <c r="I66" s="620"/>
      <c r="J66" s="621"/>
      <c r="K66" s="790"/>
      <c r="L66" s="791"/>
      <c r="M66" s="622"/>
    </row>
    <row r="67" spans="1:13" s="581" customFormat="1" thickBot="1">
      <c r="A67" s="610" t="s">
        <v>1058</v>
      </c>
      <c r="B67" s="611"/>
      <c r="C67" s="611"/>
      <c r="D67" s="611"/>
      <c r="E67" s="611"/>
      <c r="F67" s="611"/>
      <c r="G67" s="611"/>
      <c r="H67" s="625"/>
      <c r="I67" s="626"/>
      <c r="J67" s="621"/>
      <c r="K67" s="792"/>
      <c r="L67" s="793"/>
      <c r="M67" s="622"/>
    </row>
    <row r="68" spans="1:13" s="581" customFormat="1" thickBot="1">
      <c r="A68" s="762" t="s">
        <v>1037</v>
      </c>
      <c r="B68" s="763"/>
      <c r="C68" s="763"/>
      <c r="D68" s="763"/>
      <c r="E68" s="763"/>
      <c r="F68" s="763"/>
      <c r="G68" s="763"/>
      <c r="H68" s="763"/>
      <c r="I68" s="763"/>
      <c r="J68" s="763"/>
      <c r="K68" s="763"/>
      <c r="L68" s="764"/>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62" t="s">
        <v>2342</v>
      </c>
      <c r="B70" s="763"/>
      <c r="C70" s="763"/>
      <c r="D70" s="763"/>
      <c r="E70" s="763"/>
      <c r="F70" s="763"/>
      <c r="G70" s="763"/>
      <c r="H70" s="763"/>
      <c r="I70" s="763"/>
      <c r="J70" s="763"/>
      <c r="K70" s="763"/>
      <c r="L70" s="764"/>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80" t="s">
        <v>2324</v>
      </c>
      <c r="B87" s="781"/>
      <c r="C87" s="781"/>
      <c r="D87" s="781"/>
      <c r="E87" s="781"/>
      <c r="F87" s="781"/>
      <c r="G87" s="781"/>
      <c r="H87" s="781"/>
      <c r="I87" s="781"/>
      <c r="J87" s="781"/>
      <c r="K87" s="781"/>
      <c r="L87" s="781"/>
      <c r="M87" s="782"/>
    </row>
    <row r="88" spans="1:13" ht="17.25" customHeight="1">
      <c r="A88" s="780"/>
      <c r="B88" s="781"/>
      <c r="C88" s="781"/>
      <c r="D88" s="781"/>
      <c r="E88" s="781"/>
      <c r="F88" s="781"/>
      <c r="G88" s="781"/>
      <c r="H88" s="781"/>
      <c r="I88" s="781"/>
      <c r="J88" s="781"/>
      <c r="K88" s="781"/>
      <c r="L88" s="781"/>
      <c r="M88" s="782"/>
    </row>
    <row r="89" spans="1:13" ht="18.75" customHeight="1">
      <c r="A89" s="783" t="s">
        <v>2325</v>
      </c>
      <c r="B89" s="784"/>
      <c r="C89" s="784"/>
      <c r="D89" s="784"/>
      <c r="E89" s="784"/>
      <c r="F89" s="784"/>
      <c r="G89" s="784"/>
      <c r="H89" s="784"/>
      <c r="I89" s="784"/>
      <c r="J89" s="784"/>
      <c r="K89" s="784"/>
      <c r="L89" s="784"/>
      <c r="M89" s="785"/>
    </row>
    <row r="90" spans="1:13" ht="21.75" customHeight="1">
      <c r="A90" s="783"/>
      <c r="B90" s="784"/>
      <c r="C90" s="784"/>
      <c r="D90" s="784"/>
      <c r="E90" s="784"/>
      <c r="F90" s="784"/>
      <c r="G90" s="784"/>
      <c r="H90" s="784"/>
      <c r="I90" s="784"/>
      <c r="J90" s="784"/>
      <c r="K90" s="784"/>
      <c r="L90" s="784"/>
      <c r="M90" s="785"/>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6"/>
      <c r="J100" s="786"/>
      <c r="K100" s="786"/>
      <c r="L100" s="786"/>
      <c r="M100" s="787"/>
    </row>
    <row r="101" spans="1:13" ht="13.5" thickBot="1">
      <c r="A101" s="651" t="s">
        <v>2327</v>
      </c>
      <c r="B101" s="652"/>
      <c r="C101" s="652"/>
      <c r="D101" s="653"/>
      <c r="E101" s="653"/>
      <c r="F101" s="653"/>
      <c r="G101" s="653"/>
      <c r="H101" s="653"/>
      <c r="I101" s="788"/>
      <c r="J101" s="788"/>
      <c r="K101" s="788"/>
      <c r="L101" s="788"/>
      <c r="M101" s="789"/>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08" t="s">
        <v>2311</v>
      </c>
      <c r="C10" s="809"/>
      <c r="D10" s="809"/>
      <c r="E10" s="809"/>
      <c r="F10" s="366" t="s">
        <v>2312</v>
      </c>
      <c r="G10" s="85"/>
      <c r="H10" s="367"/>
      <c r="I10" s="810" t="s">
        <v>2313</v>
      </c>
      <c r="J10" s="810"/>
      <c r="K10" s="368" t="s">
        <v>2312</v>
      </c>
      <c r="L10" s="364"/>
      <c r="M10" s="364"/>
      <c r="N10" s="365"/>
    </row>
    <row r="11" spans="2:14">
      <c r="B11" s="369" t="s">
        <v>1023</v>
      </c>
      <c r="C11" s="370"/>
      <c r="D11" s="796"/>
      <c r="E11" s="796"/>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11" t="s">
        <v>2328</v>
      </c>
      <c r="G25" s="812"/>
      <c r="H25" s="812"/>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VLOOKUP(A36,EQUIPOS!A6:D161,4,FALSE)</f>
        <v>211065.94814848265</v>
      </c>
      <c r="L36" s="278"/>
      <c r="M36" s="279">
        <v>0.15</v>
      </c>
      <c r="N36" s="280">
        <f>K36/M36</f>
        <v>1407106.3209898844</v>
      </c>
    </row>
    <row r="37" spans="1:14">
      <c r="A37" t="s">
        <v>150</v>
      </c>
      <c r="B37" s="867" t="str">
        <f>VLOOKUP(A37,EQUIPOS!A7:D154,3,FALSE)</f>
        <v>Cargador : Potencia en el volante 125 hp, Clasificación de RPM del motor 2300.</v>
      </c>
      <c r="C37" s="868"/>
      <c r="D37" s="868"/>
      <c r="E37" s="868"/>
      <c r="F37" s="868"/>
      <c r="G37" s="868"/>
      <c r="H37" s="869"/>
      <c r="I37" s="275"/>
      <c r="J37" s="276"/>
      <c r="K37" s="277">
        <f>VLOOKUP(A37,EQUIPOS!A7:D162,4,FALSE)</f>
        <v>158982.21832921042</v>
      </c>
      <c r="L37" s="278"/>
      <c r="M37" s="279">
        <v>0.15</v>
      </c>
      <c r="N37" s="280">
        <f>K37/M37</f>
        <v>1059881.4555280695</v>
      </c>
    </row>
    <row r="38" spans="1:14">
      <c r="A38" t="s">
        <v>273</v>
      </c>
      <c r="B38" s="867" t="str">
        <f>VLOOKUP(A38,EQUIPOS!A8:D154,3,FALSE)</f>
        <v>Motosierra, 93.6 cm3 - 7.1 HP, 45-90 cm - 7.9 kg</v>
      </c>
      <c r="C38" s="868"/>
      <c r="D38" s="868"/>
      <c r="E38" s="868"/>
      <c r="F38" s="868"/>
      <c r="G38" s="868"/>
      <c r="H38" s="869"/>
      <c r="I38" s="275"/>
      <c r="J38" s="276"/>
      <c r="K38" s="277">
        <f>VLOOKUP(A38,EQUIPOS!A8:D163,4,FALSE)</f>
        <v>5434.6265940620196</v>
      </c>
      <c r="L38" s="278"/>
      <c r="M38" s="279">
        <v>0.15</v>
      </c>
      <c r="N38" s="281">
        <f>K38/M38</f>
        <v>36230.843960413469</v>
      </c>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8511.2008676833339</v>
      </c>
    </row>
    <row r="43" spans="1:14" ht="15.75" thickBot="1">
      <c r="B43" s="818" t="s">
        <v>1037</v>
      </c>
      <c r="C43" s="819"/>
      <c r="D43" s="819"/>
      <c r="E43" s="819"/>
      <c r="F43" s="819"/>
      <c r="G43" s="819"/>
      <c r="H43" s="819"/>
      <c r="I43" s="819"/>
      <c r="J43" s="819"/>
      <c r="K43" s="819"/>
      <c r="L43" s="819"/>
      <c r="M43" s="820"/>
      <c r="N43" s="105">
        <f>SUM(N36:N42)</f>
        <v>2511729.8213460501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1" t="s">
        <v>1041</v>
      </c>
      <c r="C58" s="882"/>
      <c r="D58" s="882"/>
      <c r="E58" s="882"/>
      <c r="F58" s="882"/>
      <c r="G58" s="883"/>
      <c r="H58" s="79" t="s">
        <v>1029</v>
      </c>
      <c r="I58" s="80" t="s">
        <v>1042</v>
      </c>
      <c r="J58" s="81" t="s">
        <v>1043</v>
      </c>
      <c r="K58" s="79" t="s">
        <v>1044</v>
      </c>
      <c r="L58" s="904" t="s">
        <v>1045</v>
      </c>
      <c r="M58" s="88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5">
        <f>'900.2'!N78</f>
        <v>1332.5894716933174</v>
      </c>
      <c r="M59" s="906"/>
      <c r="N59" s="295">
        <f>K59*L59</f>
        <v>46640.63150926611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6"/>
      <c r="M64" s="897"/>
      <c r="N64" s="304"/>
    </row>
    <row r="65" spans="1:15" ht="15.75" thickBot="1">
      <c r="B65" s="907" t="s">
        <v>1037</v>
      </c>
      <c r="C65" s="861"/>
      <c r="D65" s="861"/>
      <c r="E65" s="861"/>
      <c r="F65" s="861"/>
      <c r="G65" s="861"/>
      <c r="H65" s="861"/>
      <c r="I65" s="861"/>
      <c r="J65" s="861"/>
      <c r="K65" s="861"/>
      <c r="L65" s="861"/>
      <c r="M65" s="862"/>
      <c r="N65" s="309">
        <f>N59+N60+N61+N62+N63</f>
        <v>46640.63150926611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54"/>
      <c r="J75" s="54"/>
      <c r="K75" s="54"/>
      <c r="L75" s="896"/>
      <c r="M75" s="897"/>
      <c r="N75" s="304"/>
    </row>
    <row r="76" spans="1:15" ht="15.75" thickBot="1">
      <c r="B76" s="818" t="s">
        <v>1037</v>
      </c>
      <c r="C76" s="819"/>
      <c r="D76" s="819"/>
      <c r="E76" s="819"/>
      <c r="F76" s="819"/>
      <c r="G76" s="819"/>
      <c r="H76" s="819"/>
      <c r="I76" s="861"/>
      <c r="J76" s="861"/>
      <c r="K76" s="861"/>
      <c r="L76" s="861"/>
      <c r="M76" s="862"/>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2728594.4702089829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545718.89404179656</v>
      </c>
      <c r="M83" s="854"/>
      <c r="N83" s="57"/>
    </row>
    <row r="84" spans="1:14">
      <c r="B84" s="95" t="s">
        <v>1057</v>
      </c>
      <c r="C84" s="96"/>
      <c r="D84" s="96"/>
      <c r="E84" s="96"/>
      <c r="F84" s="96"/>
      <c r="G84" s="96"/>
      <c r="H84" s="96"/>
      <c r="I84" s="93"/>
      <c r="J84" s="94"/>
      <c r="K84" s="312">
        <v>0.05</v>
      </c>
      <c r="L84" s="853">
        <f>N78*K84</f>
        <v>136429.72351044914</v>
      </c>
      <c r="M84" s="854"/>
      <c r="N84" s="57"/>
    </row>
    <row r="85" spans="1:14" ht="15.75" thickBot="1">
      <c r="B85" s="97" t="s">
        <v>1058</v>
      </c>
      <c r="C85" s="98"/>
      <c r="D85" s="98"/>
      <c r="E85" s="98"/>
      <c r="F85" s="98"/>
      <c r="G85" s="98"/>
      <c r="H85" s="98"/>
      <c r="I85" s="99"/>
      <c r="J85" s="100"/>
      <c r="K85" s="313">
        <v>0.05</v>
      </c>
      <c r="L85" s="855">
        <f>N78*K85</f>
        <v>136429.72351044914</v>
      </c>
      <c r="M85" s="856"/>
      <c r="N85" s="57"/>
    </row>
    <row r="86" spans="1:14" ht="15.75" thickBot="1">
      <c r="B86" s="818" t="s">
        <v>1037</v>
      </c>
      <c r="C86" s="819"/>
      <c r="D86" s="819"/>
      <c r="E86" s="819"/>
      <c r="F86" s="819"/>
      <c r="G86" s="819"/>
      <c r="H86" s="819"/>
      <c r="I86" s="819"/>
      <c r="J86" s="819"/>
      <c r="K86" s="819"/>
      <c r="L86" s="819"/>
      <c r="M86" s="820"/>
      <c r="N86" s="58">
        <f>L83+L84+L85</f>
        <v>818578.3410626949</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196">
        <f>N78+N86</f>
        <v>3547172.8112716777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4"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8" t="s">
        <v>2311</v>
      </c>
      <c r="C10" s="809"/>
      <c r="D10" s="809"/>
      <c r="E10" s="809"/>
      <c r="F10" s="399" t="s">
        <v>2312</v>
      </c>
      <c r="G10" s="85"/>
      <c r="H10" s="367"/>
      <c r="I10" s="810" t="s">
        <v>2313</v>
      </c>
      <c r="J10" s="810"/>
      <c r="K10" s="400" t="s">
        <v>2312</v>
      </c>
      <c r="L10" s="364"/>
      <c r="M10" s="364"/>
      <c r="N10" s="36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249</v>
      </c>
      <c r="B36" s="867" t="str">
        <f>VLOOKUP(A36,EQUIPOS!A6:D154,3,FALSE)</f>
        <v>Guadañadora, Cilindraje 41.5 cm3, Longitud del mango 1450 mm, Peso 7.4 kg</v>
      </c>
      <c r="C36" s="868"/>
      <c r="D36" s="868"/>
      <c r="E36" s="868"/>
      <c r="F36" s="868"/>
      <c r="G36" s="868"/>
      <c r="H36" s="869"/>
      <c r="I36" s="275"/>
      <c r="J36" s="276"/>
      <c r="K36" s="277">
        <f>VLOOKUP(A36,EQUIPOS!A6:D161,4,FALSE)</f>
        <v>5073.9360645380757</v>
      </c>
      <c r="L36" s="278"/>
      <c r="M36" s="279">
        <v>0.36</v>
      </c>
      <c r="N36" s="280">
        <f>K36/M36</f>
        <v>14094.266845939099</v>
      </c>
    </row>
    <row r="37" spans="1:14">
      <c r="A37" t="s">
        <v>273</v>
      </c>
      <c r="B37" s="867" t="str">
        <f>VLOOKUP(A37,EQUIPOS!A7:D154,3,FALSE)</f>
        <v>Motosierra, 93.6 cm3 - 7.1 HP, 45-90 cm - 7.9 kg</v>
      </c>
      <c r="C37" s="868"/>
      <c r="D37" s="868"/>
      <c r="E37" s="868"/>
      <c r="F37" s="868"/>
      <c r="G37" s="868"/>
      <c r="H37" s="869"/>
      <c r="I37" s="275"/>
      <c r="J37" s="276"/>
      <c r="K37" s="277">
        <f>VLOOKUP(A37,EQUIPOS!A7:D162,4,FALSE)</f>
        <v>5434.6265940620196</v>
      </c>
      <c r="L37" s="278"/>
      <c r="M37" s="279">
        <v>0.10299999999999999</v>
      </c>
      <c r="N37" s="280">
        <f>K37/M37</f>
        <v>52763.364990893395</v>
      </c>
    </row>
    <row r="38" spans="1:14">
      <c r="B38" s="867"/>
      <c r="C38" s="868"/>
      <c r="D38" s="868"/>
      <c r="E38" s="868"/>
      <c r="F38" s="868"/>
      <c r="G38" s="868"/>
      <c r="H38" s="869"/>
      <c r="I38" s="275"/>
      <c r="J38" s="276"/>
      <c r="K38" s="277"/>
      <c r="L38" s="278"/>
      <c r="M38" s="279"/>
      <c r="N38" s="281"/>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1773.1668474340277</v>
      </c>
    </row>
    <row r="43" spans="1:14" ht="15.75" thickBot="1">
      <c r="B43" s="818" t="s">
        <v>1037</v>
      </c>
      <c r="C43" s="819"/>
      <c r="D43" s="819"/>
      <c r="E43" s="819"/>
      <c r="F43" s="819"/>
      <c r="G43" s="819"/>
      <c r="H43" s="819"/>
      <c r="I43" s="819"/>
      <c r="J43" s="819"/>
      <c r="K43" s="819"/>
      <c r="L43" s="819"/>
      <c r="M43" s="820"/>
      <c r="N43" s="105">
        <f>SUM(N36:N42)</f>
        <v>68630.798684266527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5">
        <f>'900.2'!N78</f>
        <v>1332.5894716933174</v>
      </c>
      <c r="M59" s="906"/>
      <c r="N59" s="295">
        <f>K59*L59</f>
        <v>66629.473584665873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66629.473584665873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170723.60921761295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34144.721843522588</v>
      </c>
      <c r="M83" s="854"/>
      <c r="N83" s="57"/>
    </row>
    <row r="84" spans="1:14">
      <c r="B84" s="95" t="s">
        <v>1057</v>
      </c>
      <c r="C84" s="96"/>
      <c r="D84" s="96"/>
      <c r="E84" s="96"/>
      <c r="F84" s="96"/>
      <c r="G84" s="96"/>
      <c r="H84" s="96"/>
      <c r="I84" s="93"/>
      <c r="J84" s="94"/>
      <c r="K84" s="312">
        <v>0.05</v>
      </c>
      <c r="L84" s="853">
        <f>N78*K84</f>
        <v>8536.1804608806469</v>
      </c>
      <c r="M84" s="854"/>
      <c r="N84" s="57"/>
    </row>
    <row r="85" spans="1:14" ht="15.75" thickBot="1">
      <c r="B85" s="97" t="s">
        <v>1058</v>
      </c>
      <c r="C85" s="98"/>
      <c r="D85" s="98"/>
      <c r="E85" s="98"/>
      <c r="F85" s="98"/>
      <c r="G85" s="98"/>
      <c r="H85" s="98"/>
      <c r="I85" s="99"/>
      <c r="J85" s="100"/>
      <c r="K85" s="313">
        <v>0.05</v>
      </c>
      <c r="L85" s="855">
        <f>N78*K85</f>
        <v>8536.1804608806469</v>
      </c>
      <c r="M85" s="856"/>
      <c r="N85" s="57"/>
    </row>
    <row r="86" spans="1:14" ht="15.75" thickBot="1">
      <c r="B86" s="818" t="s">
        <v>1037</v>
      </c>
      <c r="C86" s="819"/>
      <c r="D86" s="819"/>
      <c r="E86" s="819"/>
      <c r="F86" s="819"/>
      <c r="G86" s="819"/>
      <c r="H86" s="819"/>
      <c r="I86" s="819"/>
      <c r="J86" s="819"/>
      <c r="K86" s="819"/>
      <c r="L86" s="819"/>
      <c r="M86" s="820"/>
      <c r="N86" s="58">
        <f>L83+L84+L85</f>
        <v>51217.082765283885</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196">
        <f>N78+N86</f>
        <v>221940.69198289682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8.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5"/>
      <c r="J36" s="276"/>
      <c r="K36" s="277">
        <f>VLOOKUP(A36,EQUIPOS!A6:D161,4,FALSE)</f>
        <v>158982.21832921042</v>
      </c>
      <c r="L36" s="278"/>
      <c r="M36" s="279">
        <v>2.375</v>
      </c>
      <c r="N36" s="280">
        <f>K36/M36</f>
        <v>66939.8814017728</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2.375</v>
      </c>
      <c r="N37" s="280">
        <f>K37/M37</f>
        <v>43634.762236991992</v>
      </c>
    </row>
    <row r="38" spans="1:14">
      <c r="A38" t="s">
        <v>195</v>
      </c>
      <c r="B38" s="867" t="str">
        <f>VLOOKUP(A38,EQUIPOS!A7:D154,3,FALSE)</f>
        <v xml:space="preserve">Equipo de oxicorte, Capacidad de corte: hasta 6´´ (152mm) </v>
      </c>
      <c r="C38" s="868"/>
      <c r="D38" s="868"/>
      <c r="E38" s="868"/>
      <c r="F38" s="868"/>
      <c r="G38" s="868"/>
      <c r="H38" s="869"/>
      <c r="I38" s="275"/>
      <c r="J38" s="276"/>
      <c r="K38" s="277">
        <f>VLOOKUP(A38,EQUIPOS!A7:D162,4,FALSE)</f>
        <v>10594.152769665698</v>
      </c>
      <c r="L38" s="278"/>
      <c r="M38" s="279">
        <v>2.375</v>
      </c>
      <c r="N38" s="281">
        <f>K38/M38</f>
        <v>4460.6959030171356</v>
      </c>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1343.873821213158</v>
      </c>
    </row>
    <row r="43" spans="1:14" ht="15.75" thickBot="1">
      <c r="B43" s="818" t="s">
        <v>1037</v>
      </c>
      <c r="C43" s="819"/>
      <c r="D43" s="819"/>
      <c r="E43" s="819"/>
      <c r="F43" s="819"/>
      <c r="G43" s="819"/>
      <c r="H43" s="819"/>
      <c r="I43" s="819"/>
      <c r="J43" s="819"/>
      <c r="K43" s="819"/>
      <c r="L43" s="819"/>
      <c r="M43" s="820"/>
      <c r="N43" s="105">
        <f>SUM(N36:N42)</f>
        <v>116379.2133629951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88">
        <f>N43+N54+N65+N76</f>
        <v>131150.54104682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26230.108209364</v>
      </c>
      <c r="M83" s="854"/>
      <c r="N83" s="57"/>
    </row>
    <row r="84" spans="1:14">
      <c r="B84" s="95" t="s">
        <v>1057</v>
      </c>
      <c r="C84" s="96"/>
      <c r="D84" s="96"/>
      <c r="E84" s="96"/>
      <c r="F84" s="96"/>
      <c r="G84" s="96"/>
      <c r="H84" s="96"/>
      <c r="I84" s="93"/>
      <c r="J84" s="94"/>
      <c r="K84" s="312">
        <v>0.05</v>
      </c>
      <c r="L84" s="853">
        <f>N78*K84</f>
        <v>6557.5270523409999</v>
      </c>
      <c r="M84" s="854"/>
      <c r="N84" s="57"/>
    </row>
    <row r="85" spans="1:14" ht="15.75" thickBot="1">
      <c r="B85" s="97" t="s">
        <v>1058</v>
      </c>
      <c r="C85" s="98"/>
      <c r="D85" s="98"/>
      <c r="E85" s="98"/>
      <c r="F85" s="98"/>
      <c r="G85" s="98"/>
      <c r="H85" s="98"/>
      <c r="I85" s="99"/>
      <c r="J85" s="100"/>
      <c r="K85" s="313">
        <v>0.05</v>
      </c>
      <c r="L85" s="855">
        <f>N78*K85</f>
        <v>6557.5270523409999</v>
      </c>
      <c r="M85" s="856"/>
      <c r="N85" s="57"/>
    </row>
    <row r="86" spans="1:14" ht="15.75" thickBot="1">
      <c r="B86" s="818" t="s">
        <v>1037</v>
      </c>
      <c r="C86" s="819"/>
      <c r="D86" s="819"/>
      <c r="E86" s="819"/>
      <c r="F86" s="819"/>
      <c r="G86" s="819"/>
      <c r="H86" s="819"/>
      <c r="I86" s="819"/>
      <c r="J86" s="819"/>
      <c r="K86" s="819"/>
      <c r="L86" s="819"/>
      <c r="M86" s="820"/>
      <c r="N86" s="58">
        <f>L83+L84+L85</f>
        <v>39345.162314046</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58">
        <f>N78+N86</f>
        <v>170495.703360866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c r="B106" s="821"/>
      <c r="C106" s="822"/>
      <c r="D106" s="822"/>
      <c r="E106" s="822"/>
      <c r="F106" s="822"/>
      <c r="G106" s="822"/>
      <c r="H106" s="822"/>
      <c r="I106" s="822"/>
      <c r="J106" s="822"/>
      <c r="K106" s="822"/>
      <c r="L106" s="822"/>
      <c r="M106" s="822"/>
      <c r="N106" s="823"/>
    </row>
    <row r="107" spans="2:14" ht="27.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8" t="s">
        <v>2311</v>
      </c>
      <c r="C10" s="809"/>
      <c r="D10" s="809"/>
      <c r="E10" s="809"/>
      <c r="F10" s="399" t="s">
        <v>2312</v>
      </c>
      <c r="G10" s="85"/>
      <c r="H10" s="367"/>
      <c r="I10" s="810" t="s">
        <v>2313</v>
      </c>
      <c r="J10" s="810"/>
      <c r="K10" s="400" t="s">
        <v>2312</v>
      </c>
      <c r="L10" s="364"/>
      <c r="M10" s="364"/>
      <c r="N10" s="36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5"/>
      <c r="J36" s="276"/>
      <c r="K36" s="277">
        <f>VLOOKUP(A36,EQUIPOS!A6:D161,4,FALSE)</f>
        <v>219924.75754915699</v>
      </c>
      <c r="L36" s="278"/>
      <c r="M36" s="279">
        <v>2.5</v>
      </c>
      <c r="N36" s="280">
        <f>K36/M36</f>
        <v>87969.903019662801</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2.5</v>
      </c>
      <c r="N37" s="280">
        <f>K37/M37</f>
        <v>41453.024125142387</v>
      </c>
    </row>
    <row r="38" spans="1:14">
      <c r="A38" t="s">
        <v>195</v>
      </c>
      <c r="B38" s="867" t="str">
        <f>VLOOKUP(A38,EQUIPOS!A8:D154,3,FALSE)</f>
        <v xml:space="preserve">Equipo de oxicorte, Capacidad de corte: hasta 6´´ (152mm) </v>
      </c>
      <c r="C38" s="868"/>
      <c r="D38" s="868"/>
      <c r="E38" s="868"/>
      <c r="F38" s="868"/>
      <c r="G38" s="868"/>
      <c r="H38" s="869"/>
      <c r="I38" s="275"/>
      <c r="J38" s="276"/>
      <c r="K38" s="277">
        <f>VLOOKUP(A38,EQUIPOS!A8:D163,4,FALSE)</f>
        <v>10594.152769665698</v>
      </c>
      <c r="L38" s="278"/>
      <c r="M38" s="279">
        <v>2.5</v>
      </c>
      <c r="N38" s="280">
        <f>K38/M38</f>
        <v>4237.6611078662791</v>
      </c>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255.33602603049999</v>
      </c>
    </row>
    <row r="43" spans="1:14" ht="15.75" thickBot="1">
      <c r="B43" s="818" t="s">
        <v>1037</v>
      </c>
      <c r="C43" s="819"/>
      <c r="D43" s="819"/>
      <c r="E43" s="819"/>
      <c r="F43" s="819"/>
      <c r="G43" s="819"/>
      <c r="H43" s="819"/>
      <c r="I43" s="819"/>
      <c r="J43" s="819"/>
      <c r="K43" s="819"/>
      <c r="L43" s="819"/>
      <c r="M43" s="820"/>
      <c r="N43" s="105">
        <f>SUM(N36:N42)</f>
        <v>133915.92427870198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N70+N71+N72+N73+N74</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148015.3150519203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29603.063010384063</v>
      </c>
      <c r="M83" s="854"/>
      <c r="N83" s="57"/>
    </row>
    <row r="84" spans="1:14">
      <c r="B84" s="95" t="s">
        <v>1057</v>
      </c>
      <c r="C84" s="96"/>
      <c r="D84" s="96"/>
      <c r="E84" s="96"/>
      <c r="F84" s="96"/>
      <c r="G84" s="96"/>
      <c r="H84" s="96"/>
      <c r="I84" s="93"/>
      <c r="J84" s="94"/>
      <c r="K84" s="312">
        <v>0.05</v>
      </c>
      <c r="L84" s="853">
        <f>N78*K84</f>
        <v>7400.7657525960158</v>
      </c>
      <c r="M84" s="854"/>
      <c r="N84" s="57"/>
    </row>
    <row r="85" spans="1:14" ht="15.75" thickBot="1">
      <c r="B85" s="97" t="s">
        <v>1058</v>
      </c>
      <c r="C85" s="98"/>
      <c r="D85" s="98"/>
      <c r="E85" s="98"/>
      <c r="F85" s="98"/>
      <c r="G85" s="98"/>
      <c r="H85" s="98"/>
      <c r="I85" s="99"/>
      <c r="J85" s="100"/>
      <c r="K85" s="313">
        <v>0.05</v>
      </c>
      <c r="L85" s="855">
        <f>N78*K85</f>
        <v>7400.7657525960158</v>
      </c>
      <c r="M85" s="856"/>
      <c r="N85" s="57"/>
    </row>
    <row r="86" spans="1:14" ht="15.75" thickBot="1">
      <c r="B86" s="818" t="s">
        <v>1037</v>
      </c>
      <c r="C86" s="819"/>
      <c r="D86" s="819"/>
      <c r="E86" s="819"/>
      <c r="F86" s="819"/>
      <c r="G86" s="819"/>
      <c r="H86" s="819"/>
      <c r="I86" s="819"/>
      <c r="J86" s="819"/>
      <c r="K86" s="819"/>
      <c r="L86" s="819"/>
      <c r="M86" s="820"/>
      <c r="N86" s="58">
        <f>L83+L84+L85</f>
        <v>44404.594515576093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192419.90956749639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8.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8" t="s">
        <v>2311</v>
      </c>
      <c r="C10" s="809"/>
      <c r="D10" s="809"/>
      <c r="E10" s="809"/>
      <c r="F10" s="399" t="s">
        <v>2312</v>
      </c>
      <c r="G10" s="85"/>
      <c r="H10" s="367"/>
      <c r="I10" s="810" t="s">
        <v>2313</v>
      </c>
      <c r="J10" s="810"/>
      <c r="K10" s="400" t="s">
        <v>2312</v>
      </c>
      <c r="L10" s="364"/>
      <c r="M10" s="364"/>
      <c r="N10" s="36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5"/>
      <c r="J36" s="276"/>
      <c r="K36" s="277">
        <f>VLOOKUP(A36,EQUIPOS!A6:D161,4,FALSE)</f>
        <v>158982.21832921042</v>
      </c>
      <c r="L36" s="278"/>
      <c r="M36" s="279">
        <v>9.25</v>
      </c>
      <c r="N36" s="280">
        <f>K36/M36</f>
        <v>17187.266846401126</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9.25</v>
      </c>
      <c r="N37" s="280">
        <f>K37/M37</f>
        <v>11203.520033822268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55.207789412000004</v>
      </c>
    </row>
    <row r="43" spans="1:14" ht="15.75" thickBot="1">
      <c r="B43" s="818" t="s">
        <v>1037</v>
      </c>
      <c r="C43" s="819"/>
      <c r="D43" s="819"/>
      <c r="E43" s="819"/>
      <c r="F43" s="819"/>
      <c r="G43" s="819"/>
      <c r="H43" s="819"/>
      <c r="I43" s="819"/>
      <c r="J43" s="819"/>
      <c r="K43" s="819"/>
      <c r="L43" s="819"/>
      <c r="M43" s="820"/>
      <c r="N43" s="105">
        <f>SUM(N36:N42)</f>
        <v>28445.994669635395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32538.973611928712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6507.7947223857427</v>
      </c>
      <c r="M83" s="854"/>
      <c r="N83" s="57"/>
    </row>
    <row r="84" spans="1:14">
      <c r="B84" s="95" t="s">
        <v>1057</v>
      </c>
      <c r="C84" s="96"/>
      <c r="D84" s="96"/>
      <c r="E84" s="96"/>
      <c r="F84" s="96"/>
      <c r="G84" s="96"/>
      <c r="H84" s="96"/>
      <c r="I84" s="93"/>
      <c r="J84" s="94"/>
      <c r="K84" s="312">
        <v>0.05</v>
      </c>
      <c r="L84" s="853">
        <f>N78*K84</f>
        <v>1626.9486805964357</v>
      </c>
      <c r="M84" s="854"/>
      <c r="N84" s="57"/>
    </row>
    <row r="85" spans="1:14" ht="15.75" thickBot="1">
      <c r="B85" s="97" t="s">
        <v>1058</v>
      </c>
      <c r="C85" s="98"/>
      <c r="D85" s="98"/>
      <c r="E85" s="98"/>
      <c r="F85" s="98"/>
      <c r="G85" s="98"/>
      <c r="H85" s="98"/>
      <c r="I85" s="99"/>
      <c r="J85" s="100"/>
      <c r="K85" s="313">
        <v>0.05</v>
      </c>
      <c r="L85" s="855">
        <f>N78*K85</f>
        <v>1626.9486805964357</v>
      </c>
      <c r="M85" s="856"/>
      <c r="N85" s="57"/>
    </row>
    <row r="86" spans="1:14" ht="15.75" thickBot="1">
      <c r="B86" s="818" t="s">
        <v>1037</v>
      </c>
      <c r="C86" s="819"/>
      <c r="D86" s="819"/>
      <c r="E86" s="819"/>
      <c r="F86" s="819"/>
      <c r="G86" s="819"/>
      <c r="H86" s="819"/>
      <c r="I86" s="819"/>
      <c r="J86" s="819"/>
      <c r="K86" s="819"/>
      <c r="L86" s="819"/>
      <c r="M86" s="820"/>
      <c r="N86" s="58">
        <f>L83+L84+L85</f>
        <v>9761.6920835786132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42300.665695507327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180</v>
      </c>
      <c r="B36" s="867" t="str">
        <f>VLOOKUP(A36,EQUIPOS!A6:D154,3,FALSE)</f>
        <v>Compresor 120 HP, con martillo.</v>
      </c>
      <c r="C36" s="868"/>
      <c r="D36" s="868"/>
      <c r="E36" s="868"/>
      <c r="F36" s="868"/>
      <c r="G36" s="868"/>
      <c r="H36" s="869"/>
      <c r="I36" s="275"/>
      <c r="J36" s="276"/>
      <c r="K36" s="277">
        <f>VLOOKUP(A36,EQUIPOS!A6:D161,4,FALSE)</f>
        <v>103632.56031285597</v>
      </c>
      <c r="L36" s="278"/>
      <c r="M36" s="279">
        <v>2.5</v>
      </c>
      <c r="N36" s="280">
        <f>K36/M36</f>
        <v>41453.024125142387</v>
      </c>
    </row>
    <row r="37" span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1021.344104122</v>
      </c>
    </row>
    <row r="43" spans="1:14" ht="15.75" thickBot="1">
      <c r="B43" s="818" t="s">
        <v>1037</v>
      </c>
      <c r="C43" s="819"/>
      <c r="D43" s="819"/>
      <c r="E43" s="819"/>
      <c r="F43" s="819"/>
      <c r="G43" s="819"/>
      <c r="H43" s="819"/>
      <c r="I43" s="819"/>
      <c r="J43" s="819"/>
      <c r="K43" s="819"/>
      <c r="L43" s="819"/>
      <c r="M43" s="820"/>
      <c r="N43" s="105">
        <f>SUM(N36:N42)</f>
        <v>42474.368229264386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N70+N71+N72+N73+N74</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54020.398742177706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10804.079748435543</v>
      </c>
      <c r="M83" s="854"/>
      <c r="N83" s="57"/>
    </row>
    <row r="84" spans="1:14">
      <c r="B84" s="95" t="s">
        <v>1057</v>
      </c>
      <c r="C84" s="96"/>
      <c r="D84" s="96"/>
      <c r="E84" s="96"/>
      <c r="F84" s="96"/>
      <c r="G84" s="96"/>
      <c r="H84" s="96"/>
      <c r="I84" s="93"/>
      <c r="J84" s="94"/>
      <c r="K84" s="312">
        <v>0.05</v>
      </c>
      <c r="L84" s="853">
        <f>N78*K84</f>
        <v>2701.0199371088856</v>
      </c>
      <c r="M84" s="854"/>
      <c r="N84" s="57"/>
    </row>
    <row r="85" spans="1:14" ht="15.75" thickBot="1">
      <c r="B85" s="97" t="s">
        <v>1058</v>
      </c>
      <c r="C85" s="98"/>
      <c r="D85" s="98"/>
      <c r="E85" s="98"/>
      <c r="F85" s="98"/>
      <c r="G85" s="98"/>
      <c r="H85" s="98"/>
      <c r="I85" s="99"/>
      <c r="J85" s="100"/>
      <c r="K85" s="313">
        <v>0.05</v>
      </c>
      <c r="L85" s="855">
        <f>N78*K85</f>
        <v>2701.0199371088856</v>
      </c>
      <c r="M85" s="856"/>
      <c r="N85" s="57"/>
    </row>
    <row r="86" spans="1:14" ht="15.75" thickBot="1">
      <c r="B86" s="818" t="s">
        <v>1037</v>
      </c>
      <c r="C86" s="819"/>
      <c r="D86" s="819"/>
      <c r="E86" s="819"/>
      <c r="F86" s="819"/>
      <c r="G86" s="819"/>
      <c r="H86" s="819"/>
      <c r="I86" s="819"/>
      <c r="J86" s="819"/>
      <c r="K86" s="819"/>
      <c r="L86" s="819"/>
      <c r="M86" s="820"/>
      <c r="N86" s="58">
        <f>L83+L84+L85</f>
        <v>16206.119622653314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70226.518364831019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58"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5"/>
      <c r="J36" s="276"/>
      <c r="K36" s="277">
        <f>VLOOKUP(A36,EQUIPOS!A6:D161,4,FALSE)</f>
        <v>158982.21832921042</v>
      </c>
      <c r="L36" s="278"/>
      <c r="M36" s="279">
        <v>2.375</v>
      </c>
      <c r="N36" s="280">
        <f>K36/M36</f>
        <v>66939.8814017728</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2.375</v>
      </c>
      <c r="N37" s="280">
        <f>K37/M37</f>
        <v>43634.762236991992</v>
      </c>
    </row>
    <row r="38" spans="1:14">
      <c r="A38" t="s">
        <v>195</v>
      </c>
      <c r="B38" s="867" t="str">
        <f>VLOOKUP(A38,EQUIPOS!A8:D154,3,FALSE)</f>
        <v xml:space="preserve">Equipo de oxicorte, Capacidad de corte: hasta 6´´ (152mm) </v>
      </c>
      <c r="C38" s="868"/>
      <c r="D38" s="868"/>
      <c r="E38" s="868"/>
      <c r="F38" s="868"/>
      <c r="G38" s="868"/>
      <c r="H38" s="869"/>
      <c r="I38" s="275"/>
      <c r="J38" s="276"/>
      <c r="K38" s="277">
        <f>VLOOKUP(A38,EQUIPOS!A8:D163,4,FALSE)</f>
        <v>10594.152769665698</v>
      </c>
      <c r="L38" s="278"/>
      <c r="M38" s="279">
        <v>2.375</v>
      </c>
      <c r="N38" s="280">
        <f>K38/M38</f>
        <v>4460.6959030171356</v>
      </c>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1343.873821213158</v>
      </c>
    </row>
    <row r="43" spans="1:14" ht="15.75" thickBot="1">
      <c r="B43" s="818" t="s">
        <v>1037</v>
      </c>
      <c r="C43" s="819"/>
      <c r="D43" s="819"/>
      <c r="E43" s="819"/>
      <c r="F43" s="819"/>
      <c r="G43" s="819"/>
      <c r="H43" s="819"/>
      <c r="I43" s="819"/>
      <c r="J43" s="819"/>
      <c r="K43" s="819"/>
      <c r="L43" s="819"/>
      <c r="M43" s="820"/>
      <c r="N43" s="105">
        <f>SUM(N36:N42)</f>
        <v>116379.2133629951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131150.54104682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26230.108209364</v>
      </c>
      <c r="M83" s="854"/>
      <c r="N83" s="57"/>
    </row>
    <row r="84" spans="1:14">
      <c r="B84" s="95" t="s">
        <v>1057</v>
      </c>
      <c r="C84" s="96"/>
      <c r="D84" s="96"/>
      <c r="E84" s="96"/>
      <c r="F84" s="96"/>
      <c r="G84" s="96"/>
      <c r="H84" s="96"/>
      <c r="I84" s="93"/>
      <c r="J84" s="94"/>
      <c r="K84" s="312">
        <v>0.05</v>
      </c>
      <c r="L84" s="853">
        <f>N78*K84</f>
        <v>6557.5270523409999</v>
      </c>
      <c r="M84" s="854"/>
      <c r="N84" s="57"/>
    </row>
    <row r="85" spans="1:14" ht="15.75" thickBot="1">
      <c r="B85" s="97" t="s">
        <v>1058</v>
      </c>
      <c r="C85" s="98"/>
      <c r="D85" s="98"/>
      <c r="E85" s="98"/>
      <c r="F85" s="98"/>
      <c r="G85" s="98"/>
      <c r="H85" s="98"/>
      <c r="I85" s="99"/>
      <c r="J85" s="100"/>
      <c r="K85" s="313">
        <v>0.05</v>
      </c>
      <c r="L85" s="855">
        <f>N78*K85</f>
        <v>6557.5270523409999</v>
      </c>
      <c r="M85" s="856"/>
      <c r="N85" s="57"/>
    </row>
    <row r="86" spans="1:14" ht="15.75" thickBot="1">
      <c r="B86" s="818" t="s">
        <v>1037</v>
      </c>
      <c r="C86" s="819"/>
      <c r="D86" s="819"/>
      <c r="E86" s="819"/>
      <c r="F86" s="819"/>
      <c r="G86" s="819"/>
      <c r="H86" s="819"/>
      <c r="I86" s="819"/>
      <c r="J86" s="819"/>
      <c r="K86" s="819"/>
      <c r="L86" s="819"/>
      <c r="M86" s="820"/>
      <c r="N86" s="58">
        <f>L83+L84+L85</f>
        <v>39345.162314046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170495.703360866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5"/>
      <c r="J36" s="276"/>
      <c r="K36" s="277">
        <f>VLOOKUP(A36,EQUIPOS!A6:D161,4,FALSE)</f>
        <v>219924.75754915699</v>
      </c>
      <c r="L36" s="278"/>
      <c r="M36" s="279">
        <v>2.5</v>
      </c>
      <c r="N36" s="280">
        <f>K36/M36</f>
        <v>87969.903019662801</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2.5</v>
      </c>
      <c r="N37" s="280">
        <f>K37/M37</f>
        <v>41453.024125142387</v>
      </c>
    </row>
    <row r="38" spans="1:14">
      <c r="A38" t="s">
        <v>195</v>
      </c>
      <c r="B38" s="867" t="str">
        <f>VLOOKUP(A38,EQUIPOS!A8:D154,3,FALSE)</f>
        <v xml:space="preserve">Equipo de oxicorte, Capacidad de corte: hasta 6´´ (152mm) </v>
      </c>
      <c r="C38" s="868"/>
      <c r="D38" s="868"/>
      <c r="E38" s="868"/>
      <c r="F38" s="868"/>
      <c r="G38" s="868"/>
      <c r="H38" s="869"/>
      <c r="I38" s="275"/>
      <c r="J38" s="276"/>
      <c r="K38" s="277">
        <f>VLOOKUP(A38,EQUIPOS!A8:D163,4,FALSE)</f>
        <v>10594.152769665698</v>
      </c>
      <c r="L38" s="278"/>
      <c r="M38" s="279">
        <v>2.5</v>
      </c>
      <c r="N38" s="280">
        <f>K38/M38</f>
        <v>4237.6611078662791</v>
      </c>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255.33602603049999</v>
      </c>
    </row>
    <row r="43" spans="1:14" ht="15.75" thickBot="1">
      <c r="B43" s="818" t="s">
        <v>1037</v>
      </c>
      <c r="C43" s="819"/>
      <c r="D43" s="819"/>
      <c r="E43" s="819"/>
      <c r="F43" s="819"/>
      <c r="G43" s="819"/>
      <c r="H43" s="819"/>
      <c r="I43" s="819"/>
      <c r="J43" s="819"/>
      <c r="K43" s="819"/>
      <c r="L43" s="819"/>
      <c r="M43" s="820"/>
      <c r="N43" s="105">
        <f>SUM(N36:N42)</f>
        <v>133915.92427870198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5">
        <f>'900.2'!N78</f>
        <v>1332.5894716933174</v>
      </c>
      <c r="M59" s="906"/>
      <c r="N59" s="295">
        <f>K59*L59</f>
        <v>1332.5894716933174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1332.5894716933174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148015.3150519203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29603.063010384063</v>
      </c>
      <c r="M83" s="854"/>
      <c r="N83" s="57"/>
    </row>
    <row r="84" spans="1:14">
      <c r="B84" s="95" t="s">
        <v>1057</v>
      </c>
      <c r="C84" s="96"/>
      <c r="D84" s="96"/>
      <c r="E84" s="96"/>
      <c r="F84" s="96"/>
      <c r="G84" s="96"/>
      <c r="H84" s="96"/>
      <c r="I84" s="93"/>
      <c r="J84" s="94"/>
      <c r="K84" s="312">
        <v>0.05</v>
      </c>
      <c r="L84" s="853">
        <f>N78*K84</f>
        <v>7400.7657525960158</v>
      </c>
      <c r="M84" s="854"/>
      <c r="N84" s="57"/>
    </row>
    <row r="85" spans="1:14" ht="15.75" thickBot="1">
      <c r="B85" s="97" t="s">
        <v>1058</v>
      </c>
      <c r="C85" s="98"/>
      <c r="D85" s="98"/>
      <c r="E85" s="98"/>
      <c r="F85" s="98"/>
      <c r="G85" s="98"/>
      <c r="H85" s="98"/>
      <c r="I85" s="99"/>
      <c r="J85" s="100"/>
      <c r="K85" s="313">
        <v>0.05</v>
      </c>
      <c r="L85" s="855">
        <f>N78*K85</f>
        <v>7400.7657525960158</v>
      </c>
      <c r="M85" s="856"/>
      <c r="N85" s="57"/>
    </row>
    <row r="86" spans="1:14" ht="15.75" thickBot="1">
      <c r="B86" s="818" t="s">
        <v>1037</v>
      </c>
      <c r="C86" s="819"/>
      <c r="D86" s="819"/>
      <c r="E86" s="819"/>
      <c r="F86" s="819"/>
      <c r="G86" s="819"/>
      <c r="H86" s="819"/>
      <c r="I86" s="819"/>
      <c r="J86" s="819"/>
      <c r="K86" s="819"/>
      <c r="L86" s="819"/>
      <c r="M86" s="820"/>
      <c r="N86" s="58">
        <f>L83+L84+L85</f>
        <v>44404.594515576093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192419.90956749639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5"/>
      <c r="J36" s="276"/>
      <c r="K36" s="277">
        <f>VLOOKUP(A36,EQUIPOS!A6:D161,4,FALSE)</f>
        <v>219924.75754915699</v>
      </c>
      <c r="L36" s="278"/>
      <c r="M36" s="279">
        <v>2.5</v>
      </c>
      <c r="N36" s="280">
        <f>K36/M36</f>
        <v>87969.903019662801</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2.5</v>
      </c>
      <c r="N37" s="280">
        <f>K37/M37</f>
        <v>41453.024125142387</v>
      </c>
    </row>
    <row r="38" spans="1:14">
      <c r="A38" t="s">
        <v>195</v>
      </c>
      <c r="B38" s="867" t="str">
        <f>VLOOKUP(A38,EQUIPOS!A8:D154,3,FALSE)</f>
        <v xml:space="preserve">Equipo de oxicorte, Capacidad de corte: hasta 6´´ (152mm) </v>
      </c>
      <c r="C38" s="868"/>
      <c r="D38" s="868"/>
      <c r="E38" s="868"/>
      <c r="F38" s="868"/>
      <c r="G38" s="868"/>
      <c r="H38" s="869"/>
      <c r="I38" s="275"/>
      <c r="J38" s="276"/>
      <c r="K38" s="277">
        <f>VLOOKUP(A38,EQUIPOS!A8:D163,4,FALSE)</f>
        <v>10594.152769665698</v>
      </c>
      <c r="L38" s="278"/>
      <c r="M38" s="279">
        <v>2.5</v>
      </c>
      <c r="N38" s="280">
        <f>K38/M38</f>
        <v>4237.6611078662791</v>
      </c>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204.2688208244</v>
      </c>
    </row>
    <row r="43" spans="1:14" ht="15.75" thickBot="1">
      <c r="B43" s="818" t="s">
        <v>1037</v>
      </c>
      <c r="C43" s="819"/>
      <c r="D43" s="819"/>
      <c r="E43" s="819"/>
      <c r="F43" s="819"/>
      <c r="G43" s="819"/>
      <c r="H43" s="819"/>
      <c r="I43" s="819"/>
      <c r="J43" s="819"/>
      <c r="K43" s="819"/>
      <c r="L43" s="819"/>
      <c r="M43" s="820"/>
      <c r="N43" s="105">
        <f>SUM(N36:N42)</f>
        <v>133864.85707349586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5">
        <f>'900.2'!N78</f>
        <v>1332.5894716933174</v>
      </c>
      <c r="M59" s="906"/>
      <c r="N59" s="295">
        <f>K59*L59</f>
        <v>1865.6252603706441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1865.6252603706441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145943.92337508651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29188.784675017305</v>
      </c>
      <c r="M83" s="854"/>
      <c r="N83" s="57"/>
    </row>
    <row r="84" spans="1:14">
      <c r="B84" s="95" t="s">
        <v>1057</v>
      </c>
      <c r="C84" s="96"/>
      <c r="D84" s="96"/>
      <c r="E84" s="96"/>
      <c r="F84" s="96"/>
      <c r="G84" s="96"/>
      <c r="H84" s="96"/>
      <c r="I84" s="93"/>
      <c r="J84" s="94"/>
      <c r="K84" s="312">
        <v>0.05</v>
      </c>
      <c r="L84" s="853">
        <f>N78*K84</f>
        <v>7297.1961687543262</v>
      </c>
      <c r="M84" s="854"/>
      <c r="N84" s="57"/>
    </row>
    <row r="85" spans="1:14" ht="15.75" thickBot="1">
      <c r="B85" s="97" t="s">
        <v>1058</v>
      </c>
      <c r="C85" s="98"/>
      <c r="D85" s="98"/>
      <c r="E85" s="98"/>
      <c r="F85" s="98"/>
      <c r="G85" s="98"/>
      <c r="H85" s="98"/>
      <c r="I85" s="99"/>
      <c r="J85" s="100"/>
      <c r="K85" s="313">
        <v>0.05</v>
      </c>
      <c r="L85" s="855">
        <f>N78*K85</f>
        <v>7297.1961687543262</v>
      </c>
      <c r="M85" s="856"/>
      <c r="N85" s="57"/>
    </row>
    <row r="86" spans="1:14" ht="15.75" thickBot="1">
      <c r="B86" s="818" t="s">
        <v>1037</v>
      </c>
      <c r="C86" s="819"/>
      <c r="D86" s="819"/>
      <c r="E86" s="819"/>
      <c r="F86" s="819"/>
      <c r="G86" s="819"/>
      <c r="H86" s="819"/>
      <c r="I86" s="819"/>
      <c r="J86" s="819"/>
      <c r="K86" s="819"/>
      <c r="L86" s="819"/>
      <c r="M86" s="820"/>
      <c r="N86" s="58">
        <f>L83+L84+L85</f>
        <v>43783.17701252595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189727.10038761247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5"/>
      <c r="J36" s="276"/>
      <c r="K36" s="277">
        <f>VLOOKUP(A36,EQUIPOS!A6:D161,4,FALSE)</f>
        <v>158982.21832921042</v>
      </c>
      <c r="L36" s="278"/>
      <c r="M36" s="279">
        <v>22</v>
      </c>
      <c r="N36" s="280">
        <f>K36/M36</f>
        <v>7226.464469509564</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22</v>
      </c>
      <c r="N37" s="280">
        <f>K37/M37</f>
        <v>4710.5709233116349</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23.212366002772729</v>
      </c>
    </row>
    <row r="43" spans="1:14" ht="15.75" thickBot="1">
      <c r="B43" s="818" t="s">
        <v>1037</v>
      </c>
      <c r="C43" s="819"/>
      <c r="D43" s="819"/>
      <c r="E43" s="819"/>
      <c r="F43" s="819"/>
      <c r="G43" s="819"/>
      <c r="H43" s="819"/>
      <c r="I43" s="819"/>
      <c r="J43" s="819"/>
      <c r="K43" s="819"/>
      <c r="L43" s="819"/>
      <c r="M43" s="820"/>
      <c r="N43" s="105">
        <f>SUM(N36:N42)</f>
        <v>11960.247758823971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5">
        <f>'900.2'!N78</f>
        <v>1332.5894716933174</v>
      </c>
      <c r="M59" s="906"/>
      <c r="N59" s="295">
        <f>K59*L59</f>
        <v>559.68757811119326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559.68757811119326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1160.6183001386364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13680.553637073801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2736.1107274147603</v>
      </c>
      <c r="M83" s="854"/>
      <c r="N83" s="57"/>
    </row>
    <row r="84" spans="1:14">
      <c r="B84" s="95" t="s">
        <v>1057</v>
      </c>
      <c r="C84" s="96"/>
      <c r="D84" s="96"/>
      <c r="E84" s="96"/>
      <c r="F84" s="96"/>
      <c r="G84" s="96"/>
      <c r="H84" s="96"/>
      <c r="I84" s="93"/>
      <c r="J84" s="94"/>
      <c r="K84" s="312">
        <v>0.05</v>
      </c>
      <c r="L84" s="853">
        <f>N78*K84</f>
        <v>684.02768185369007</v>
      </c>
      <c r="M84" s="854"/>
      <c r="N84" s="57"/>
    </row>
    <row r="85" spans="1:14" ht="15.75" thickBot="1">
      <c r="B85" s="97" t="s">
        <v>1058</v>
      </c>
      <c r="C85" s="98"/>
      <c r="D85" s="98"/>
      <c r="E85" s="98"/>
      <c r="F85" s="98"/>
      <c r="G85" s="98"/>
      <c r="H85" s="98"/>
      <c r="I85" s="99"/>
      <c r="J85" s="100"/>
      <c r="K85" s="313">
        <v>0.05</v>
      </c>
      <c r="L85" s="855">
        <f>N78*K85</f>
        <v>684.02768185369007</v>
      </c>
      <c r="M85" s="856"/>
      <c r="N85" s="57"/>
    </row>
    <row r="86" spans="1:14" ht="15.75" thickBot="1">
      <c r="B86" s="818" t="s">
        <v>1037</v>
      </c>
      <c r="C86" s="819"/>
      <c r="D86" s="819"/>
      <c r="E86" s="819"/>
      <c r="F86" s="819"/>
      <c r="G86" s="819"/>
      <c r="H86" s="819"/>
      <c r="I86" s="819"/>
      <c r="J86" s="819"/>
      <c r="K86" s="819"/>
      <c r="L86" s="819"/>
      <c r="M86" s="820"/>
      <c r="N86" s="58">
        <f>L83+L84+L85</f>
        <v>4104.1660911221406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17784.719728195942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5"/>
      <c r="J36" s="276"/>
      <c r="K36" s="277">
        <f>VLOOKUP(A36,EQUIPOS!A6:D161,4,FALSE)</f>
        <v>158982.21832921042</v>
      </c>
      <c r="L36" s="278"/>
      <c r="M36" s="279">
        <v>22</v>
      </c>
      <c r="N36" s="280">
        <f>K36/M36</f>
        <v>7226.464469509564</v>
      </c>
    </row>
    <row r="37" spans="1:14">
      <c r="A37" t="s">
        <v>180</v>
      </c>
      <c r="B37" s="867" t="str">
        <f>VLOOKUP(A37,EQUIPOS!A7:D154,3,FALSE)</f>
        <v>Compresor 120 HP, con martillo.</v>
      </c>
      <c r="C37" s="868"/>
      <c r="D37" s="868"/>
      <c r="E37" s="868"/>
      <c r="F37" s="868"/>
      <c r="G37" s="868"/>
      <c r="H37" s="869"/>
      <c r="I37" s="275"/>
      <c r="J37" s="276"/>
      <c r="K37" s="277">
        <f>VLOOKUP(A37,EQUIPOS!A7:D162,4,FALSE)</f>
        <v>103632.56031285597</v>
      </c>
      <c r="L37" s="278"/>
      <c r="M37" s="279">
        <v>22</v>
      </c>
      <c r="N37" s="280">
        <f>K37/M37</f>
        <v>4710.5709233116349</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23.212366002772729</v>
      </c>
    </row>
    <row r="43" spans="1:14" ht="15.75" thickBot="1">
      <c r="B43" s="818" t="s">
        <v>1037</v>
      </c>
      <c r="C43" s="819"/>
      <c r="D43" s="819"/>
      <c r="E43" s="819"/>
      <c r="F43" s="819"/>
      <c r="G43" s="819"/>
      <c r="H43" s="819"/>
      <c r="I43" s="819"/>
      <c r="J43" s="819"/>
      <c r="K43" s="819"/>
      <c r="L43" s="819"/>
      <c r="M43" s="820"/>
      <c r="N43" s="105">
        <f>SUM(N36:N42)</f>
        <v>11960.247758823971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5">
        <f>'900.2'!N78</f>
        <v>1332.5894716933174</v>
      </c>
      <c r="M59" s="906"/>
      <c r="N59" s="295">
        <f>K59*L59</f>
        <v>279.84378905559663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279.84378905559663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1160.6183001386364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13400.709848018203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2680.141969603641</v>
      </c>
      <c r="M83" s="854"/>
      <c r="N83" s="57"/>
    </row>
    <row r="84" spans="1:14">
      <c r="B84" s="95" t="s">
        <v>1057</v>
      </c>
      <c r="C84" s="96"/>
      <c r="D84" s="96"/>
      <c r="E84" s="96"/>
      <c r="F84" s="96"/>
      <c r="G84" s="96"/>
      <c r="H84" s="96"/>
      <c r="I84" s="93"/>
      <c r="J84" s="94"/>
      <c r="K84" s="312">
        <v>0.05</v>
      </c>
      <c r="L84" s="853">
        <f>N78*K84</f>
        <v>670.03549240091024</v>
      </c>
      <c r="M84" s="854"/>
      <c r="N84" s="57"/>
    </row>
    <row r="85" spans="1:14" ht="15.75" thickBot="1">
      <c r="B85" s="97" t="s">
        <v>1058</v>
      </c>
      <c r="C85" s="98"/>
      <c r="D85" s="98"/>
      <c r="E85" s="98"/>
      <c r="F85" s="98"/>
      <c r="G85" s="98"/>
      <c r="H85" s="98"/>
      <c r="I85" s="99"/>
      <c r="J85" s="100"/>
      <c r="K85" s="313">
        <v>0.05</v>
      </c>
      <c r="L85" s="855">
        <f>N78*K85</f>
        <v>670.03549240091024</v>
      </c>
      <c r="M85" s="856"/>
      <c r="N85" s="57"/>
    </row>
    <row r="86" spans="1:14" ht="15.75" thickBot="1">
      <c r="B86" s="818" t="s">
        <v>1037</v>
      </c>
      <c r="C86" s="819"/>
      <c r="D86" s="819"/>
      <c r="E86" s="819"/>
      <c r="F86" s="819"/>
      <c r="G86" s="819"/>
      <c r="H86" s="819"/>
      <c r="I86" s="819"/>
      <c r="J86" s="819"/>
      <c r="K86" s="819"/>
      <c r="L86" s="819"/>
      <c r="M86" s="820"/>
      <c r="N86" s="58">
        <f>L83+L84+L85</f>
        <v>4020.2129544054615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17420.922802423665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52" zoomScale="78" zoomScaleNormal="78" workbookViewId="0">
      <selection activeCell="K59" sqref="K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180</v>
      </c>
      <c r="B36" s="867" t="str">
        <f>VLOOKUP(A36,EQUIPOS!A6:D154,3,FALSE)</f>
        <v>Compresor 120 HP, con martillo.</v>
      </c>
      <c r="C36" s="868"/>
      <c r="D36" s="868"/>
      <c r="E36" s="868"/>
      <c r="F36" s="868"/>
      <c r="G36" s="868"/>
      <c r="H36" s="869"/>
      <c r="I36" s="275"/>
      <c r="J36" s="276"/>
      <c r="K36" s="277">
        <f>VLOOKUP(A36,EQUIPOS!A6:D161,4,FALSE)</f>
        <v>103632.56031285597</v>
      </c>
      <c r="L36" s="278"/>
      <c r="M36" s="279">
        <v>20</v>
      </c>
      <c r="N36" s="280">
        <f>K36/M36</f>
        <v>5181.6280156427983</v>
      </c>
    </row>
    <row r="37" span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63.834006507624999</v>
      </c>
    </row>
    <row r="43" spans="1:14" ht="15.75" thickBot="1">
      <c r="B43" s="818" t="s">
        <v>1037</v>
      </c>
      <c r="C43" s="819"/>
      <c r="D43" s="819"/>
      <c r="E43" s="819"/>
      <c r="F43" s="819"/>
      <c r="G43" s="819"/>
      <c r="H43" s="819"/>
      <c r="I43" s="819"/>
      <c r="J43" s="819"/>
      <c r="K43" s="819"/>
      <c r="L43" s="819"/>
      <c r="M43" s="820"/>
      <c r="N43" s="105">
        <f>SUM(N36:N42)</f>
        <v>5245.4620221504238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5">
        <f>'900.2'!N78</f>
        <v>1332.5894716933174</v>
      </c>
      <c r="M59" s="906"/>
      <c r="N59" s="295">
        <f>K59*L59</f>
        <v>106.60715773546539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106.60715773546539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638.34006507624997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5990.4092449621385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1198.0818489924277</v>
      </c>
      <c r="M83" s="854"/>
      <c r="N83" s="57"/>
    </row>
    <row r="84" spans="1:14">
      <c r="B84" s="95" t="s">
        <v>1057</v>
      </c>
      <c r="C84" s="96"/>
      <c r="D84" s="96"/>
      <c r="E84" s="96"/>
      <c r="F84" s="96"/>
      <c r="G84" s="96"/>
      <c r="H84" s="96"/>
      <c r="I84" s="93"/>
      <c r="J84" s="94"/>
      <c r="K84" s="312">
        <v>0.05</v>
      </c>
      <c r="L84" s="853">
        <f>N78*K84</f>
        <v>299.52046224810692</v>
      </c>
      <c r="M84" s="854"/>
      <c r="N84" s="57"/>
    </row>
    <row r="85" spans="1:14" ht="15.75" thickBot="1">
      <c r="B85" s="97" t="s">
        <v>1058</v>
      </c>
      <c r="C85" s="98"/>
      <c r="D85" s="98"/>
      <c r="E85" s="98"/>
      <c r="F85" s="98"/>
      <c r="G85" s="98"/>
      <c r="H85" s="98"/>
      <c r="I85" s="99"/>
      <c r="J85" s="100"/>
      <c r="K85" s="313">
        <v>0.05</v>
      </c>
      <c r="L85" s="855">
        <f>N78*K85</f>
        <v>299.52046224810692</v>
      </c>
      <c r="M85" s="856"/>
      <c r="N85" s="57"/>
    </row>
    <row r="86" spans="1:14" ht="15.75" thickBot="1">
      <c r="B86" s="818" t="s">
        <v>1037</v>
      </c>
      <c r="C86" s="819"/>
      <c r="D86" s="819"/>
      <c r="E86" s="819"/>
      <c r="F86" s="819"/>
      <c r="G86" s="819"/>
      <c r="H86" s="819"/>
      <c r="I86" s="819"/>
      <c r="J86" s="819"/>
      <c r="K86" s="819"/>
      <c r="L86" s="819"/>
      <c r="M86" s="820"/>
      <c r="N86" s="58">
        <f>L83+L84+L85</f>
        <v>1797.1227734886415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7787.53201845078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195</v>
      </c>
      <c r="B36" s="867" t="str">
        <f>VLOOKUP(A36,EQUIPOS!A6:D154,3,FALSE)</f>
        <v xml:space="preserve">Equipo de oxicorte, Capacidad de corte: hasta 6´´ (152mm) </v>
      </c>
      <c r="C36" s="868"/>
      <c r="D36" s="868"/>
      <c r="E36" s="868"/>
      <c r="F36" s="868"/>
      <c r="G36" s="868"/>
      <c r="H36" s="869"/>
      <c r="I36" s="275"/>
      <c r="J36" s="276"/>
      <c r="K36" s="277">
        <f>VLOOKUP(A36,EQUIPOS!A6:D161,4,FALSE)</f>
        <v>10594.152769665698</v>
      </c>
      <c r="L36" s="278"/>
      <c r="M36" s="279">
        <v>321</v>
      </c>
      <c r="N36" s="280">
        <f>K36/M36</f>
        <v>33.00359118275918</v>
      </c>
    </row>
    <row r="37" spans="1:14">
      <c r="A37" t="s">
        <v>248</v>
      </c>
      <c r="B37" s="867" t="str">
        <f>VLOOKUP(A37,EQUIPOS!A7:D154,3,FALSE)</f>
        <v>Grúa telescópica de 50 Ton.</v>
      </c>
      <c r="C37" s="868"/>
      <c r="D37" s="868"/>
      <c r="E37" s="868"/>
      <c r="F37" s="868"/>
      <c r="G37" s="868"/>
      <c r="H37" s="869"/>
      <c r="I37" s="275"/>
      <c r="J37" s="276"/>
      <c r="K37" s="277">
        <f>VLOOKUP(A37,EQUIPOS!A7:D162,4,FALSE)</f>
        <v>310220.29089978035</v>
      </c>
      <c r="L37" s="278"/>
      <c r="M37" s="279">
        <v>321</v>
      </c>
      <c r="N37" s="280">
        <f>K37/M37</f>
        <v>966.41835171271134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15.908786668566979</v>
      </c>
    </row>
    <row r="43" spans="1:14" ht="15.75" thickBot="1">
      <c r="B43" s="818" t="s">
        <v>1037</v>
      </c>
      <c r="C43" s="819"/>
      <c r="D43" s="819"/>
      <c r="E43" s="819"/>
      <c r="F43" s="819"/>
      <c r="G43" s="819"/>
      <c r="H43" s="819"/>
      <c r="I43" s="819"/>
      <c r="J43" s="819"/>
      <c r="K43" s="819"/>
      <c r="L43" s="819"/>
      <c r="M43" s="820"/>
      <c r="N43" s="105">
        <f>SUM(N36:N42)</f>
        <v>1015.3307295640375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5">
        <f>VLOOKUP(A59,TRANSPORTE!A5:D120,4,FALSE)</f>
        <v>0.45141135564424639</v>
      </c>
      <c r="M59" s="906"/>
      <c r="N59" s="295">
        <f>K59*L59</f>
        <v>0.45141135564424639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0.45141135564424639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159.08786668566978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1174.8700076053515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234.97400152107031</v>
      </c>
      <c r="M83" s="854"/>
      <c r="N83" s="57"/>
    </row>
    <row r="84" spans="1:14">
      <c r="B84" s="95" t="s">
        <v>1057</v>
      </c>
      <c r="C84" s="96"/>
      <c r="D84" s="96"/>
      <c r="E84" s="96"/>
      <c r="F84" s="96"/>
      <c r="G84" s="96"/>
      <c r="H84" s="96"/>
      <c r="I84" s="93"/>
      <c r="J84" s="94"/>
      <c r="K84" s="312">
        <v>0.05</v>
      </c>
      <c r="L84" s="853">
        <f>N78*K84</f>
        <v>58.743500380267577</v>
      </c>
      <c r="M84" s="854"/>
      <c r="N84" s="57"/>
    </row>
    <row r="85" spans="1:14" ht="15.75" thickBot="1">
      <c r="B85" s="97" t="s">
        <v>1058</v>
      </c>
      <c r="C85" s="98"/>
      <c r="D85" s="98"/>
      <c r="E85" s="98"/>
      <c r="F85" s="98"/>
      <c r="G85" s="98"/>
      <c r="H85" s="98"/>
      <c r="I85" s="99"/>
      <c r="J85" s="100"/>
      <c r="K85" s="313">
        <v>0.05</v>
      </c>
      <c r="L85" s="855">
        <f>N78*K85</f>
        <v>58.743500380267577</v>
      </c>
      <c r="M85" s="856"/>
      <c r="N85" s="57"/>
    </row>
    <row r="86" spans="1:14" ht="15.75" thickBot="1">
      <c r="B86" s="818" t="s">
        <v>1037</v>
      </c>
      <c r="C86" s="819"/>
      <c r="D86" s="819"/>
      <c r="E86" s="819"/>
      <c r="F86" s="819"/>
      <c r="G86" s="819"/>
      <c r="H86" s="819"/>
      <c r="I86" s="819"/>
      <c r="J86" s="819"/>
      <c r="K86" s="819"/>
      <c r="L86" s="819"/>
      <c r="M86" s="820"/>
      <c r="N86" s="58">
        <f>L83+L84+L85</f>
        <v>352.46100228160543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1527.331009886957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273</v>
      </c>
      <c r="B36" s="867" t="str">
        <f>VLOOKUP(A36,EQUIPOS!A6:D154,3,FALSE)</f>
        <v>Motosierra, 93.6 cm3 - 7.1 HP, 45-90 cm - 7.9 kg</v>
      </c>
      <c r="C36" s="868"/>
      <c r="D36" s="868"/>
      <c r="E36" s="868"/>
      <c r="F36" s="868"/>
      <c r="G36" s="868"/>
      <c r="H36" s="869"/>
      <c r="I36" s="275"/>
      <c r="J36" s="276"/>
      <c r="K36" s="277">
        <f>VLOOKUP(A36,EQUIPOS!A6:D161,4,FALSE)</f>
        <v>5434.6265940620196</v>
      </c>
      <c r="L36" s="278"/>
      <c r="M36" s="279">
        <v>3</v>
      </c>
      <c r="N36" s="280">
        <f>K36/M36</f>
        <v>1811.5421980206731</v>
      </c>
    </row>
    <row r="37" spans="1:14">
      <c r="A37" s="213" t="s">
        <v>312</v>
      </c>
      <c r="B37" s="867" t="str">
        <f>VLOOKUP(A37,EQUIPOS!A7:D154,3,FALSE)</f>
        <v>Retroexcavadora sobre oruga, potencia 138 HP, balde de 1,5 m3.</v>
      </c>
      <c r="C37" s="868"/>
      <c r="D37" s="868"/>
      <c r="E37" s="868"/>
      <c r="F37" s="868"/>
      <c r="G37" s="868"/>
      <c r="H37" s="869"/>
      <c r="I37" s="275"/>
      <c r="J37" s="276"/>
      <c r="K37" s="277">
        <f>VLOOKUP(A37,EQUIPOS!A7:D162,4,FALSE)</f>
        <v>219924.75754915699</v>
      </c>
      <c r="L37" s="278"/>
      <c r="M37" s="279">
        <v>3</v>
      </c>
      <c r="N37" s="280">
        <f>K37/M37</f>
        <v>73308.252516385663</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638.34006507625008</v>
      </c>
    </row>
    <row r="43" spans="1:14" ht="15.75" thickBot="1">
      <c r="B43" s="818" t="s">
        <v>1037</v>
      </c>
      <c r="C43" s="819"/>
      <c r="D43" s="819"/>
      <c r="E43" s="819"/>
      <c r="F43" s="819"/>
      <c r="G43" s="819"/>
      <c r="H43" s="819"/>
      <c r="I43" s="819"/>
      <c r="J43" s="819"/>
      <c r="K43" s="819"/>
      <c r="L43" s="819"/>
      <c r="M43" s="820"/>
      <c r="N43" s="105">
        <f>SUM(N36:N42)</f>
        <v>75758.134779482585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5">
        <f>VLOOKUP(A59,TRANSPORTE!A5:D94,4,FALSE)</f>
        <v>1319.1811235744801</v>
      </c>
      <c r="M59" s="906"/>
      <c r="N59" s="295">
        <f>K59*L59</f>
        <v>7915.0867414468812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7915.0867414468812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96440.02282245447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19288.004564490893</v>
      </c>
      <c r="M83" s="854"/>
      <c r="N83" s="57"/>
    </row>
    <row r="84" spans="1:14">
      <c r="B84" s="95" t="s">
        <v>1057</v>
      </c>
      <c r="C84" s="96"/>
      <c r="D84" s="96"/>
      <c r="E84" s="96"/>
      <c r="F84" s="96"/>
      <c r="G84" s="96"/>
      <c r="H84" s="96"/>
      <c r="I84" s="93"/>
      <c r="J84" s="94"/>
      <c r="K84" s="312">
        <v>0.05</v>
      </c>
      <c r="L84" s="853">
        <f>N78*K84</f>
        <v>4822.0011411227233</v>
      </c>
      <c r="M84" s="854"/>
      <c r="N84" s="57"/>
    </row>
    <row r="85" spans="1:14" ht="15.75" thickBot="1">
      <c r="B85" s="97" t="s">
        <v>1058</v>
      </c>
      <c r="C85" s="98"/>
      <c r="D85" s="98"/>
      <c r="E85" s="98"/>
      <c r="F85" s="98"/>
      <c r="G85" s="98"/>
      <c r="H85" s="98"/>
      <c r="I85" s="99"/>
      <c r="J85" s="100"/>
      <c r="K85" s="313">
        <v>0.05</v>
      </c>
      <c r="L85" s="855">
        <f>N78*K85</f>
        <v>4822.0011411227233</v>
      </c>
      <c r="M85" s="856"/>
      <c r="N85" s="57"/>
    </row>
    <row r="86" spans="1:14" ht="15.75" thickBot="1">
      <c r="B86" s="818" t="s">
        <v>1037</v>
      </c>
      <c r="C86" s="819"/>
      <c r="D86" s="819"/>
      <c r="E86" s="819"/>
      <c r="F86" s="819"/>
      <c r="G86" s="819"/>
      <c r="H86" s="819"/>
      <c r="I86" s="819"/>
      <c r="J86" s="819"/>
      <c r="K86" s="819"/>
      <c r="L86" s="819"/>
      <c r="M86" s="820"/>
      <c r="N86" s="58">
        <f>L83+L84+L85</f>
        <v>28932.006846736342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125372.02966919082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7.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195</v>
      </c>
      <c r="B36" s="867" t="str">
        <f>VLOOKUP(A36,EQUIPOS!A6:D154,3,FALSE)</f>
        <v xml:space="preserve">Equipo de oxicorte, Capacidad de corte: hasta 6´´ (152mm) </v>
      </c>
      <c r="C36" s="868"/>
      <c r="D36" s="868"/>
      <c r="E36" s="868"/>
      <c r="F36" s="868"/>
      <c r="G36" s="868"/>
      <c r="H36" s="869"/>
      <c r="I36" s="275"/>
      <c r="J36" s="276"/>
      <c r="K36" s="277">
        <f>VLOOKUP(A36,EQUIPOS!A6:D161,4,FALSE)</f>
        <v>10594.152769665698</v>
      </c>
      <c r="L36" s="278"/>
      <c r="M36" s="279">
        <v>4</v>
      </c>
      <c r="N36" s="280">
        <f>K36/M36</f>
        <v>2648.5381924164244</v>
      </c>
    </row>
    <row r="37" spans="1:14">
      <c r="A37" s="114" t="s">
        <v>248</v>
      </c>
      <c r="B37" s="867" t="str">
        <f>VLOOKUP(A37,EQUIPOS!A7:D154,3,FALSE)</f>
        <v>Grúa telescópica de 50 Ton.</v>
      </c>
      <c r="C37" s="868"/>
      <c r="D37" s="868"/>
      <c r="E37" s="868"/>
      <c r="F37" s="868"/>
      <c r="G37" s="868"/>
      <c r="H37" s="869"/>
      <c r="I37" s="275"/>
      <c r="J37" s="276"/>
      <c r="K37" s="277">
        <f>VLOOKUP(A37,EQUIPOS!A7:D162,4,FALSE)</f>
        <v>310220.29089978035</v>
      </c>
      <c r="L37" s="278"/>
      <c r="M37" s="279">
        <v>4</v>
      </c>
      <c r="N37" s="280">
        <f>K37/M37</f>
        <v>77555.072724945087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957.5100976143749</v>
      </c>
    </row>
    <row r="43" spans="1:14" ht="15.75" thickBot="1">
      <c r="B43" s="818" t="s">
        <v>1037</v>
      </c>
      <c r="C43" s="819"/>
      <c r="D43" s="819"/>
      <c r="E43" s="819"/>
      <c r="F43" s="819"/>
      <c r="G43" s="819"/>
      <c r="H43" s="819"/>
      <c r="I43" s="819"/>
      <c r="J43" s="819"/>
      <c r="K43" s="819"/>
      <c r="L43" s="819"/>
      <c r="M43" s="820"/>
      <c r="N43" s="105">
        <f>SUM(N36:N42)</f>
        <v>81161.121014975884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5">
        <f>VLOOKUP(A59,TRANSPORTE!A5:D117,4,FALSE)</f>
        <v>0.45141135564424639</v>
      </c>
      <c r="M59" s="906"/>
      <c r="N59" s="295">
        <f>K59*L59</f>
        <v>0.45141135564424639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0.45141135564424639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9575.100976143749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90736.67340247528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18147.334680495056</v>
      </c>
      <c r="M83" s="854"/>
      <c r="N83" s="57"/>
    </row>
    <row r="84" spans="1:14">
      <c r="B84" s="95" t="s">
        <v>1057</v>
      </c>
      <c r="C84" s="96"/>
      <c r="D84" s="96"/>
      <c r="E84" s="96"/>
      <c r="F84" s="96"/>
      <c r="G84" s="96"/>
      <c r="H84" s="96"/>
      <c r="I84" s="93"/>
      <c r="J84" s="94"/>
      <c r="K84" s="312">
        <v>0.05</v>
      </c>
      <c r="L84" s="853">
        <f>N78*K84</f>
        <v>4536.833670123764</v>
      </c>
      <c r="M84" s="854"/>
      <c r="N84" s="57"/>
    </row>
    <row r="85" spans="1:14" ht="15.75" thickBot="1">
      <c r="B85" s="97" t="s">
        <v>1058</v>
      </c>
      <c r="C85" s="98"/>
      <c r="D85" s="98"/>
      <c r="E85" s="98"/>
      <c r="F85" s="98"/>
      <c r="G85" s="98"/>
      <c r="H85" s="98"/>
      <c r="I85" s="99"/>
      <c r="J85" s="100"/>
      <c r="K85" s="313">
        <v>0.05</v>
      </c>
      <c r="L85" s="855">
        <f>N78*K85</f>
        <v>4536.833670123764</v>
      </c>
      <c r="M85" s="856"/>
      <c r="N85" s="57"/>
    </row>
    <row r="86" spans="1:14" ht="15.75" thickBot="1">
      <c r="B86" s="818" t="s">
        <v>1037</v>
      </c>
      <c r="C86" s="819"/>
      <c r="D86" s="819"/>
      <c r="E86" s="819"/>
      <c r="F86" s="819"/>
      <c r="G86" s="819"/>
      <c r="H86" s="819"/>
      <c r="I86" s="819"/>
      <c r="J86" s="819"/>
      <c r="K86" s="819"/>
      <c r="L86" s="819"/>
      <c r="M86" s="820"/>
      <c r="N86" s="58">
        <f>L83+L84+L85</f>
        <v>27221.002020742584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117957.67542321786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307</v>
      </c>
      <c r="B36" s="867" t="str">
        <f>VLOOKUP(A36,EQUIPOS!A6:D154,3,FALSE)</f>
        <v>Retroexcavadora, Potencia en el Volante 78 HP 2200 RPM</v>
      </c>
      <c r="C36" s="868"/>
      <c r="D36" s="868"/>
      <c r="E36" s="868"/>
      <c r="F36" s="868"/>
      <c r="G36" s="868"/>
      <c r="H36" s="869"/>
      <c r="I36" s="275"/>
      <c r="J36" s="276"/>
      <c r="K36" s="277">
        <f>VLOOKUP(A36,EQUIPOS!A6:D161,4,FALSE)</f>
        <v>112435.49340678494</v>
      </c>
      <c r="L36" s="278"/>
      <c r="M36" s="279">
        <v>5</v>
      </c>
      <c r="N36" s="280">
        <f>K36/M36</f>
        <v>22487.098681356987</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102.1344104122</v>
      </c>
    </row>
    <row r="43" spans="1:14" ht="15.75" thickBot="1">
      <c r="B43" s="818" t="s">
        <v>1037</v>
      </c>
      <c r="C43" s="819"/>
      <c r="D43" s="819"/>
      <c r="E43" s="819"/>
      <c r="F43" s="819"/>
      <c r="G43" s="819"/>
      <c r="H43" s="819"/>
      <c r="I43" s="819"/>
      <c r="J43" s="819"/>
      <c r="K43" s="819"/>
      <c r="L43" s="819"/>
      <c r="M43" s="820"/>
      <c r="N43" s="105">
        <f>SUM(N36:N42)</f>
        <v>22589.233091769187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5">
        <f>VLOOKUP(A59,TRANSPORTE!A5:D94,4,FALSE)</f>
        <v>1319.1811235744801</v>
      </c>
      <c r="M59" s="906"/>
      <c r="N59" s="295">
        <f>K59*L59</f>
        <v>926.06514874928496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926.06514874928496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5106.7205206099998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28622.018761128471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5724.4037522256949</v>
      </c>
      <c r="M83" s="854"/>
      <c r="N83" s="57"/>
    </row>
    <row r="84" spans="1:14">
      <c r="B84" s="95" t="s">
        <v>1057</v>
      </c>
      <c r="C84" s="96"/>
      <c r="D84" s="96"/>
      <c r="E84" s="96"/>
      <c r="F84" s="96"/>
      <c r="G84" s="96"/>
      <c r="H84" s="96"/>
      <c r="I84" s="93"/>
      <c r="J84" s="94"/>
      <c r="K84" s="312">
        <v>0.05</v>
      </c>
      <c r="L84" s="853">
        <f>N78*K84</f>
        <v>1431.1009380564237</v>
      </c>
      <c r="M84" s="854"/>
      <c r="N84" s="57"/>
    </row>
    <row r="85" spans="1:14" ht="15.75" thickBot="1">
      <c r="B85" s="97" t="s">
        <v>1058</v>
      </c>
      <c r="C85" s="98"/>
      <c r="D85" s="98"/>
      <c r="E85" s="98"/>
      <c r="F85" s="98"/>
      <c r="G85" s="98"/>
      <c r="H85" s="98"/>
      <c r="I85" s="99"/>
      <c r="J85" s="100"/>
      <c r="K85" s="313">
        <v>0.05</v>
      </c>
      <c r="L85" s="855">
        <f>N78*K85</f>
        <v>1431.1009380564237</v>
      </c>
      <c r="M85" s="856"/>
      <c r="N85" s="57"/>
    </row>
    <row r="86" spans="1:14" ht="15.75" thickBot="1">
      <c r="B86" s="818" t="s">
        <v>1037</v>
      </c>
      <c r="C86" s="819"/>
      <c r="D86" s="819"/>
      <c r="E86" s="819"/>
      <c r="F86" s="819"/>
      <c r="G86" s="819"/>
      <c r="H86" s="819"/>
      <c r="I86" s="819"/>
      <c r="J86" s="819"/>
      <c r="K86" s="819"/>
      <c r="L86" s="819"/>
      <c r="M86" s="820"/>
      <c r="N86" s="58">
        <f>L83+L84+L85</f>
        <v>8586.6056283385424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37208.624389467011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307</v>
      </c>
      <c r="B36" s="867" t="str">
        <f>VLOOKUP(A36,EQUIPOS!A6:D154,3,FALSE)</f>
        <v>Retroexcavadora, Potencia en el Volante 78 HP 2200 RPM</v>
      </c>
      <c r="C36" s="868"/>
      <c r="D36" s="868"/>
      <c r="E36" s="868"/>
      <c r="F36" s="868"/>
      <c r="G36" s="868"/>
      <c r="H36" s="869"/>
      <c r="I36" s="275"/>
      <c r="J36" s="276"/>
      <c r="K36" s="277">
        <f>VLOOKUP(A36,EQUIPOS!A6:D161,4,FALSE)</f>
        <v>112435.49340678494</v>
      </c>
      <c r="L36" s="278"/>
      <c r="M36" s="279">
        <v>4</v>
      </c>
      <c r="N36" s="280">
        <f>K36/M36</f>
        <v>28108.873351696235</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63.834006507624999</v>
      </c>
    </row>
    <row r="43" spans="1:14" ht="15.75" thickBot="1">
      <c r="B43" s="818" t="s">
        <v>1037</v>
      </c>
      <c r="C43" s="819"/>
      <c r="D43" s="819"/>
      <c r="E43" s="819"/>
      <c r="F43" s="819"/>
      <c r="G43" s="819"/>
      <c r="H43" s="819"/>
      <c r="I43" s="819"/>
      <c r="J43" s="819"/>
      <c r="K43" s="819"/>
      <c r="L43" s="819"/>
      <c r="M43" s="820"/>
      <c r="N43" s="105">
        <f>SUM(N36:N42)</f>
        <v>28172.707358203861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5">
        <f>VLOOKUP(A59,TRANSPORTE!A5:D94,4,FALSE)</f>
        <v>1319.1811235744801</v>
      </c>
      <c r="M59" s="906"/>
      <c r="N59" s="295">
        <f>K59*L59</f>
        <v>3997.1188044306746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3997.1188044306746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3191.70032538125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35361.526488015785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7072.3052976031577</v>
      </c>
      <c r="M83" s="854"/>
      <c r="N83" s="57"/>
    </row>
    <row r="84" spans="1:14">
      <c r="B84" s="95" t="s">
        <v>1057</v>
      </c>
      <c r="C84" s="96"/>
      <c r="D84" s="96"/>
      <c r="E84" s="96"/>
      <c r="F84" s="96"/>
      <c r="G84" s="96"/>
      <c r="H84" s="96"/>
      <c r="I84" s="93"/>
      <c r="J84" s="94"/>
      <c r="K84" s="312">
        <v>0.05</v>
      </c>
      <c r="L84" s="853">
        <f>N78*K84</f>
        <v>1768.0763244007894</v>
      </c>
      <c r="M84" s="854"/>
      <c r="N84" s="57"/>
    </row>
    <row r="85" spans="1:14" ht="15.75" thickBot="1">
      <c r="B85" s="97" t="s">
        <v>1058</v>
      </c>
      <c r="C85" s="98"/>
      <c r="D85" s="98"/>
      <c r="E85" s="98"/>
      <c r="F85" s="98"/>
      <c r="G85" s="98"/>
      <c r="H85" s="98"/>
      <c r="I85" s="99"/>
      <c r="J85" s="100"/>
      <c r="K85" s="313">
        <v>0.05</v>
      </c>
      <c r="L85" s="855">
        <f>N78*K85</f>
        <v>1768.0763244007894</v>
      </c>
      <c r="M85" s="856"/>
      <c r="N85" s="57"/>
    </row>
    <row r="86" spans="1:14" ht="15.75" thickBot="1">
      <c r="B86" s="818" t="s">
        <v>1037</v>
      </c>
      <c r="C86" s="819"/>
      <c r="D86" s="819"/>
      <c r="E86" s="819"/>
      <c r="F86" s="819"/>
      <c r="G86" s="819"/>
      <c r="H86" s="819"/>
      <c r="I86" s="819"/>
      <c r="J86" s="819"/>
      <c r="K86" s="819"/>
      <c r="L86" s="819"/>
      <c r="M86" s="820"/>
      <c r="N86" s="58">
        <f>L83+L84+L85</f>
        <v>10608.457946404738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45969.984434420519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c r="B36" s="867"/>
      <c r="C36" s="868"/>
      <c r="D36" s="868"/>
      <c r="E36" s="868"/>
      <c r="F36" s="868"/>
      <c r="G36" s="868"/>
      <c r="H36" s="869"/>
      <c r="I36" s="275"/>
      <c r="J36" s="276"/>
      <c r="K36" s="277"/>
      <c r="L36" s="278"/>
      <c r="M36" s="279"/>
      <c r="N36" s="280"/>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136.17921388293334</v>
      </c>
    </row>
    <row r="43" spans="1:14" ht="15.75" thickBot="1">
      <c r="B43" s="818" t="s">
        <v>1037</v>
      </c>
      <c r="C43" s="819"/>
      <c r="D43" s="819"/>
      <c r="E43" s="819"/>
      <c r="F43" s="819"/>
      <c r="G43" s="819"/>
      <c r="H43" s="819"/>
      <c r="I43" s="819"/>
      <c r="J43" s="819"/>
      <c r="K43" s="819"/>
      <c r="L43" s="819"/>
      <c r="M43" s="820"/>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4" t="s">
        <v>1045</v>
      </c>
      <c r="M58" s="883"/>
      <c r="N58" s="82" t="s">
        <v>1035</v>
      </c>
    </row>
    <row r="59" spans="2:14">
      <c r="B59" s="52"/>
      <c r="C59" s="325"/>
      <c r="D59" s="325"/>
      <c r="E59" s="325"/>
      <c r="F59" s="325"/>
      <c r="G59" s="325"/>
      <c r="H59" s="319"/>
      <c r="I59" s="287"/>
      <c r="J59" s="294"/>
      <c r="K59" s="287"/>
      <c r="L59" s="905"/>
      <c r="M59" s="906"/>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1361.7921388293332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299.59427054245333</v>
      </c>
      <c r="M83" s="854"/>
      <c r="N83" s="57"/>
    </row>
    <row r="84" spans="1:14">
      <c r="B84" s="95" t="s">
        <v>1057</v>
      </c>
      <c r="C84" s="96"/>
      <c r="D84" s="96"/>
      <c r="E84" s="96"/>
      <c r="F84" s="96"/>
      <c r="G84" s="96"/>
      <c r="H84" s="96"/>
      <c r="I84" s="93"/>
      <c r="J84" s="94"/>
      <c r="K84" s="312">
        <v>0.05</v>
      </c>
      <c r="L84" s="853">
        <f>N78*K84</f>
        <v>74.898567635613333</v>
      </c>
      <c r="M84" s="854"/>
      <c r="N84" s="57"/>
    </row>
    <row r="85" spans="1:14" ht="15.75" thickBot="1">
      <c r="B85" s="97" t="s">
        <v>1058</v>
      </c>
      <c r="C85" s="98"/>
      <c r="D85" s="98"/>
      <c r="E85" s="98"/>
      <c r="F85" s="98"/>
      <c r="G85" s="98"/>
      <c r="H85" s="98"/>
      <c r="I85" s="99"/>
      <c r="J85" s="100"/>
      <c r="K85" s="313">
        <v>0.05</v>
      </c>
      <c r="L85" s="855">
        <f>N78*K85</f>
        <v>74.898567635613333</v>
      </c>
      <c r="M85" s="856"/>
      <c r="N85" s="57"/>
    </row>
    <row r="86" spans="1:14" ht="15.75" thickBot="1">
      <c r="B86" s="818" t="s">
        <v>1037</v>
      </c>
      <c r="C86" s="819"/>
      <c r="D86" s="819"/>
      <c r="E86" s="819"/>
      <c r="F86" s="819"/>
      <c r="G86" s="819"/>
      <c r="H86" s="819"/>
      <c r="I86" s="819"/>
      <c r="J86" s="819"/>
      <c r="K86" s="819"/>
      <c r="L86" s="819"/>
      <c r="M86" s="820"/>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310</v>
      </c>
      <c r="B36" s="867" t="str">
        <f>VLOOKUP(A36,EQUIPOS!A6:D154,3,FALSE)</f>
        <v>Retroexcavadora A25C</v>
      </c>
      <c r="C36" s="868"/>
      <c r="D36" s="868"/>
      <c r="E36" s="868"/>
      <c r="F36" s="868"/>
      <c r="G36" s="868"/>
      <c r="H36" s="869"/>
      <c r="I36" s="275"/>
      <c r="J36" s="276"/>
      <c r="K36" s="277">
        <f>VLOOKUP(A36,EQUIPOS!A6:D163,4,FALSE)</f>
        <v>204812.83318491309</v>
      </c>
      <c r="L36" s="278"/>
      <c r="M36" s="279">
        <v>3</v>
      </c>
      <c r="N36" s="280">
        <f>K36/M36</f>
        <v>68270.944394971026</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85.112008676833341</v>
      </c>
    </row>
    <row r="43" spans="1:14" ht="15.75" thickBot="1">
      <c r="B43" s="818" t="s">
        <v>1037</v>
      </c>
      <c r="C43" s="819"/>
      <c r="D43" s="819"/>
      <c r="E43" s="819"/>
      <c r="F43" s="819"/>
      <c r="G43" s="819"/>
      <c r="H43" s="819"/>
      <c r="I43" s="819"/>
      <c r="J43" s="819"/>
      <c r="K43" s="819"/>
      <c r="L43" s="819"/>
      <c r="M43" s="820"/>
      <c r="N43" s="105">
        <f>SUM(N36:N42)</f>
        <v>68356.056403647861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5">
        <f>VLOOKUP(A59,TRANSPORTE!A6:D117,4,FALSE)</f>
        <v>1319.1811235744801</v>
      </c>
      <c r="M59" s="906"/>
      <c r="N59" s="295">
        <f>K59*L59</f>
        <v>2242.607910076616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2242.607910076616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8511.2008676833339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79109.865181407818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15821.973036281564</v>
      </c>
      <c r="M83" s="854"/>
      <c r="N83" s="57"/>
    </row>
    <row r="84" spans="1:14">
      <c r="B84" s="95" t="s">
        <v>1057</v>
      </c>
      <c r="C84" s="96"/>
      <c r="D84" s="96"/>
      <c r="E84" s="96"/>
      <c r="F84" s="96"/>
      <c r="G84" s="96"/>
      <c r="H84" s="96"/>
      <c r="I84" s="93"/>
      <c r="J84" s="94"/>
      <c r="K84" s="312">
        <v>0.05</v>
      </c>
      <c r="L84" s="853">
        <f>N78*K84</f>
        <v>3955.4932590703911</v>
      </c>
      <c r="M84" s="854"/>
      <c r="N84" s="57"/>
    </row>
    <row r="85" spans="1:14" ht="15.75" thickBot="1">
      <c r="B85" s="97" t="s">
        <v>1058</v>
      </c>
      <c r="C85" s="98"/>
      <c r="D85" s="98"/>
      <c r="E85" s="98"/>
      <c r="F85" s="98"/>
      <c r="G85" s="98"/>
      <c r="H85" s="98"/>
      <c r="I85" s="99"/>
      <c r="J85" s="100"/>
      <c r="K85" s="313">
        <v>0.05</v>
      </c>
      <c r="L85" s="855">
        <f>N78*K85</f>
        <v>3955.4932590703911</v>
      </c>
      <c r="M85" s="856"/>
      <c r="N85" s="57"/>
    </row>
    <row r="86" spans="1:14" ht="15.75" thickBot="1">
      <c r="B86" s="818" t="s">
        <v>1037</v>
      </c>
      <c r="C86" s="819"/>
      <c r="D86" s="819"/>
      <c r="E86" s="819"/>
      <c r="F86" s="819"/>
      <c r="G86" s="819"/>
      <c r="H86" s="819"/>
      <c r="I86" s="819"/>
      <c r="J86" s="819"/>
      <c r="K86" s="819"/>
      <c r="L86" s="819"/>
      <c r="M86" s="820"/>
      <c r="N86" s="58">
        <f>L83+L84+L85</f>
        <v>23732.959554422345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102842.82473583016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310</v>
      </c>
      <c r="B36" s="867" t="str">
        <f>VLOOKUP(A36,EQUIPOS!A6:D154,3,FALSE)</f>
        <v>Retroexcavadora A25C</v>
      </c>
      <c r="C36" s="868"/>
      <c r="D36" s="868"/>
      <c r="E36" s="868"/>
      <c r="F36" s="868"/>
      <c r="G36" s="868"/>
      <c r="H36" s="869"/>
      <c r="I36" s="275"/>
      <c r="J36" s="276"/>
      <c r="K36" s="277">
        <f>VLOOKUP(A36,EQUIPOS!A6:D163,4,FALSE)</f>
        <v>204812.83318491309</v>
      </c>
      <c r="L36" s="278"/>
      <c r="M36" s="279">
        <v>3</v>
      </c>
      <c r="N36" s="280">
        <f>K36/M36</f>
        <v>68270.944394971026</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85.112008676833341</v>
      </c>
    </row>
    <row r="43" spans="1:14" ht="15.75" thickBot="1">
      <c r="B43" s="818" t="s">
        <v>1037</v>
      </c>
      <c r="C43" s="819"/>
      <c r="D43" s="819"/>
      <c r="E43" s="819"/>
      <c r="F43" s="819"/>
      <c r="G43" s="819"/>
      <c r="H43" s="819"/>
      <c r="I43" s="819"/>
      <c r="J43" s="819"/>
      <c r="K43" s="819"/>
      <c r="L43" s="819"/>
      <c r="M43" s="820"/>
      <c r="N43" s="105">
        <f>SUM(N36:N42)</f>
        <v>68356.056403647861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5">
        <f>VLOOKUP(A59,TRANSPORTE!A6:D117,4,FALSE)</f>
        <v>1319.1811235744801</v>
      </c>
      <c r="M59" s="906"/>
      <c r="N59" s="295">
        <f>K59*L59</f>
        <v>2242.607910076616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2242.607910076616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8511.2008676833339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79109.865181407818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15821.973036281564</v>
      </c>
      <c r="M83" s="854"/>
      <c r="N83" s="57"/>
    </row>
    <row r="84" spans="1:14">
      <c r="B84" s="95" t="s">
        <v>1057</v>
      </c>
      <c r="C84" s="96"/>
      <c r="D84" s="96"/>
      <c r="E84" s="96"/>
      <c r="F84" s="96"/>
      <c r="G84" s="96"/>
      <c r="H84" s="96"/>
      <c r="I84" s="93"/>
      <c r="J84" s="94"/>
      <c r="K84" s="312">
        <v>0.05</v>
      </c>
      <c r="L84" s="853">
        <f>N78*K84</f>
        <v>3955.4932590703911</v>
      </c>
      <c r="M84" s="854"/>
      <c r="N84" s="57"/>
    </row>
    <row r="85" spans="1:14" ht="15.75" thickBot="1">
      <c r="B85" s="97" t="s">
        <v>1058</v>
      </c>
      <c r="C85" s="98"/>
      <c r="D85" s="98"/>
      <c r="E85" s="98"/>
      <c r="F85" s="98"/>
      <c r="G85" s="98"/>
      <c r="H85" s="98"/>
      <c r="I85" s="99"/>
      <c r="J85" s="100"/>
      <c r="K85" s="313">
        <v>0.05</v>
      </c>
      <c r="L85" s="855">
        <f>N78*K85</f>
        <v>3955.4932590703911</v>
      </c>
      <c r="M85" s="856"/>
      <c r="N85" s="57"/>
    </row>
    <row r="86" spans="1:14" ht="15.75" thickBot="1">
      <c r="B86" s="818" t="s">
        <v>1037</v>
      </c>
      <c r="C86" s="819"/>
      <c r="D86" s="819"/>
      <c r="E86" s="819"/>
      <c r="F86" s="819"/>
      <c r="G86" s="819"/>
      <c r="H86" s="819"/>
      <c r="I86" s="819"/>
      <c r="J86" s="819"/>
      <c r="K86" s="819"/>
      <c r="L86" s="819"/>
      <c r="M86" s="820"/>
      <c r="N86" s="58">
        <f>L83+L84+L85</f>
        <v>23732.959554422345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102842.82473583016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45</v>
      </c>
      <c r="N36" s="280">
        <f>K36/M36</f>
        <v>4887.2168344257107</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1.4185334779472223</v>
      </c>
    </row>
    <row r="43" spans="1:14" ht="15.75" thickBot="1">
      <c r="B43" s="818" t="s">
        <v>1037</v>
      </c>
      <c r="C43" s="819"/>
      <c r="D43" s="819"/>
      <c r="E43" s="819"/>
      <c r="F43" s="819"/>
      <c r="G43" s="819"/>
      <c r="H43" s="819"/>
      <c r="I43" s="819"/>
      <c r="J43" s="819"/>
      <c r="K43" s="819"/>
      <c r="L43" s="819"/>
      <c r="M43" s="820"/>
      <c r="N43" s="105">
        <f>SUM(N36:N42)</f>
        <v>4888.6353679036583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5">
        <f>VLOOKUP(A59,TRANSPORTE!A6:D117,4,FALSE)</f>
        <v>0.45141135564424639</v>
      </c>
      <c r="M59" s="906"/>
      <c r="N59" s="295">
        <f>K59*L59</f>
        <v>16.115385396499597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16.115385396499597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141.85334779472223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5046.6041010948802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1009.3208202189761</v>
      </c>
      <c r="M83" s="854"/>
      <c r="N83" s="57"/>
    </row>
    <row r="84" spans="1:14">
      <c r="B84" s="95" t="s">
        <v>1057</v>
      </c>
      <c r="C84" s="96"/>
      <c r="D84" s="96"/>
      <c r="E84" s="96"/>
      <c r="F84" s="96"/>
      <c r="G84" s="96"/>
      <c r="H84" s="96"/>
      <c r="I84" s="93"/>
      <c r="J84" s="94"/>
      <c r="K84" s="312">
        <v>0.05</v>
      </c>
      <c r="L84" s="853">
        <f>N78*K84</f>
        <v>252.33020505474403</v>
      </c>
      <c r="M84" s="854"/>
      <c r="N84" s="57"/>
    </row>
    <row r="85" spans="1:14" ht="15.75" thickBot="1">
      <c r="B85" s="97" t="s">
        <v>1058</v>
      </c>
      <c r="C85" s="98"/>
      <c r="D85" s="98"/>
      <c r="E85" s="98"/>
      <c r="F85" s="98"/>
      <c r="G85" s="98"/>
      <c r="H85" s="98"/>
      <c r="I85" s="99"/>
      <c r="J85" s="100"/>
      <c r="K85" s="313">
        <v>0.05</v>
      </c>
      <c r="L85" s="855">
        <f>N78*K85</f>
        <v>252.33020505474403</v>
      </c>
      <c r="M85" s="856"/>
      <c r="N85" s="57"/>
    </row>
    <row r="86" spans="1:14" ht="15.75" thickBot="1">
      <c r="B86" s="818" t="s">
        <v>1037</v>
      </c>
      <c r="C86" s="819"/>
      <c r="D86" s="819"/>
      <c r="E86" s="819"/>
      <c r="F86" s="819"/>
      <c r="G86" s="819"/>
      <c r="H86" s="819"/>
      <c r="I86" s="819"/>
      <c r="J86" s="819"/>
      <c r="K86" s="819"/>
      <c r="L86" s="819"/>
      <c r="M86" s="820"/>
      <c r="N86" s="58">
        <f>L83+L84+L85</f>
        <v>1513.9812303284641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6560.5853314233445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c r="B36" s="867"/>
      <c r="C36" s="868"/>
      <c r="D36" s="868"/>
      <c r="E36" s="868"/>
      <c r="F36" s="868"/>
      <c r="G36" s="868"/>
      <c r="H36" s="869"/>
      <c r="I36" s="275"/>
      <c r="J36" s="276"/>
      <c r="K36" s="277"/>
      <c r="L36" s="278"/>
      <c r="M36" s="279"/>
      <c r="N36" s="280"/>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0.1</v>
      </c>
      <c r="M42" s="880"/>
      <c r="N42" s="111">
        <f>N76*L42</f>
        <v>56.741339117888892</v>
      </c>
    </row>
    <row r="43" spans="1:14" ht="15.75" thickBot="1">
      <c r="B43" s="818" t="s">
        <v>1037</v>
      </c>
      <c r="C43" s="819"/>
      <c r="D43" s="819"/>
      <c r="E43" s="819"/>
      <c r="F43" s="819"/>
      <c r="G43" s="819"/>
      <c r="H43" s="819"/>
      <c r="I43" s="819"/>
      <c r="J43" s="819"/>
      <c r="K43" s="819"/>
      <c r="L43" s="819"/>
      <c r="M43" s="820"/>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5">
        <f>VLOOKUP(A59,TRANSPORTE!A6:D117,4,FALSE)</f>
        <v>0.45141135564424639</v>
      </c>
      <c r="M59" s="906"/>
      <c r="N59" s="295">
        <f>K59*L59</f>
        <v>4.6269663953535254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4.6269663953535254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628.78169669213128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125.75633933842626</v>
      </c>
      <c r="M83" s="854"/>
      <c r="N83" s="57"/>
    </row>
    <row r="84" spans="1:14">
      <c r="B84" s="95" t="s">
        <v>1057</v>
      </c>
      <c r="C84" s="96"/>
      <c r="D84" s="96"/>
      <c r="E84" s="96"/>
      <c r="F84" s="96"/>
      <c r="G84" s="96"/>
      <c r="H84" s="96"/>
      <c r="I84" s="93"/>
      <c r="J84" s="94"/>
      <c r="K84" s="312">
        <v>0.05</v>
      </c>
      <c r="L84" s="853">
        <f>N78*K84</f>
        <v>31.439084834606565</v>
      </c>
      <c r="M84" s="854"/>
      <c r="N84" s="57"/>
    </row>
    <row r="85" spans="1:14" ht="15.75" thickBot="1">
      <c r="B85" s="97" t="s">
        <v>1058</v>
      </c>
      <c r="C85" s="98"/>
      <c r="D85" s="98"/>
      <c r="E85" s="98"/>
      <c r="F85" s="98"/>
      <c r="G85" s="98"/>
      <c r="H85" s="98"/>
      <c r="I85" s="99"/>
      <c r="J85" s="100"/>
      <c r="K85" s="313">
        <v>0.05</v>
      </c>
      <c r="L85" s="855">
        <f>N78*K85</f>
        <v>31.439084834606565</v>
      </c>
      <c r="M85" s="856"/>
      <c r="N85" s="57"/>
    </row>
    <row r="86" spans="1:14" ht="15.75" thickBot="1">
      <c r="B86" s="818" t="s">
        <v>1037</v>
      </c>
      <c r="C86" s="819"/>
      <c r="D86" s="819"/>
      <c r="E86" s="819"/>
      <c r="F86" s="819"/>
      <c r="G86" s="819"/>
      <c r="H86" s="819"/>
      <c r="I86" s="819"/>
      <c r="J86" s="819"/>
      <c r="K86" s="819"/>
      <c r="L86" s="819"/>
      <c r="M86" s="820"/>
      <c r="N86" s="58">
        <f>L83+L84+L85</f>
        <v>188.63450900763939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817.41620569977067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45</v>
      </c>
      <c r="N36" s="280">
        <f>K36/M36</f>
        <v>4887.2168344257107</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1.4185334779472223</v>
      </c>
    </row>
    <row r="43" spans="1:14" ht="15.75" thickBot="1">
      <c r="B43" s="818" t="s">
        <v>1037</v>
      </c>
      <c r="C43" s="819"/>
      <c r="D43" s="819"/>
      <c r="E43" s="819"/>
      <c r="F43" s="819"/>
      <c r="G43" s="819"/>
      <c r="H43" s="819"/>
      <c r="I43" s="819"/>
      <c r="J43" s="819"/>
      <c r="K43" s="819"/>
      <c r="L43" s="819"/>
      <c r="M43" s="820"/>
      <c r="N43" s="105">
        <f>SUM(N36:N42)</f>
        <v>4888.6353679036583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5">
        <f>VLOOKUP(A59,TRANSPORTE!A6:D117,4,FALSE)</f>
        <v>1320</v>
      </c>
      <c r="M59" s="906"/>
      <c r="N59" s="295">
        <f>K59*L59</f>
        <v>1069.8534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1069.8534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141.85334779472223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6100.3421156983804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1220.068423139676</v>
      </c>
      <c r="M83" s="854"/>
      <c r="N83" s="57"/>
    </row>
    <row r="84" spans="1:14">
      <c r="B84" s="95" t="s">
        <v>1057</v>
      </c>
      <c r="C84" s="96"/>
      <c r="D84" s="96"/>
      <c r="E84" s="96"/>
      <c r="F84" s="96"/>
      <c r="G84" s="96"/>
      <c r="H84" s="96"/>
      <c r="I84" s="93"/>
      <c r="J84" s="94"/>
      <c r="K84" s="312">
        <v>0.05</v>
      </c>
      <c r="L84" s="853">
        <f>N78*K84</f>
        <v>305.01710578491901</v>
      </c>
      <c r="M84" s="854"/>
      <c r="N84" s="57"/>
    </row>
    <row r="85" spans="1:14" ht="15.75" thickBot="1">
      <c r="B85" s="97" t="s">
        <v>1058</v>
      </c>
      <c r="C85" s="98"/>
      <c r="D85" s="98"/>
      <c r="E85" s="98"/>
      <c r="F85" s="98"/>
      <c r="G85" s="98"/>
      <c r="H85" s="98"/>
      <c r="I85" s="99"/>
      <c r="J85" s="100"/>
      <c r="K85" s="313">
        <v>0.05</v>
      </c>
      <c r="L85" s="855">
        <f>N78*K85</f>
        <v>305.01710578491901</v>
      </c>
      <c r="M85" s="856"/>
      <c r="N85" s="57"/>
    </row>
    <row r="86" spans="1:14" ht="15.75" thickBot="1">
      <c r="B86" s="818" t="s">
        <v>1037</v>
      </c>
      <c r="C86" s="819"/>
      <c r="D86" s="819"/>
      <c r="E86" s="819"/>
      <c r="F86" s="819"/>
      <c r="G86" s="819"/>
      <c r="H86" s="819"/>
      <c r="I86" s="819"/>
      <c r="J86" s="819"/>
      <c r="K86" s="819"/>
      <c r="L86" s="819"/>
      <c r="M86" s="820"/>
      <c r="N86" s="58">
        <f>L83+L84+L85</f>
        <v>1830.1026347095142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7930.4447504078944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VLOOKUP(A36,EQUIPOS!A5:D154,4,FALSE)</f>
        <v>178513.84750963646</v>
      </c>
      <c r="L36" s="278"/>
      <c r="M36" s="279">
        <v>0.625</v>
      </c>
      <c r="N36" s="280">
        <f>K36/M36</f>
        <v>285622.15601541835</v>
      </c>
    </row>
    <row r="37" spans="1:14">
      <c r="A37" s="114" t="s">
        <v>241</v>
      </c>
      <c r="B37" s="867" t="str">
        <f>VLOOKUP(A37,EQUIPOS!A7:D154,3,FALSE)</f>
        <v>Grúa (capacidad 15 ton)</v>
      </c>
      <c r="C37" s="868"/>
      <c r="D37" s="868"/>
      <c r="E37" s="868"/>
      <c r="F37" s="868"/>
      <c r="G37" s="868"/>
      <c r="H37" s="869"/>
      <c r="I37" s="275"/>
      <c r="J37" s="276"/>
      <c r="K37" s="277">
        <f>VLOOKUP(A37,EQUIPOS!A6:D154,4,FALSE)</f>
        <v>138052.40814101798</v>
      </c>
      <c r="L37" s="278"/>
      <c r="M37" s="279">
        <v>0.625</v>
      </c>
      <c r="N37" s="280">
        <f>K37/M37</f>
        <v>220883.85302562878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2553.3602603050003</v>
      </c>
    </row>
    <row r="43" spans="1:14" ht="15.75" thickBot="1">
      <c r="B43" s="818" t="s">
        <v>1037</v>
      </c>
      <c r="C43" s="819"/>
      <c r="D43" s="819"/>
      <c r="E43" s="819"/>
      <c r="F43" s="819"/>
      <c r="G43" s="819"/>
      <c r="H43" s="819"/>
      <c r="I43" s="819"/>
      <c r="J43" s="819"/>
      <c r="K43" s="819"/>
      <c r="L43" s="819"/>
      <c r="M43" s="820"/>
      <c r="N43" s="402">
        <f>SUM(N36:N42)</f>
        <v>509059.36930135213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59469.388152721316</v>
      </c>
      <c r="N51" s="280">
        <f>K51*M51</f>
        <v>118938.77630544263</v>
      </c>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141733.44368813449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701860.01819558663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140372.00363911732</v>
      </c>
      <c r="M83" s="854"/>
      <c r="N83" s="57"/>
    </row>
    <row r="84" spans="1:14">
      <c r="B84" s="95" t="s">
        <v>1057</v>
      </c>
      <c r="C84" s="96"/>
      <c r="D84" s="96"/>
      <c r="E84" s="96"/>
      <c r="F84" s="96"/>
      <c r="G84" s="96"/>
      <c r="H84" s="96"/>
      <c r="I84" s="93"/>
      <c r="J84" s="94"/>
      <c r="K84" s="312">
        <v>0.05</v>
      </c>
      <c r="L84" s="853">
        <f>N78*K84</f>
        <v>35093.00090977933</v>
      </c>
      <c r="M84" s="854"/>
      <c r="N84" s="57"/>
    </row>
    <row r="85" spans="1:14" ht="15.75" thickBot="1">
      <c r="B85" s="97" t="s">
        <v>1058</v>
      </c>
      <c r="C85" s="98"/>
      <c r="D85" s="98"/>
      <c r="E85" s="98"/>
      <c r="F85" s="98"/>
      <c r="G85" s="98"/>
      <c r="H85" s="98"/>
      <c r="I85" s="99"/>
      <c r="J85" s="100"/>
      <c r="K85" s="313">
        <v>0.05</v>
      </c>
      <c r="L85" s="855">
        <f>N78*K85</f>
        <v>35093.00090977933</v>
      </c>
      <c r="M85" s="856"/>
      <c r="N85" s="57"/>
    </row>
    <row r="86" spans="1:14" ht="15.75" thickBot="1">
      <c r="B86" s="818" t="s">
        <v>1037</v>
      </c>
      <c r="C86" s="819"/>
      <c r="D86" s="819"/>
      <c r="E86" s="819"/>
      <c r="F86" s="819"/>
      <c r="G86" s="819"/>
      <c r="H86" s="819"/>
      <c r="I86" s="819"/>
      <c r="J86" s="819"/>
      <c r="K86" s="819"/>
      <c r="L86" s="819"/>
      <c r="M86" s="820"/>
      <c r="N86" s="58">
        <f>L83+L84+L85</f>
        <v>210558.00545867599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912418.02365426265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VLOOKUP(A36,EQUIPOS!A6:D163,4,FALSE)</f>
        <v>178513.84750963646</v>
      </c>
      <c r="L36" s="278"/>
      <c r="M36" s="279">
        <v>0.5</v>
      </c>
      <c r="N36" s="280">
        <f>K36/M36</f>
        <v>357027.69501927291</v>
      </c>
    </row>
    <row r="37" spans="1:14">
      <c r="A37" s="114" t="s">
        <v>241</v>
      </c>
      <c r="B37" s="867" t="str">
        <f>VLOOKUP(A37,EQUIPOS!A7:D154,3,FALSE)</f>
        <v>Grúa (capacidad 15 ton)</v>
      </c>
      <c r="C37" s="868"/>
      <c r="D37" s="868"/>
      <c r="E37" s="868"/>
      <c r="F37" s="868"/>
      <c r="G37" s="868"/>
      <c r="H37" s="869"/>
      <c r="I37" s="275"/>
      <c r="J37" s="276"/>
      <c r="K37" s="277">
        <f>VLOOKUP(A37,EQUIPOS!A7:D164,4,FALSE)</f>
        <v>138052.40814101798</v>
      </c>
      <c r="L37" s="278"/>
      <c r="M37" s="279">
        <v>0.5</v>
      </c>
      <c r="N37" s="280">
        <f>K37/M37</f>
        <v>276104.81628203596</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3191.70032538125</v>
      </c>
    </row>
    <row r="43" spans="1:14" ht="15.75" thickBot="1">
      <c r="B43" s="818" t="s">
        <v>1037</v>
      </c>
      <c r="C43" s="819"/>
      <c r="D43" s="819"/>
      <c r="E43" s="819"/>
      <c r="F43" s="819"/>
      <c r="G43" s="819"/>
      <c r="H43" s="819"/>
      <c r="I43" s="819"/>
      <c r="J43" s="819"/>
      <c r="K43" s="819"/>
      <c r="L43" s="819"/>
      <c r="M43" s="820"/>
      <c r="N43" s="402">
        <f>SUM(N36:N42)</f>
        <v>636324.21162669011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59469.388152721316</v>
      </c>
      <c r="N51" s="280">
        <f>K51*M51</f>
        <v>118938.77630544263</v>
      </c>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141733.44368813449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63834.006507624996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841891.66182244953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168378.33236448991</v>
      </c>
      <c r="M83" s="854"/>
      <c r="N83" s="57"/>
    </row>
    <row r="84" spans="1:14">
      <c r="B84" s="95" t="s">
        <v>1057</v>
      </c>
      <c r="C84" s="96"/>
      <c r="D84" s="96"/>
      <c r="E84" s="96"/>
      <c r="F84" s="96"/>
      <c r="G84" s="96"/>
      <c r="H84" s="96"/>
      <c r="I84" s="93"/>
      <c r="J84" s="94"/>
      <c r="K84" s="312">
        <v>0.05</v>
      </c>
      <c r="L84" s="853">
        <f>N78*K84</f>
        <v>42094.583091122477</v>
      </c>
      <c r="M84" s="854"/>
      <c r="N84" s="57"/>
    </row>
    <row r="85" spans="1:14" ht="15.75" thickBot="1">
      <c r="B85" s="97" t="s">
        <v>1058</v>
      </c>
      <c r="C85" s="98"/>
      <c r="D85" s="98"/>
      <c r="E85" s="98"/>
      <c r="F85" s="98"/>
      <c r="G85" s="98"/>
      <c r="H85" s="98"/>
      <c r="I85" s="99"/>
      <c r="J85" s="100"/>
      <c r="K85" s="313">
        <v>0.05</v>
      </c>
      <c r="L85" s="855">
        <f>N78*K85</f>
        <v>42094.583091122477</v>
      </c>
      <c r="M85" s="856"/>
      <c r="N85" s="57"/>
    </row>
    <row r="86" spans="1:14" ht="15.75" thickBot="1">
      <c r="B86" s="818" t="s">
        <v>1037</v>
      </c>
      <c r="C86" s="819"/>
      <c r="D86" s="819"/>
      <c r="E86" s="819"/>
      <c r="F86" s="819"/>
      <c r="G86" s="819"/>
      <c r="H86" s="819"/>
      <c r="I86" s="819"/>
      <c r="J86" s="819"/>
      <c r="K86" s="819"/>
      <c r="L86" s="819"/>
      <c r="M86" s="820"/>
      <c r="N86" s="58">
        <f>L83+L84+L85</f>
        <v>252567.49854673486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1094459.1603691843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VLOOKUP(A36,EQUIPOS!A6:D163,4,FALSE)</f>
        <v>178513.84750963646</v>
      </c>
      <c r="L36" s="278"/>
      <c r="M36" s="279">
        <v>0.4375</v>
      </c>
      <c r="N36" s="280">
        <f>K36/M36</f>
        <v>408031.65145059762</v>
      </c>
    </row>
    <row r="37" spans="1:14">
      <c r="A37" s="114" t="s">
        <v>241</v>
      </c>
      <c r="B37" s="867" t="str">
        <f>VLOOKUP(A37,EQUIPOS!A7:D154,3,FALSE)</f>
        <v>Grúa (capacidad 15 ton)</v>
      </c>
      <c r="C37" s="868"/>
      <c r="D37" s="868"/>
      <c r="E37" s="868"/>
      <c r="F37" s="868"/>
      <c r="G37" s="868"/>
      <c r="H37" s="869"/>
      <c r="I37" s="275"/>
      <c r="J37" s="276"/>
      <c r="K37" s="277">
        <f>VLOOKUP(A37,EQUIPOS!A7:D164,4,FALSE)</f>
        <v>138052.40814101798</v>
      </c>
      <c r="L37" s="278"/>
      <c r="M37" s="279">
        <v>0.4375</v>
      </c>
      <c r="N37" s="280">
        <f>K37/M37</f>
        <v>315548.36146518396</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3647.657514721428</v>
      </c>
    </row>
    <row r="43" spans="1:14" ht="15.75" thickBot="1">
      <c r="B43" s="818" t="s">
        <v>1037</v>
      </c>
      <c r="C43" s="819"/>
      <c r="D43" s="819"/>
      <c r="E43" s="819"/>
      <c r="F43" s="819"/>
      <c r="G43" s="819"/>
      <c r="H43" s="819"/>
      <c r="I43" s="819"/>
      <c r="J43" s="819"/>
      <c r="K43" s="819"/>
      <c r="L43" s="819"/>
      <c r="M43" s="820"/>
      <c r="N43" s="402">
        <f>SUM(N36:N42)</f>
        <v>727227.67043050297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59469.388152721316</v>
      </c>
      <c r="N51" s="280">
        <f>K51*M51</f>
        <v>118938.77630544263</v>
      </c>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141733.44368813449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72953.15029442856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941914.26441306609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188382.85288261322</v>
      </c>
      <c r="M83" s="854"/>
      <c r="N83" s="57"/>
    </row>
    <row r="84" spans="1:14">
      <c r="B84" s="95" t="s">
        <v>1057</v>
      </c>
      <c r="C84" s="96"/>
      <c r="D84" s="96"/>
      <c r="E84" s="96"/>
      <c r="F84" s="96"/>
      <c r="G84" s="96"/>
      <c r="H84" s="96"/>
      <c r="I84" s="93"/>
      <c r="J84" s="94"/>
      <c r="K84" s="312">
        <v>0.05</v>
      </c>
      <c r="L84" s="853">
        <f>N78*K84</f>
        <v>47095.713220653306</v>
      </c>
      <c r="M84" s="854"/>
      <c r="N84" s="57"/>
    </row>
    <row r="85" spans="1:14" ht="15.75" thickBot="1">
      <c r="B85" s="97" t="s">
        <v>1058</v>
      </c>
      <c r="C85" s="98"/>
      <c r="D85" s="98"/>
      <c r="E85" s="98"/>
      <c r="F85" s="98"/>
      <c r="G85" s="98"/>
      <c r="H85" s="98"/>
      <c r="I85" s="99"/>
      <c r="J85" s="100"/>
      <c r="K85" s="313">
        <v>0.05</v>
      </c>
      <c r="L85" s="855">
        <f>N78*K85</f>
        <v>47095.713220653306</v>
      </c>
      <c r="M85" s="856"/>
      <c r="N85" s="57"/>
    </row>
    <row r="86" spans="1:14" ht="15.75" thickBot="1">
      <c r="B86" s="818" t="s">
        <v>1037</v>
      </c>
      <c r="C86" s="819"/>
      <c r="D86" s="819"/>
      <c r="E86" s="819"/>
      <c r="F86" s="819"/>
      <c r="G86" s="819"/>
      <c r="H86" s="819"/>
      <c r="I86" s="819"/>
      <c r="J86" s="819"/>
      <c r="K86" s="819"/>
      <c r="L86" s="819"/>
      <c r="M86" s="820"/>
      <c r="N86" s="58">
        <f>L83+L84+L85</f>
        <v>282574.27932391985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1224488.5437369859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VLOOKUP(A36,EQUIPOS!A6:D163,4,FALSE)</f>
        <v>178513.84750963646</v>
      </c>
      <c r="L36" s="278"/>
      <c r="M36" s="279">
        <v>0.875</v>
      </c>
      <c r="N36" s="280">
        <f>K36/M36</f>
        <v>204015.82572529881</v>
      </c>
    </row>
    <row r="37" spans="1:14">
      <c r="A37" s="114" t="s">
        <v>241</v>
      </c>
      <c r="B37" s="867" t="str">
        <f>VLOOKUP(A37,EQUIPOS!A7:D154,3,FALSE)</f>
        <v>Grúa (capacidad 15 ton)</v>
      </c>
      <c r="C37" s="868"/>
      <c r="D37" s="868"/>
      <c r="E37" s="868"/>
      <c r="F37" s="868"/>
      <c r="G37" s="868"/>
      <c r="H37" s="869"/>
      <c r="I37" s="275"/>
      <c r="J37" s="276"/>
      <c r="K37" s="277">
        <f>VLOOKUP(A37,EQUIPOS!A7:D164,4,FALSE)</f>
        <v>138052.40814101798</v>
      </c>
      <c r="L37" s="278"/>
      <c r="M37" s="279">
        <v>0.875</v>
      </c>
      <c r="N37" s="280">
        <f>K37/M37</f>
        <v>157774.18073259198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1459.0630058885715</v>
      </c>
    </row>
    <row r="43" spans="1:14" ht="15.75" thickBot="1">
      <c r="B43" s="818" t="s">
        <v>1037</v>
      </c>
      <c r="C43" s="819"/>
      <c r="D43" s="819"/>
      <c r="E43" s="819"/>
      <c r="F43" s="819"/>
      <c r="G43" s="819"/>
      <c r="H43" s="819"/>
      <c r="I43" s="819"/>
      <c r="J43" s="819"/>
      <c r="K43" s="819"/>
      <c r="L43" s="819"/>
      <c r="M43" s="820"/>
      <c r="N43" s="402">
        <f>SUM(N36:N42)</f>
        <v>363249.06946377933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29181.260117771428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415224.99696424266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83044.999392848535</v>
      </c>
      <c r="M83" s="854"/>
      <c r="N83" s="57"/>
    </row>
    <row r="84" spans="1:14">
      <c r="B84" s="95" t="s">
        <v>1057</v>
      </c>
      <c r="C84" s="96"/>
      <c r="D84" s="96"/>
      <c r="E84" s="96"/>
      <c r="F84" s="96"/>
      <c r="G84" s="96"/>
      <c r="H84" s="96"/>
      <c r="I84" s="93"/>
      <c r="J84" s="94"/>
      <c r="K84" s="312">
        <v>0.05</v>
      </c>
      <c r="L84" s="853">
        <f>N78*K84</f>
        <v>20761.249848212134</v>
      </c>
      <c r="M84" s="854"/>
      <c r="N84" s="57"/>
    </row>
    <row r="85" spans="1:14" ht="15.75" thickBot="1">
      <c r="B85" s="97" t="s">
        <v>1058</v>
      </c>
      <c r="C85" s="98"/>
      <c r="D85" s="98"/>
      <c r="E85" s="98"/>
      <c r="F85" s="98"/>
      <c r="G85" s="98"/>
      <c r="H85" s="98"/>
      <c r="I85" s="99"/>
      <c r="J85" s="100"/>
      <c r="K85" s="313">
        <v>0.05</v>
      </c>
      <c r="L85" s="855">
        <f>N78*K85</f>
        <v>20761.249848212134</v>
      </c>
      <c r="M85" s="856"/>
      <c r="N85" s="57"/>
    </row>
    <row r="86" spans="1:14" ht="15.75" thickBot="1">
      <c r="B86" s="818" t="s">
        <v>1037</v>
      </c>
      <c r="C86" s="819"/>
      <c r="D86" s="819"/>
      <c r="E86" s="819"/>
      <c r="F86" s="819"/>
      <c r="G86" s="819"/>
      <c r="H86" s="819"/>
      <c r="I86" s="819"/>
      <c r="J86" s="819"/>
      <c r="K86" s="819"/>
      <c r="L86" s="819"/>
      <c r="M86" s="820"/>
      <c r="N86" s="58">
        <f>L83+L84+L85</f>
        <v>124567.49908927279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539792.49605351547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VLOOKUP(A36,EQUIPOS!A6:D163,4,FALSE)</f>
        <v>178513.84750963646</v>
      </c>
      <c r="L36" s="278"/>
      <c r="M36" s="279">
        <v>0.75</v>
      </c>
      <c r="N36" s="280">
        <f>K36/M36</f>
        <v>238018.46334618193</v>
      </c>
    </row>
    <row r="37" spans="1:14">
      <c r="A37" s="114" t="s">
        <v>241</v>
      </c>
      <c r="B37" s="867" t="str">
        <f>VLOOKUP(A37,EQUIPOS!A7:D154,3,FALSE)</f>
        <v>Grúa (capacidad 15 ton)</v>
      </c>
      <c r="C37" s="868"/>
      <c r="D37" s="868"/>
      <c r="E37" s="868"/>
      <c r="F37" s="868"/>
      <c r="G37" s="868"/>
      <c r="H37" s="869"/>
      <c r="I37" s="275"/>
      <c r="J37" s="276"/>
      <c r="K37" s="277">
        <f>VLOOKUP(A37,EQUIPOS!A7:D164,4,FALSE)</f>
        <v>138052.40814101798</v>
      </c>
      <c r="L37" s="278"/>
      <c r="M37" s="279">
        <v>0.75</v>
      </c>
      <c r="N37" s="280">
        <f>K37/M37</f>
        <v>184069.8775213573</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1702.2401735366668</v>
      </c>
    </row>
    <row r="43" spans="1:14" ht="15.75" thickBot="1">
      <c r="B43" s="818" t="s">
        <v>1037</v>
      </c>
      <c r="C43" s="819"/>
      <c r="D43" s="819"/>
      <c r="E43" s="819"/>
      <c r="F43" s="819"/>
      <c r="G43" s="819"/>
      <c r="H43" s="819"/>
      <c r="I43" s="819"/>
      <c r="J43" s="819"/>
      <c r="K43" s="819"/>
      <c r="L43" s="819"/>
      <c r="M43" s="820"/>
      <c r="N43" s="402">
        <f>SUM(N36:N42)</f>
        <v>423790.58104107587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34044.803470733335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480630.05189450108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96126.010378900217</v>
      </c>
      <c r="M83" s="854"/>
      <c r="N83" s="57"/>
    </row>
    <row r="84" spans="1:14">
      <c r="B84" s="95" t="s">
        <v>1057</v>
      </c>
      <c r="C84" s="96"/>
      <c r="D84" s="96"/>
      <c r="E84" s="96"/>
      <c r="F84" s="96"/>
      <c r="G84" s="96"/>
      <c r="H84" s="96"/>
      <c r="I84" s="93"/>
      <c r="J84" s="94"/>
      <c r="K84" s="312">
        <v>0.05</v>
      </c>
      <c r="L84" s="853">
        <f>N78*K84</f>
        <v>24031.502594725054</v>
      </c>
      <c r="M84" s="854"/>
      <c r="N84" s="57"/>
    </row>
    <row r="85" spans="1:14" ht="15.75" thickBot="1">
      <c r="B85" s="97" t="s">
        <v>1058</v>
      </c>
      <c r="C85" s="98"/>
      <c r="D85" s="98"/>
      <c r="E85" s="98"/>
      <c r="F85" s="98"/>
      <c r="G85" s="98"/>
      <c r="H85" s="98"/>
      <c r="I85" s="99"/>
      <c r="J85" s="100"/>
      <c r="K85" s="313">
        <v>0.05</v>
      </c>
      <c r="L85" s="855">
        <f>N78*K85</f>
        <v>24031.502594725054</v>
      </c>
      <c r="M85" s="856"/>
      <c r="N85" s="57"/>
    </row>
    <row r="86" spans="1:14" ht="15.75" thickBot="1">
      <c r="B86" s="818" t="s">
        <v>1037</v>
      </c>
      <c r="C86" s="819"/>
      <c r="D86" s="819"/>
      <c r="E86" s="819"/>
      <c r="F86" s="819"/>
      <c r="G86" s="819"/>
      <c r="H86" s="819"/>
      <c r="I86" s="819"/>
      <c r="J86" s="819"/>
      <c r="K86" s="819"/>
      <c r="L86" s="819"/>
      <c r="M86" s="820"/>
      <c r="N86" s="58">
        <f>L83+L84+L85</f>
        <v>144189.01556835033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624819.06746285141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5"/>
      <c r="J36" s="276"/>
      <c r="K36" s="277">
        <f>VLOOKUP(A36,EQUIPOS!A6:D163,4,FALSE)</f>
        <v>178513.84750963646</v>
      </c>
      <c r="L36" s="278"/>
      <c r="M36" s="279">
        <v>0.6875</v>
      </c>
      <c r="N36" s="280">
        <f>K36/M36</f>
        <v>259656.50546856213</v>
      </c>
    </row>
    <row r="37" spans="1:14">
      <c r="A37" s="114" t="s">
        <v>241</v>
      </c>
      <c r="B37" s="867" t="str">
        <f>VLOOKUP(A37,EQUIPOS!A7:D154,3,FALSE)</f>
        <v>Grúa (capacidad 15 ton)</v>
      </c>
      <c r="C37" s="868"/>
      <c r="D37" s="868"/>
      <c r="E37" s="868"/>
      <c r="F37" s="868"/>
      <c r="G37" s="868"/>
      <c r="H37" s="869"/>
      <c r="I37" s="275"/>
      <c r="J37" s="276"/>
      <c r="K37" s="277">
        <f>VLOOKUP(A37,EQUIPOS!A7:D164,4,FALSE)</f>
        <v>138052.40814101798</v>
      </c>
      <c r="L37" s="278"/>
      <c r="M37" s="279">
        <v>0.6875</v>
      </c>
      <c r="N37" s="280">
        <f>K37/M37</f>
        <v>200803.50275057161</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1856.9892802218183</v>
      </c>
    </row>
    <row r="43" spans="1:14" ht="15.75" thickBot="1">
      <c r="B43" s="818" t="s">
        <v>1037</v>
      </c>
      <c r="C43" s="819"/>
      <c r="D43" s="819"/>
      <c r="E43" s="819"/>
      <c r="F43" s="819"/>
      <c r="G43" s="819"/>
      <c r="H43" s="819"/>
      <c r="I43" s="819"/>
      <c r="J43" s="819"/>
      <c r="K43" s="819"/>
      <c r="L43" s="819"/>
      <c r="M43" s="820"/>
      <c r="N43" s="402">
        <f>SUM(N36:N42)</f>
        <v>462316.99749935552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37139.785604436365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522251.45048648375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104450.29009729676</v>
      </c>
      <c r="M83" s="854"/>
      <c r="N83" s="57"/>
    </row>
    <row r="84" spans="1:14">
      <c r="B84" s="95" t="s">
        <v>1057</v>
      </c>
      <c r="C84" s="96"/>
      <c r="D84" s="96"/>
      <c r="E84" s="96"/>
      <c r="F84" s="96"/>
      <c r="G84" s="96"/>
      <c r="H84" s="96"/>
      <c r="I84" s="93"/>
      <c r="J84" s="94"/>
      <c r="K84" s="312">
        <v>0.05</v>
      </c>
      <c r="L84" s="853">
        <f>N78*K84</f>
        <v>26112.57252432419</v>
      </c>
      <c r="M84" s="854"/>
      <c r="N84" s="57"/>
    </row>
    <row r="85" spans="1:14" ht="15.75" thickBot="1">
      <c r="B85" s="97" t="s">
        <v>1058</v>
      </c>
      <c r="C85" s="98"/>
      <c r="D85" s="98"/>
      <c r="E85" s="98"/>
      <c r="F85" s="98"/>
      <c r="G85" s="98"/>
      <c r="H85" s="98"/>
      <c r="I85" s="99"/>
      <c r="J85" s="100"/>
      <c r="K85" s="313">
        <v>0.05</v>
      </c>
      <c r="L85" s="855">
        <f>N78*K85</f>
        <v>26112.57252432419</v>
      </c>
      <c r="M85" s="856"/>
      <c r="N85" s="57"/>
    </row>
    <row r="86" spans="1:14" ht="15.75" thickBot="1">
      <c r="B86" s="818" t="s">
        <v>1037</v>
      </c>
      <c r="C86" s="819"/>
      <c r="D86" s="819"/>
      <c r="E86" s="819"/>
      <c r="F86" s="819"/>
      <c r="G86" s="819"/>
      <c r="H86" s="819"/>
      <c r="I86" s="819"/>
      <c r="J86" s="819"/>
      <c r="K86" s="819"/>
      <c r="L86" s="819"/>
      <c r="M86" s="820"/>
      <c r="N86" s="58">
        <f>L83+L84+L85</f>
        <v>156675.43514594514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678926.88563242892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8" t="s">
        <v>241</v>
      </c>
      <c r="B36" s="867" t="str">
        <f>VLOOKUP(A36,EQUIPOS!A6:D154,3,FALSE)</f>
        <v>Grúa (capacidad 15 ton)</v>
      </c>
      <c r="C36" s="868"/>
      <c r="D36" s="868"/>
      <c r="E36" s="868"/>
      <c r="F36" s="868"/>
      <c r="G36" s="868"/>
      <c r="H36" s="869"/>
      <c r="I36" s="275"/>
      <c r="J36" s="276"/>
      <c r="K36" s="277">
        <f>VLOOKUP(A36,EQUIPOS!A6:D163,4,FALSE)</f>
        <v>138052.40814101798</v>
      </c>
      <c r="L36" s="278"/>
      <c r="M36" s="404">
        <v>1.125</v>
      </c>
      <c r="N36" s="280">
        <f>K36/M36</f>
        <v>122713.25168090487</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1134.8267823577778</v>
      </c>
    </row>
    <row r="43" spans="1:14" ht="15.75" thickBot="1">
      <c r="B43" s="818" t="s">
        <v>1037</v>
      </c>
      <c r="C43" s="819"/>
      <c r="D43" s="819"/>
      <c r="E43" s="819"/>
      <c r="F43" s="819"/>
      <c r="G43" s="819"/>
      <c r="H43" s="819"/>
      <c r="I43" s="819"/>
      <c r="J43" s="819"/>
      <c r="K43" s="819"/>
      <c r="L43" s="819"/>
      <c r="M43" s="820"/>
      <c r="N43" s="402">
        <f>SUM(N36:N42)</f>
        <v>123848.07846326265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506.87069558417505</v>
      </c>
      <c r="N48" s="280">
        <f>K48*M48</f>
        <v>5068.7069558417506</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2449.5028768979737</v>
      </c>
      <c r="N49" s="280">
        <f>K49*M49</f>
        <v>2449.5028768979737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15276.457549952132</v>
      </c>
      <c r="N50" s="280">
        <f>K50*M50</f>
        <v>15276.457549952132</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22696.535647155557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169339.28149311006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33867.856298622013</v>
      </c>
      <c r="M83" s="854"/>
      <c r="N83" s="57"/>
    </row>
    <row r="84" spans="1:14">
      <c r="B84" s="95" t="s">
        <v>1057</v>
      </c>
      <c r="C84" s="96"/>
      <c r="D84" s="96"/>
      <c r="E84" s="96"/>
      <c r="F84" s="96"/>
      <c r="G84" s="96"/>
      <c r="H84" s="96"/>
      <c r="I84" s="93"/>
      <c r="J84" s="94"/>
      <c r="K84" s="312">
        <v>0.05</v>
      </c>
      <c r="L84" s="853">
        <f>N78*K84</f>
        <v>8466.9640746555033</v>
      </c>
      <c r="M84" s="854"/>
      <c r="N84" s="57"/>
    </row>
    <row r="85" spans="1:14" ht="15.75" thickBot="1">
      <c r="B85" s="97" t="s">
        <v>1058</v>
      </c>
      <c r="C85" s="98"/>
      <c r="D85" s="98"/>
      <c r="E85" s="98"/>
      <c r="F85" s="98"/>
      <c r="G85" s="98"/>
      <c r="H85" s="98"/>
      <c r="I85" s="99"/>
      <c r="J85" s="100"/>
      <c r="K85" s="313">
        <v>0.05</v>
      </c>
      <c r="L85" s="855">
        <f>N78*K85</f>
        <v>8466.9640746555033</v>
      </c>
      <c r="M85" s="856"/>
      <c r="N85" s="57"/>
    </row>
    <row r="86" spans="1:14" ht="15.75" thickBot="1">
      <c r="B86" s="818" t="s">
        <v>1037</v>
      </c>
      <c r="C86" s="819"/>
      <c r="D86" s="819"/>
      <c r="E86" s="819"/>
      <c r="F86" s="819"/>
      <c r="G86" s="819"/>
      <c r="H86" s="819"/>
      <c r="I86" s="819"/>
      <c r="J86" s="819"/>
      <c r="K86" s="819"/>
      <c r="L86" s="819"/>
      <c r="M86" s="820"/>
      <c r="N86" s="58">
        <f>L83+L84+L85</f>
        <v>50801.784447933016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220141.06594104308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61" t="s">
        <v>241</v>
      </c>
      <c r="B36" s="867" t="str">
        <f>VLOOKUP(A36,EQUIPOS!A6:D154,3,FALSE)</f>
        <v>Grúa (capacidad 15 ton)</v>
      </c>
      <c r="C36" s="868"/>
      <c r="D36" s="868"/>
      <c r="E36" s="868"/>
      <c r="F36" s="868"/>
      <c r="G36" s="868"/>
      <c r="H36" s="869"/>
      <c r="I36" s="275"/>
      <c r="J36" s="276"/>
      <c r="K36" s="277">
        <f>VLOOKUP(A36,EQUIPOS!A6:D163,4,FALSE)</f>
        <v>138052.40814101798</v>
      </c>
      <c r="L36" s="278"/>
      <c r="M36" s="470">
        <v>1</v>
      </c>
      <c r="N36" s="280">
        <f>K36/M36</f>
        <v>138052.40814101798</v>
      </c>
    </row>
    <row r="37" spans="1:14">
      <c r="A37" s="161" t="s">
        <v>373</v>
      </c>
      <c r="B37" s="867" t="str">
        <f>VLOOKUP(A37,EQUIPOS!A7:D154,3,FALSE)</f>
        <v>Volqueta 6 m3</v>
      </c>
      <c r="C37" s="868"/>
      <c r="D37" s="868"/>
      <c r="E37" s="868"/>
      <c r="F37" s="868"/>
      <c r="G37" s="868"/>
      <c r="H37" s="869"/>
      <c r="I37" s="275"/>
      <c r="J37" s="276"/>
      <c r="K37" s="277">
        <f>VLOOKUP(A37,EQUIPOS!A7:D164,4,FALSE)</f>
        <v>87950.905131758947</v>
      </c>
      <c r="L37" s="278"/>
      <c r="M37" s="471">
        <v>1</v>
      </c>
      <c r="N37" s="280">
        <f>K37/M37</f>
        <v>87950.905131758947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1276.6801301525002</v>
      </c>
    </row>
    <row r="43" spans="1:14" ht="15.75" thickBot="1">
      <c r="B43" s="818" t="s">
        <v>1037</v>
      </c>
      <c r="C43" s="819"/>
      <c r="D43" s="819"/>
      <c r="E43" s="819"/>
      <c r="F43" s="819"/>
      <c r="G43" s="819"/>
      <c r="H43" s="819"/>
      <c r="I43" s="819"/>
      <c r="J43" s="819"/>
      <c r="K43" s="819"/>
      <c r="L43" s="819"/>
      <c r="M43" s="820"/>
      <c r="N43" s="402">
        <f>SUM(N36:N42)</f>
        <v>227279.99340292942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506.87069558417505</v>
      </c>
      <c r="N48" s="280">
        <f>K48*M48</f>
        <v>5068.7069558417506</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2449.5028768979737</v>
      </c>
      <c r="N49" s="280">
        <f>K49*M49</f>
        <v>2449.5028768979737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15276.457549952132</v>
      </c>
      <c r="N50" s="280">
        <f>K50*M50</f>
        <v>15276.457549952132</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25533.60260305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275608.26338867127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55121.652677734259</v>
      </c>
      <c r="M83" s="854"/>
      <c r="N83" s="57"/>
    </row>
    <row r="84" spans="1:14">
      <c r="B84" s="95" t="s">
        <v>1057</v>
      </c>
      <c r="C84" s="96"/>
      <c r="D84" s="96"/>
      <c r="E84" s="96"/>
      <c r="F84" s="96"/>
      <c r="G84" s="96"/>
      <c r="H84" s="96"/>
      <c r="I84" s="93"/>
      <c r="J84" s="94"/>
      <c r="K84" s="312">
        <v>0.05</v>
      </c>
      <c r="L84" s="853">
        <f>N78*K84</f>
        <v>13780.413169433565</v>
      </c>
      <c r="M84" s="854"/>
      <c r="N84" s="57"/>
    </row>
    <row r="85" spans="1:14" ht="15.75" thickBot="1">
      <c r="B85" s="97" t="s">
        <v>1058</v>
      </c>
      <c r="C85" s="98"/>
      <c r="D85" s="98"/>
      <c r="E85" s="98"/>
      <c r="F85" s="98"/>
      <c r="G85" s="98"/>
      <c r="H85" s="98"/>
      <c r="I85" s="99"/>
      <c r="J85" s="100"/>
      <c r="K85" s="313">
        <v>0.05</v>
      </c>
      <c r="L85" s="855">
        <f>N78*K85</f>
        <v>13780.413169433565</v>
      </c>
      <c r="M85" s="856"/>
      <c r="N85" s="57"/>
    </row>
    <row r="86" spans="1:14" ht="15.75" thickBot="1">
      <c r="B86" s="818" t="s">
        <v>1037</v>
      </c>
      <c r="C86" s="819"/>
      <c r="D86" s="819"/>
      <c r="E86" s="819"/>
      <c r="F86" s="819"/>
      <c r="G86" s="819"/>
      <c r="H86" s="819"/>
      <c r="I86" s="819"/>
      <c r="J86" s="819"/>
      <c r="K86" s="819"/>
      <c r="L86" s="819"/>
      <c r="M86" s="820"/>
      <c r="N86" s="58">
        <f>L83+L84+L85</f>
        <v>82682.479016601385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358290.74240527267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5"/>
      <c r="J36" s="276"/>
      <c r="K36" s="277">
        <f>VLOOKUP(A36,EQUIPOS!A6:D163,4,FALSE)</f>
        <v>138052.40814101798</v>
      </c>
      <c r="L36" s="278"/>
      <c r="M36" s="279">
        <v>0.9375</v>
      </c>
      <c r="N36" s="280">
        <f>K36/M36</f>
        <v>147255.90201708584</v>
      </c>
    </row>
    <row r="37" spans="1:14">
      <c r="A37" s="150" t="s">
        <v>373</v>
      </c>
      <c r="B37" s="867" t="str">
        <f>VLOOKUP(A37,EQUIPOS!A7:D154,3,FALSE)</f>
        <v>Volqueta 6 m3</v>
      </c>
      <c r="C37" s="868"/>
      <c r="D37" s="868"/>
      <c r="E37" s="868"/>
      <c r="F37" s="868"/>
      <c r="G37" s="868"/>
      <c r="H37" s="869"/>
      <c r="I37" s="275"/>
      <c r="J37" s="276"/>
      <c r="K37" s="277">
        <f>VLOOKUP(A37,EQUIPOS!A7:D164,4,FALSE)</f>
        <v>87950.905131758947</v>
      </c>
      <c r="L37" s="278"/>
      <c r="M37" s="279">
        <v>0.9375</v>
      </c>
      <c r="N37" s="280">
        <f>K37/M37</f>
        <v>93814.298807209547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1361.7921388293335</v>
      </c>
    </row>
    <row r="43" spans="1:14" ht="15.75" thickBot="1">
      <c r="B43" s="818" t="s">
        <v>1037</v>
      </c>
      <c r="C43" s="819"/>
      <c r="D43" s="819"/>
      <c r="E43" s="819"/>
      <c r="F43" s="819"/>
      <c r="G43" s="819"/>
      <c r="H43" s="819"/>
      <c r="I43" s="819"/>
      <c r="J43" s="819"/>
      <c r="K43" s="819"/>
      <c r="L43" s="819"/>
      <c r="M43" s="820"/>
      <c r="N43" s="402">
        <f>SUM(N36:N42)</f>
        <v>242431.99296312474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15276.457549952132</v>
      </c>
      <c r="N49" s="280">
        <f>K49*M49</f>
        <v>15276.457549952132</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27235.842776586665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292462.50312240323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58492.50062448065</v>
      </c>
      <c r="M83" s="854"/>
      <c r="N83" s="57"/>
    </row>
    <row r="84" spans="1:14">
      <c r="B84" s="95" t="s">
        <v>1057</v>
      </c>
      <c r="C84" s="96"/>
      <c r="D84" s="96"/>
      <c r="E84" s="96"/>
      <c r="F84" s="96"/>
      <c r="G84" s="96"/>
      <c r="H84" s="96"/>
      <c r="I84" s="93"/>
      <c r="J84" s="94"/>
      <c r="K84" s="312">
        <v>0.05</v>
      </c>
      <c r="L84" s="853">
        <f>N78*K84</f>
        <v>14623.125156120163</v>
      </c>
      <c r="M84" s="854"/>
      <c r="N84" s="57"/>
    </row>
    <row r="85" spans="1:14" ht="15.75" thickBot="1">
      <c r="B85" s="97" t="s">
        <v>1058</v>
      </c>
      <c r="C85" s="98"/>
      <c r="D85" s="98"/>
      <c r="E85" s="98"/>
      <c r="F85" s="98"/>
      <c r="G85" s="98"/>
      <c r="H85" s="98"/>
      <c r="I85" s="99"/>
      <c r="J85" s="100"/>
      <c r="K85" s="313">
        <v>0.05</v>
      </c>
      <c r="L85" s="855">
        <f>N78*K85</f>
        <v>14623.125156120163</v>
      </c>
      <c r="M85" s="856"/>
      <c r="N85" s="57"/>
    </row>
    <row r="86" spans="1:14" ht="15.75" thickBot="1">
      <c r="B86" s="818" t="s">
        <v>1037</v>
      </c>
      <c r="C86" s="819"/>
      <c r="D86" s="819"/>
      <c r="E86" s="819"/>
      <c r="F86" s="819"/>
      <c r="G86" s="819"/>
      <c r="H86" s="819"/>
      <c r="I86" s="819"/>
      <c r="J86" s="819"/>
      <c r="K86" s="819"/>
      <c r="L86" s="819"/>
      <c r="M86" s="820"/>
      <c r="N86" s="58">
        <f>L83+L84+L85</f>
        <v>87738.750936720971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380201.25405912421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5"/>
      <c r="J36" s="276"/>
      <c r="K36" s="277">
        <f>VLOOKUP(A36,EQUIPOS!A6:D163,4,FALSE)</f>
        <v>138052.40814101798</v>
      </c>
      <c r="L36" s="278"/>
      <c r="M36" s="279">
        <v>1.5</v>
      </c>
      <c r="N36" s="280">
        <f>K36/M36</f>
        <v>92034.938760678648</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851.12008676833341</v>
      </c>
    </row>
    <row r="43" spans="1:14" ht="15.75" thickBot="1">
      <c r="B43" s="818" t="s">
        <v>1037</v>
      </c>
      <c r="C43" s="819"/>
      <c r="D43" s="819"/>
      <c r="E43" s="819"/>
      <c r="F43" s="819"/>
      <c r="G43" s="819"/>
      <c r="H43" s="819"/>
      <c r="I43" s="819"/>
      <c r="J43" s="819"/>
      <c r="K43" s="819"/>
      <c r="L43" s="819"/>
      <c r="M43" s="820"/>
      <c r="N43" s="402">
        <f>SUM(N36:N42)</f>
        <v>92886.058847446984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15276.457549952132</v>
      </c>
      <c r="N49" s="280">
        <f>K49*M49</f>
        <v>15276.457549952132</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17022.401735366668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132703.1279655055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26540.6255931011</v>
      </c>
      <c r="M83" s="854"/>
      <c r="N83" s="57"/>
    </row>
    <row r="84" spans="1:14">
      <c r="B84" s="95" t="s">
        <v>1057</v>
      </c>
      <c r="C84" s="96"/>
      <c r="D84" s="96"/>
      <c r="E84" s="96"/>
      <c r="F84" s="96"/>
      <c r="G84" s="96"/>
      <c r="H84" s="96"/>
      <c r="I84" s="93"/>
      <c r="J84" s="94"/>
      <c r="K84" s="312">
        <v>0.05</v>
      </c>
      <c r="L84" s="853">
        <f>N78*K84</f>
        <v>6635.156398275275</v>
      </c>
      <c r="M84" s="854"/>
      <c r="N84" s="57"/>
    </row>
    <row r="85" spans="1:14" ht="15.75" thickBot="1">
      <c r="B85" s="97" t="s">
        <v>1058</v>
      </c>
      <c r="C85" s="98"/>
      <c r="D85" s="98"/>
      <c r="E85" s="98"/>
      <c r="F85" s="98"/>
      <c r="G85" s="98"/>
      <c r="H85" s="98"/>
      <c r="I85" s="99"/>
      <c r="J85" s="100"/>
      <c r="K85" s="313">
        <v>0.05</v>
      </c>
      <c r="L85" s="855">
        <f>N78*K85</f>
        <v>6635.156398275275</v>
      </c>
      <c r="M85" s="856"/>
      <c r="N85" s="57"/>
    </row>
    <row r="86" spans="1:14" ht="15.75" thickBot="1">
      <c r="B86" s="818" t="s">
        <v>1037</v>
      </c>
      <c r="C86" s="819"/>
      <c r="D86" s="819"/>
      <c r="E86" s="819"/>
      <c r="F86" s="819"/>
      <c r="G86" s="819"/>
      <c r="H86" s="819"/>
      <c r="I86" s="819"/>
      <c r="J86" s="819"/>
      <c r="K86" s="819"/>
      <c r="L86" s="819"/>
      <c r="M86" s="820"/>
      <c r="N86" s="58">
        <f>L83+L84+L85</f>
        <v>39810.938389651652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172514.06635515715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5"/>
      <c r="J36" s="276"/>
      <c r="K36" s="277">
        <f>VLOOKUP(A36,EQUIPOS!A6:D163,4,FALSE)</f>
        <v>138052.40814101798</v>
      </c>
      <c r="L36" s="278"/>
      <c r="M36" s="279">
        <v>1.375</v>
      </c>
      <c r="N36" s="280">
        <f>K36/M36</f>
        <v>100401.75137528581</v>
      </c>
    </row>
    <row r="37" spans="1:14">
      <c r="A37" s="150" t="s">
        <v>373</v>
      </c>
      <c r="B37" s="867" t="str">
        <f>VLOOKUP(A37,EQUIPOS!A7:D154,3,FALSE)</f>
        <v>Volqueta 6 m3</v>
      </c>
      <c r="C37" s="868"/>
      <c r="D37" s="868"/>
      <c r="E37" s="868"/>
      <c r="F37" s="868"/>
      <c r="G37" s="868"/>
      <c r="H37" s="869"/>
      <c r="I37" s="275"/>
      <c r="J37" s="276"/>
      <c r="K37" s="277">
        <f>VLOOKUP(A37,EQUIPOS!A7:D164,4,FALSE)</f>
        <v>87950.905131758947</v>
      </c>
      <c r="L37" s="278"/>
      <c r="M37" s="279">
        <v>1.375</v>
      </c>
      <c r="N37" s="280">
        <f>K37/M37</f>
        <v>63964.294641279237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928.49464011090913</v>
      </c>
    </row>
    <row r="43" spans="1:14" ht="15.75" thickBot="1">
      <c r="B43" s="818" t="s">
        <v>1037</v>
      </c>
      <c r="C43" s="819"/>
      <c r="D43" s="819"/>
      <c r="E43" s="819"/>
      <c r="F43" s="819"/>
      <c r="G43" s="819"/>
      <c r="H43" s="819"/>
      <c r="I43" s="819"/>
      <c r="J43" s="819"/>
      <c r="K43" s="819"/>
      <c r="L43" s="819"/>
      <c r="M43" s="820"/>
      <c r="N43" s="402">
        <f>SUM(N36:N42)</f>
        <v>165294.54065667596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15276.457549952132</v>
      </c>
      <c r="N49" s="280">
        <f>K49*M49</f>
        <v>15276.457549952132</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18569.892802218183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206659.10084158598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41331.820168317201</v>
      </c>
      <c r="M83" s="854"/>
      <c r="N83" s="57"/>
    </row>
    <row r="84" spans="1:14">
      <c r="B84" s="95" t="s">
        <v>1057</v>
      </c>
      <c r="C84" s="96"/>
      <c r="D84" s="96"/>
      <c r="E84" s="96"/>
      <c r="F84" s="96"/>
      <c r="G84" s="96"/>
      <c r="H84" s="96"/>
      <c r="I84" s="93"/>
      <c r="J84" s="94"/>
      <c r="K84" s="312">
        <v>0.05</v>
      </c>
      <c r="L84" s="853">
        <f>N78*K84</f>
        <v>10332.9550420793</v>
      </c>
      <c r="M84" s="854"/>
      <c r="N84" s="57"/>
    </row>
    <row r="85" spans="1:14" ht="15.75" thickBot="1">
      <c r="B85" s="97" t="s">
        <v>1058</v>
      </c>
      <c r="C85" s="98"/>
      <c r="D85" s="98"/>
      <c r="E85" s="98"/>
      <c r="F85" s="98"/>
      <c r="G85" s="98"/>
      <c r="H85" s="98"/>
      <c r="I85" s="99"/>
      <c r="J85" s="100"/>
      <c r="K85" s="313">
        <v>0.05</v>
      </c>
      <c r="L85" s="855">
        <f>N78*K85</f>
        <v>10332.9550420793</v>
      </c>
      <c r="M85" s="856"/>
      <c r="N85" s="57"/>
    </row>
    <row r="86" spans="1:14" ht="15.75" thickBot="1">
      <c r="B86" s="818" t="s">
        <v>1037</v>
      </c>
      <c r="C86" s="819"/>
      <c r="D86" s="819"/>
      <c r="E86" s="819"/>
      <c r="F86" s="819"/>
      <c r="G86" s="819"/>
      <c r="H86" s="819"/>
      <c r="I86" s="819"/>
      <c r="J86" s="819"/>
      <c r="K86" s="819"/>
      <c r="L86" s="819"/>
      <c r="M86" s="820"/>
      <c r="N86" s="58">
        <f>L83+L84+L85</f>
        <v>61997.730252475805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268656.83109406178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5"/>
      <c r="J36" s="276"/>
      <c r="K36" s="277">
        <f>VLOOKUP(A36,EQUIPOS!A6:D163,4,FALSE)</f>
        <v>138052.40814101798</v>
      </c>
      <c r="L36" s="278"/>
      <c r="M36" s="279">
        <v>1.3125</v>
      </c>
      <c r="N36" s="280">
        <f>K36/M36</f>
        <v>105182.78715506132</v>
      </c>
    </row>
    <row r="37" spans="1:14">
      <c r="A37" s="150" t="s">
        <v>373</v>
      </c>
      <c r="B37" s="867" t="str">
        <f>VLOOKUP(A37,EQUIPOS!A7:D154,3,FALSE)</f>
        <v>Volqueta 6 m3</v>
      </c>
      <c r="C37" s="868"/>
      <c r="D37" s="868"/>
      <c r="E37" s="868"/>
      <c r="F37" s="868"/>
      <c r="G37" s="868"/>
      <c r="H37" s="869"/>
      <c r="I37" s="275"/>
      <c r="J37" s="276"/>
      <c r="K37" s="277">
        <f>VLOOKUP(A37,EQUIPOS!A7:D164,4,FALSE)</f>
        <v>87950.905131758947</v>
      </c>
      <c r="L37" s="278"/>
      <c r="M37" s="279">
        <v>1.3125</v>
      </c>
      <c r="N37" s="280">
        <f>K37/M37</f>
        <v>67010.213433721103</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0.05</v>
      </c>
      <c r="M42" s="880"/>
      <c r="N42" s="111">
        <f>N76*L42</f>
        <v>972.70867059238105</v>
      </c>
    </row>
    <row r="43" spans="1:14" ht="15.75" thickBot="1">
      <c r="B43" s="818" t="s">
        <v>1037</v>
      </c>
      <c r="C43" s="819"/>
      <c r="D43" s="819"/>
      <c r="E43" s="819"/>
      <c r="F43" s="819"/>
      <c r="G43" s="819"/>
      <c r="H43" s="819"/>
      <c r="I43" s="819"/>
      <c r="J43" s="819"/>
      <c r="K43" s="819"/>
      <c r="L43" s="819"/>
      <c r="M43" s="820"/>
      <c r="N43" s="402">
        <f>SUM(N36:N42)</f>
        <v>173165.70925937479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506.87069558417505</v>
      </c>
      <c r="N48" s="280">
        <f>K48*M48</f>
        <v>5068.7069558417506</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15276.457549952132</v>
      </c>
      <c r="N49" s="280">
        <f>K49*M49</f>
        <v>15276.457549952132</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2449.5028768979737</v>
      </c>
      <c r="N50" s="280">
        <f>K50*M50</f>
        <v>2449.5028768979737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22794.667382691856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19454.17341184762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215414.55005391425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43082.910010782856</v>
      </c>
      <c r="M83" s="854"/>
      <c r="N83" s="57"/>
    </row>
    <row r="84" spans="1:14">
      <c r="B84" s="95" t="s">
        <v>1057</v>
      </c>
      <c r="C84" s="96"/>
      <c r="D84" s="96"/>
      <c r="E84" s="96"/>
      <c r="F84" s="96"/>
      <c r="G84" s="96"/>
      <c r="H84" s="96"/>
      <c r="I84" s="93"/>
      <c r="J84" s="94"/>
      <c r="K84" s="312">
        <v>0.05</v>
      </c>
      <c r="L84" s="853">
        <f>N78*K84</f>
        <v>10770.727502695714</v>
      </c>
      <c r="M84" s="854"/>
      <c r="N84" s="57"/>
    </row>
    <row r="85" spans="1:14" ht="15.75" thickBot="1">
      <c r="B85" s="97" t="s">
        <v>1058</v>
      </c>
      <c r="C85" s="98"/>
      <c r="D85" s="98"/>
      <c r="E85" s="98"/>
      <c r="F85" s="98"/>
      <c r="G85" s="98"/>
      <c r="H85" s="98"/>
      <c r="I85" s="99"/>
      <c r="J85" s="100"/>
      <c r="K85" s="313">
        <v>0.05</v>
      </c>
      <c r="L85" s="855">
        <f>N78*K85</f>
        <v>10770.727502695714</v>
      </c>
      <c r="M85" s="856"/>
      <c r="N85" s="57"/>
    </row>
    <row r="86" spans="1:14" ht="15.75" thickBot="1">
      <c r="B86" s="818" t="s">
        <v>1037</v>
      </c>
      <c r="C86" s="819"/>
      <c r="D86" s="819"/>
      <c r="E86" s="819"/>
      <c r="F86" s="819"/>
      <c r="G86" s="819"/>
      <c r="H86" s="819"/>
      <c r="I86" s="819"/>
      <c r="J86" s="819"/>
      <c r="K86" s="819"/>
      <c r="L86" s="819"/>
      <c r="M86" s="820"/>
      <c r="N86" s="58">
        <f>L83+L84+L85</f>
        <v>64624.365016174284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280038.91507008852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66</v>
      </c>
      <c r="N36" s="280">
        <f>K36/M36</f>
        <v>3332.1932961993484</v>
      </c>
    </row>
    <row r="37" spans="1:14">
      <c r="A37" s="150" t="s">
        <v>129</v>
      </c>
      <c r="B37" s="867" t="str">
        <f>VLOOKUP(A37,EQUIPOS!A7:D154,3,FALSE)</f>
        <v xml:space="preserve">Buldozer, Potencia al volante de 140 HP, motor de 2200 RPM, longitud de hoja 4,80m. </v>
      </c>
      <c r="C37" s="868"/>
      <c r="D37" s="868"/>
      <c r="E37" s="868"/>
      <c r="F37" s="868"/>
      <c r="G37" s="868"/>
      <c r="H37" s="869"/>
      <c r="I37" s="275"/>
      <c r="J37" s="276"/>
      <c r="K37" s="277">
        <f>VLOOKUP(A37,EQUIPOS!A7:D164,4,FALSE)</f>
        <v>211065.94814848265</v>
      </c>
      <c r="L37" s="278"/>
      <c r="M37" s="279">
        <v>100</v>
      </c>
      <c r="N37" s="280">
        <f>K37/M37</f>
        <v>2110.6594814848268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2">
        <f>SUM(N36:N42)</f>
        <v>5443.8199596009572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5350.0536855492674</v>
      </c>
      <c r="N48" s="280">
        <f>K48*M48</f>
        <v>5350.0536855492674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5350.0536855492674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10890.591836828444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2178.1183673656888</v>
      </c>
      <c r="M83" s="854"/>
      <c r="N83" s="57"/>
    </row>
    <row r="84" spans="1:14">
      <c r="B84" s="95" t="s">
        <v>1057</v>
      </c>
      <c r="C84" s="96"/>
      <c r="D84" s="96"/>
      <c r="E84" s="96"/>
      <c r="F84" s="96"/>
      <c r="G84" s="96"/>
      <c r="H84" s="96"/>
      <c r="I84" s="93"/>
      <c r="J84" s="94"/>
      <c r="K84" s="312">
        <v>0.05</v>
      </c>
      <c r="L84" s="853">
        <f>N78*K84</f>
        <v>544.52959184142219</v>
      </c>
      <c r="M84" s="854"/>
      <c r="N84" s="57"/>
    </row>
    <row r="85" spans="1:14" ht="15.75" thickBot="1">
      <c r="B85" s="97" t="s">
        <v>1058</v>
      </c>
      <c r="C85" s="98"/>
      <c r="D85" s="98"/>
      <c r="E85" s="98"/>
      <c r="F85" s="98"/>
      <c r="G85" s="98"/>
      <c r="H85" s="98"/>
      <c r="I85" s="99"/>
      <c r="J85" s="100"/>
      <c r="K85" s="313">
        <v>0.05</v>
      </c>
      <c r="L85" s="855">
        <f>N78*K85</f>
        <v>544.52959184142219</v>
      </c>
      <c r="M85" s="856"/>
      <c r="N85" s="57"/>
    </row>
    <row r="86" spans="1:14" ht="15.75" thickBot="1">
      <c r="B86" s="818" t="s">
        <v>1037</v>
      </c>
      <c r="C86" s="819"/>
      <c r="D86" s="819"/>
      <c r="E86" s="819"/>
      <c r="F86" s="819"/>
      <c r="G86" s="819"/>
      <c r="H86" s="819"/>
      <c r="I86" s="819"/>
      <c r="J86" s="819"/>
      <c r="K86" s="819"/>
      <c r="L86" s="819"/>
      <c r="M86" s="820"/>
      <c r="N86" s="58">
        <f>L83+L84+L85</f>
        <v>3267.1775510485331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14157.769387876977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66</v>
      </c>
      <c r="N36" s="280">
        <f>K36/M36</f>
        <v>3332.1932961993484</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2">
        <f>SUM(N36:N42)</f>
        <v>3333.1604781161304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3429.8786697943501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685.97573395887002</v>
      </c>
      <c r="M83" s="854"/>
      <c r="N83" s="57"/>
    </row>
    <row r="84" spans="1:14">
      <c r="B84" s="95" t="s">
        <v>1057</v>
      </c>
      <c r="C84" s="96"/>
      <c r="D84" s="96"/>
      <c r="E84" s="96"/>
      <c r="F84" s="96"/>
      <c r="G84" s="96"/>
      <c r="H84" s="96"/>
      <c r="I84" s="93"/>
      <c r="J84" s="94"/>
      <c r="K84" s="312">
        <v>0.05</v>
      </c>
      <c r="L84" s="853">
        <f>N78*K84</f>
        <v>171.49393348971751</v>
      </c>
      <c r="M84" s="854"/>
      <c r="N84" s="57"/>
    </row>
    <row r="85" spans="1:14" ht="15.75" thickBot="1">
      <c r="B85" s="97" t="s">
        <v>1058</v>
      </c>
      <c r="C85" s="98"/>
      <c r="D85" s="98"/>
      <c r="E85" s="98"/>
      <c r="F85" s="98"/>
      <c r="G85" s="98"/>
      <c r="H85" s="98"/>
      <c r="I85" s="99"/>
      <c r="J85" s="100"/>
      <c r="K85" s="313">
        <v>0.05</v>
      </c>
      <c r="L85" s="855">
        <f>N78*K85</f>
        <v>171.49393348971751</v>
      </c>
      <c r="M85" s="856"/>
      <c r="N85" s="57"/>
    </row>
    <row r="86" spans="1:14" ht="15.75" thickBot="1">
      <c r="B86" s="818" t="s">
        <v>1037</v>
      </c>
      <c r="C86" s="819"/>
      <c r="D86" s="819"/>
      <c r="E86" s="819"/>
      <c r="F86" s="819"/>
      <c r="G86" s="819"/>
      <c r="H86" s="819"/>
      <c r="I86" s="819"/>
      <c r="J86" s="819"/>
      <c r="K86" s="819"/>
      <c r="L86" s="819"/>
      <c r="M86" s="820"/>
      <c r="N86" s="58">
        <f>L83+L84+L85</f>
        <v>1028.963600938305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4458.8422707326554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180</v>
      </c>
      <c r="B36" s="867" t="str">
        <f>VLOOKUP(A36,EQUIPOS!A6:D154,3,FALSE)</f>
        <v>Compresor 120 HP, con martillo.</v>
      </c>
      <c r="C36" s="868"/>
      <c r="D36" s="868"/>
      <c r="E36" s="868"/>
      <c r="F36" s="868"/>
      <c r="G36" s="868"/>
      <c r="H36" s="869"/>
      <c r="I36" s="275"/>
      <c r="J36" s="276"/>
      <c r="K36" s="277">
        <f>VLOOKUP(A36,EQUIPOS!A6:D163,4,FALSE)</f>
        <v>103632.56031285597</v>
      </c>
      <c r="L36" s="278"/>
      <c r="M36" s="279">
        <v>66</v>
      </c>
      <c r="N36" s="280">
        <f>K36/M36</f>
        <v>1570.1903077705451</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5"/>
      <c r="J37" s="276"/>
      <c r="K37" s="277">
        <f>VLOOKUP(A37,EQUIPOS!A7:D164,4,FALSE)</f>
        <v>211065.94814848265</v>
      </c>
      <c r="L37" s="278"/>
      <c r="M37" s="279">
        <v>100</v>
      </c>
      <c r="N37" s="280">
        <f>K37/M37</f>
        <v>2110.6594814848268</v>
      </c>
    </row>
    <row r="38" spans="1:14">
      <c r="A38" t="s">
        <v>312</v>
      </c>
      <c r="B38" s="867" t="str">
        <f>VLOOKUP(A38,EQUIPOS!A8:D154,3,FALSE)</f>
        <v>Retroexcavadora sobre oruga, potencia 138 HP, balde de 1,5 m3.</v>
      </c>
      <c r="C38" s="868"/>
      <c r="D38" s="868"/>
      <c r="E38" s="868"/>
      <c r="F38" s="868"/>
      <c r="G38" s="868"/>
      <c r="H38" s="869"/>
      <c r="I38" s="275"/>
      <c r="J38" s="276"/>
      <c r="K38" s="277">
        <f>VLOOKUP(A38,EQUIPOS!A8:D165,4,FALSE)</f>
        <v>219924.75754915699</v>
      </c>
      <c r="L38" s="278"/>
      <c r="M38" s="279">
        <v>66</v>
      </c>
      <c r="N38" s="280">
        <f>K38/M38</f>
        <v>3332.1932961993484</v>
      </c>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N78*L42</f>
        <v>5.8030915006931822</v>
      </c>
    </row>
    <row r="43" spans="1:14" ht="15.75" thickBot="1">
      <c r="B43" s="818" t="s">
        <v>1037</v>
      </c>
      <c r="C43" s="819"/>
      <c r="D43" s="819"/>
      <c r="E43" s="819"/>
      <c r="F43" s="819"/>
      <c r="G43" s="819"/>
      <c r="H43" s="819"/>
      <c r="I43" s="819"/>
      <c r="J43" s="819"/>
      <c r="K43" s="819"/>
      <c r="L43" s="819"/>
      <c r="M43" s="820"/>
      <c r="N43" s="402">
        <f>SUM(N36:N42)</f>
        <v>7018.8461769554133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6058.0968994511277</v>
      </c>
      <c r="N48" s="280">
        <f>K48*M48</f>
        <v>1211.6193798902257</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1694.0248286202961</v>
      </c>
      <c r="N49" s="280">
        <f t="shared" ref="N49:N54" si="0">K49*M49</f>
        <v>5082.0744858608887</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14150.205274668528</v>
      </c>
      <c r="N50" s="280">
        <f t="shared" si="0"/>
        <v>4245.0615824005581</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1094.5799455311735</v>
      </c>
      <c r="N51" s="280">
        <f t="shared" si="0"/>
        <v>218.91598910623472</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1031.4736552979093</v>
      </c>
      <c r="N52" s="280">
        <f t="shared" si="0"/>
        <v>515.73682764895466</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3.2036979520784881E-2</v>
      </c>
      <c r="N53" s="280">
        <f t="shared" si="0"/>
        <v>256.14045681560322</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5350.0536855492674</v>
      </c>
      <c r="N54" s="280">
        <f t="shared" si="0"/>
        <v>5350.0536855492674</v>
      </c>
    </row>
    <row r="55" spans="1:14" ht="15.75" thickBot="1">
      <c r="B55" s="900"/>
      <c r="C55" s="901"/>
      <c r="D55" s="901"/>
      <c r="E55" s="901"/>
      <c r="F55" s="901"/>
      <c r="G55" s="901"/>
      <c r="H55" s="901"/>
      <c r="I55" s="871"/>
      <c r="J55" s="48"/>
      <c r="K55" s="50"/>
      <c r="L55" s="902"/>
      <c r="M55" s="903"/>
      <c r="N55" s="51"/>
    </row>
    <row r="56" spans="1:14" ht="15.75" thickBot="1">
      <c r="B56" s="818" t="s">
        <v>1037</v>
      </c>
      <c r="C56" s="819"/>
      <c r="D56" s="819"/>
      <c r="E56" s="819"/>
      <c r="F56" s="819"/>
      <c r="G56" s="819"/>
      <c r="H56" s="819"/>
      <c r="I56" s="819"/>
      <c r="J56" s="819"/>
      <c r="K56" s="819"/>
      <c r="L56" s="819"/>
      <c r="M56" s="820"/>
      <c r="N56" s="402">
        <f>SUM(N48:N55)</f>
        <v>16879.602407271734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B61" s="52"/>
      <c r="C61" s="325"/>
      <c r="D61" s="325"/>
      <c r="E61" s="325"/>
      <c r="F61" s="325"/>
      <c r="G61" s="325"/>
      <c r="H61" s="319"/>
      <c r="I61" s="287"/>
      <c r="J61" s="294"/>
      <c r="K61" s="287"/>
      <c r="L61" s="905"/>
      <c r="M61" s="906"/>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818" t="s">
        <v>1037</v>
      </c>
      <c r="C78" s="819"/>
      <c r="D78" s="819"/>
      <c r="E78" s="819"/>
      <c r="F78" s="819"/>
      <c r="G78" s="819"/>
      <c r="H78" s="819"/>
      <c r="I78" s="861"/>
      <c r="J78" s="861"/>
      <c r="K78" s="861"/>
      <c r="L78" s="861"/>
      <c r="M78" s="862"/>
      <c r="N78" s="309">
        <f>SUM(N72:N77)</f>
        <v>290.1545750346591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24188.603159261806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4837.7206318523613</v>
      </c>
      <c r="M85" s="854"/>
      <c r="N85" s="57"/>
    </row>
    <row r="86" spans="1:14">
      <c r="B86" s="95" t="s">
        <v>1057</v>
      </c>
      <c r="C86" s="96"/>
      <c r="D86" s="96"/>
      <c r="E86" s="96"/>
      <c r="F86" s="96"/>
      <c r="G86" s="96"/>
      <c r="H86" s="96"/>
      <c r="I86" s="93"/>
      <c r="J86" s="94"/>
      <c r="K86" s="312">
        <v>0.05</v>
      </c>
      <c r="L86" s="853">
        <f>N80*K86</f>
        <v>1209.4301579630903</v>
      </c>
      <c r="M86" s="854"/>
      <c r="N86" s="57"/>
    </row>
    <row r="87" spans="1:14" ht="15.75" thickBot="1">
      <c r="B87" s="97" t="s">
        <v>1058</v>
      </c>
      <c r="C87" s="98"/>
      <c r="D87" s="98"/>
      <c r="E87" s="98"/>
      <c r="F87" s="98"/>
      <c r="G87" s="98"/>
      <c r="H87" s="98"/>
      <c r="I87" s="99"/>
      <c r="J87" s="100"/>
      <c r="K87" s="313">
        <v>0.05</v>
      </c>
      <c r="L87" s="855">
        <f>N80*K87</f>
        <v>1209.4301579630903</v>
      </c>
      <c r="M87" s="856"/>
      <c r="N87" s="57"/>
    </row>
    <row r="88" spans="1:14" ht="15.75" thickBot="1">
      <c r="B88" s="818" t="s">
        <v>1037</v>
      </c>
      <c r="C88" s="819"/>
      <c r="D88" s="819"/>
      <c r="E88" s="819"/>
      <c r="F88" s="819"/>
      <c r="G88" s="819"/>
      <c r="H88" s="819"/>
      <c r="I88" s="819"/>
      <c r="J88" s="819"/>
      <c r="K88" s="819"/>
      <c r="L88" s="819"/>
      <c r="M88" s="820"/>
      <c r="N88" s="58">
        <f>L85+L86+L87</f>
        <v>7256.5809477785415</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31445.184107040346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21" t="s">
        <v>2324</v>
      </c>
      <c r="C107" s="822"/>
      <c r="D107" s="822"/>
      <c r="E107" s="822"/>
      <c r="F107" s="822"/>
      <c r="G107" s="822"/>
      <c r="H107" s="822"/>
      <c r="I107" s="822"/>
      <c r="J107" s="822"/>
      <c r="K107" s="822"/>
      <c r="L107" s="822"/>
      <c r="M107" s="822"/>
      <c r="N107" s="823"/>
    </row>
    <row r="108" spans="2:14" ht="15" customHeight="1">
      <c r="B108" s="821"/>
      <c r="C108" s="822"/>
      <c r="D108" s="822"/>
      <c r="E108" s="822"/>
      <c r="F108" s="822"/>
      <c r="G108" s="822"/>
      <c r="H108" s="822"/>
      <c r="I108" s="822"/>
      <c r="J108" s="822"/>
      <c r="K108" s="822"/>
      <c r="L108" s="822"/>
      <c r="M108" s="822"/>
      <c r="N108" s="823"/>
    </row>
    <row r="109" spans="2:14" ht="30" customHeight="1">
      <c r="B109" s="824" t="s">
        <v>2325</v>
      </c>
      <c r="C109" s="825"/>
      <c r="D109" s="825"/>
      <c r="E109" s="825"/>
      <c r="F109" s="825"/>
      <c r="G109" s="825"/>
      <c r="H109" s="825"/>
      <c r="I109" s="825"/>
      <c r="J109" s="825"/>
      <c r="K109" s="825"/>
      <c r="L109" s="825"/>
      <c r="M109" s="825"/>
      <c r="N109" s="826"/>
    </row>
    <row r="110" spans="2:14">
      <c r="B110" s="824"/>
      <c r="C110" s="825"/>
      <c r="D110" s="825"/>
      <c r="E110" s="825"/>
      <c r="F110" s="825"/>
      <c r="G110" s="825"/>
      <c r="H110" s="825"/>
      <c r="I110" s="825"/>
      <c r="J110" s="825"/>
      <c r="K110" s="825"/>
      <c r="L110" s="825"/>
      <c r="M110" s="825"/>
      <c r="N110" s="82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4"/>
      <c r="K120" s="884"/>
      <c r="L120" s="884"/>
      <c r="M120" s="884"/>
      <c r="N120" s="885"/>
    </row>
    <row r="121" spans="2:14" ht="15.75" thickBot="1">
      <c r="B121" s="269" t="s">
        <v>2327</v>
      </c>
      <c r="C121" s="401"/>
      <c r="D121" s="401"/>
      <c r="E121" s="63"/>
      <c r="F121" s="63"/>
      <c r="G121" s="63"/>
      <c r="H121" s="63"/>
      <c r="I121" s="63"/>
      <c r="J121" s="886"/>
      <c r="K121" s="886"/>
      <c r="L121" s="886"/>
      <c r="M121" s="886"/>
      <c r="N121" s="887"/>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66</v>
      </c>
      <c r="N36" s="280">
        <f>K36/M36</f>
        <v>3332.1932961993484</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5"/>
      <c r="J37" s="276"/>
      <c r="K37" s="277">
        <f>VLOOKUP(A37,EQUIPOS!A7:D164,4,FALSE)</f>
        <v>211065.94814848265</v>
      </c>
      <c r="L37" s="278"/>
      <c r="M37" s="279">
        <v>100</v>
      </c>
      <c r="N37" s="280">
        <f>K37/M37</f>
        <v>2110.6594814848268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2">
        <f>SUM(N36:N42)</f>
        <v>5443.8199596009572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5350.0536855492674</v>
      </c>
      <c r="N48" s="280">
        <f>K48*M48</f>
        <v>5350.0536855492674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5350.0536855492674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10890.591836828444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2178.1183673656888</v>
      </c>
      <c r="M83" s="854"/>
      <c r="N83" s="57"/>
    </row>
    <row r="84" spans="1:14">
      <c r="B84" s="95" t="s">
        <v>1057</v>
      </c>
      <c r="C84" s="96"/>
      <c r="D84" s="96"/>
      <c r="E84" s="96"/>
      <c r="F84" s="96"/>
      <c r="G84" s="96"/>
      <c r="H84" s="96"/>
      <c r="I84" s="93"/>
      <c r="J84" s="94"/>
      <c r="K84" s="312">
        <v>0.05</v>
      </c>
      <c r="L84" s="853">
        <f>N78*K84</f>
        <v>544.52959184142219</v>
      </c>
      <c r="M84" s="854"/>
      <c r="N84" s="57"/>
    </row>
    <row r="85" spans="1:14" ht="15.75" thickBot="1">
      <c r="B85" s="97" t="s">
        <v>1058</v>
      </c>
      <c r="C85" s="98"/>
      <c r="D85" s="98"/>
      <c r="E85" s="98"/>
      <c r="F85" s="98"/>
      <c r="G85" s="98"/>
      <c r="H85" s="98"/>
      <c r="I85" s="99"/>
      <c r="J85" s="100"/>
      <c r="K85" s="313">
        <v>0.05</v>
      </c>
      <c r="L85" s="855">
        <f>N78*K85</f>
        <v>544.52959184142219</v>
      </c>
      <c r="M85" s="856"/>
      <c r="N85" s="57"/>
    </row>
    <row r="86" spans="1:14" ht="15.75" thickBot="1">
      <c r="B86" s="818" t="s">
        <v>1037</v>
      </c>
      <c r="C86" s="819"/>
      <c r="D86" s="819"/>
      <c r="E86" s="819"/>
      <c r="F86" s="819"/>
      <c r="G86" s="819"/>
      <c r="H86" s="819"/>
      <c r="I86" s="819"/>
      <c r="J86" s="819"/>
      <c r="K86" s="819"/>
      <c r="L86" s="819"/>
      <c r="M86" s="820"/>
      <c r="N86" s="58">
        <f>L83+L84+L85</f>
        <v>3267.1775510485331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14157.769387876977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66</v>
      </c>
      <c r="N36" s="280">
        <f>K36/M36</f>
        <v>3332.1932961993484</v>
      </c>
    </row>
    <row r="37" spans="1:14">
      <c r="A37" s="114" t="s">
        <v>180</v>
      </c>
      <c r="B37" s="867" t="str">
        <f>VLOOKUP(A37,EQUIPOS!A7:D154,3,FALSE)</f>
        <v>Compresor 120 HP, con martillo.</v>
      </c>
      <c r="C37" s="868"/>
      <c r="D37" s="868"/>
      <c r="E37" s="868"/>
      <c r="F37" s="868"/>
      <c r="G37" s="868"/>
      <c r="H37" s="869"/>
      <c r="I37" s="275"/>
      <c r="J37" s="276"/>
      <c r="K37" s="277">
        <f>VLOOKUP(A37,EQUIPOS!A7:D164,4,FALSE)</f>
        <v>103632.56031285597</v>
      </c>
      <c r="L37" s="278"/>
      <c r="M37" s="279">
        <v>66</v>
      </c>
      <c r="N37" s="280">
        <f>K37/M37</f>
        <v>1570.1903077705451</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N79*L42</f>
        <v>5.8030915006931822</v>
      </c>
    </row>
    <row r="43" spans="1:14" ht="15.75" thickBot="1">
      <c r="B43" s="818" t="s">
        <v>1037</v>
      </c>
      <c r="C43" s="819"/>
      <c r="D43" s="819"/>
      <c r="E43" s="819"/>
      <c r="F43" s="819"/>
      <c r="G43" s="819"/>
      <c r="H43" s="819"/>
      <c r="I43" s="819"/>
      <c r="J43" s="819"/>
      <c r="K43" s="819"/>
      <c r="L43" s="819"/>
      <c r="M43" s="820"/>
      <c r="N43" s="402">
        <f>SUM(N36:N42)</f>
        <v>4908.1866954705865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6058.0968994511277</v>
      </c>
      <c r="N48" s="280">
        <f t="shared" ref="N48:N53" si="0">K48*M48</f>
        <v>1211.6193798902257</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1694.0248286202961</v>
      </c>
      <c r="N49" s="280">
        <f t="shared" si="0"/>
        <v>5082.0744858608887</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14150.205274668528</v>
      </c>
      <c r="N50" s="280">
        <f t="shared" si="0"/>
        <v>4245.0615824005581</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1094.5799455311735</v>
      </c>
      <c r="N51" s="280">
        <f t="shared" si="0"/>
        <v>218.91598910623472</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1031.4736552979093</v>
      </c>
      <c r="N52" s="280">
        <f t="shared" si="0"/>
        <v>515.73682764895466</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3.2036979520784881E-2</v>
      </c>
      <c r="N53" s="280">
        <f t="shared" si="0"/>
        <v>256.14045681560322</v>
      </c>
    </row>
    <row r="54" spans="1:14" ht="15.75" thickBot="1">
      <c r="B54" s="900"/>
      <c r="C54" s="901"/>
      <c r="D54" s="901"/>
      <c r="E54" s="901"/>
      <c r="F54" s="901"/>
      <c r="G54" s="901"/>
      <c r="H54" s="901"/>
      <c r="I54" s="871"/>
      <c r="J54" s="48"/>
      <c r="K54" s="50"/>
      <c r="L54" s="902"/>
      <c r="M54" s="903"/>
      <c r="N54" s="51"/>
    </row>
    <row r="55" spans="1:14" ht="15.75" thickBot="1">
      <c r="B55" s="818" t="s">
        <v>1037</v>
      </c>
      <c r="C55" s="819"/>
      <c r="D55" s="819"/>
      <c r="E55" s="819"/>
      <c r="F55" s="819"/>
      <c r="G55" s="819"/>
      <c r="H55" s="819"/>
      <c r="I55" s="819"/>
      <c r="J55" s="819"/>
      <c r="K55" s="819"/>
      <c r="L55" s="819"/>
      <c r="M55" s="820"/>
      <c r="N55" s="402">
        <f>SUM(N48:N54)</f>
        <v>11529.548721722465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945"/>
      <c r="C65" s="946"/>
      <c r="D65" s="946"/>
      <c r="E65" s="946"/>
      <c r="F65" s="946"/>
      <c r="G65" s="947"/>
      <c r="H65" s="319"/>
      <c r="I65" s="287"/>
      <c r="J65" s="294"/>
      <c r="K65" s="287"/>
      <c r="L65" s="905"/>
      <c r="M65" s="906"/>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4"/>
      <c r="C78" s="895"/>
      <c r="D78" s="895"/>
      <c r="E78" s="895"/>
      <c r="F78" s="895"/>
      <c r="G78" s="895"/>
      <c r="H78" s="895"/>
      <c r="I78" s="132"/>
      <c r="J78" s="132"/>
      <c r="K78" s="132"/>
      <c r="L78" s="908"/>
      <c r="M78" s="908"/>
      <c r="N78" s="51"/>
    </row>
    <row r="79" spans="1:15" ht="15.75" thickBot="1">
      <c r="B79" s="907" t="s">
        <v>1037</v>
      </c>
      <c r="C79" s="861"/>
      <c r="D79" s="861"/>
      <c r="E79" s="861"/>
      <c r="F79" s="861"/>
      <c r="G79" s="861"/>
      <c r="H79" s="861"/>
      <c r="I79" s="861"/>
      <c r="J79" s="861"/>
      <c r="K79" s="861"/>
      <c r="L79" s="861"/>
      <c r="M79" s="862"/>
      <c r="N79" s="309">
        <f>SUM(N73:N78)</f>
        <v>290.1545750346591</v>
      </c>
    </row>
    <row r="80" spans="1:15" ht="15.75" thickBot="1">
      <c r="B80" s="39"/>
      <c r="C80" s="40"/>
      <c r="D80" s="40"/>
      <c r="E80" s="40"/>
      <c r="F80" s="40"/>
      <c r="G80" s="40"/>
      <c r="H80" s="40"/>
      <c r="I80" s="40"/>
      <c r="J80" s="40"/>
      <c r="K80" s="40"/>
      <c r="L80" s="40"/>
      <c r="M80" s="40"/>
      <c r="N80" s="41"/>
    </row>
    <row r="81" spans="1:14" ht="15.75" thickBot="1">
      <c r="B81" s="818" t="s">
        <v>1051</v>
      </c>
      <c r="C81" s="819"/>
      <c r="D81" s="819"/>
      <c r="E81" s="819"/>
      <c r="F81" s="819"/>
      <c r="G81" s="819"/>
      <c r="H81" s="819"/>
      <c r="I81" s="819"/>
      <c r="J81" s="819"/>
      <c r="K81" s="819"/>
      <c r="L81" s="819"/>
      <c r="M81" s="820"/>
      <c r="N81" s="105">
        <f>N43+N55+N68+N79</f>
        <v>16727.889992227712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3" t="s">
        <v>1053</v>
      </c>
      <c r="C85" s="864"/>
      <c r="D85" s="864"/>
      <c r="E85" s="864"/>
      <c r="F85" s="864"/>
      <c r="G85" s="864"/>
      <c r="H85" s="864"/>
      <c r="I85" s="322"/>
      <c r="J85" s="342"/>
      <c r="K85" s="310" t="s">
        <v>1054</v>
      </c>
      <c r="L85" s="865" t="s">
        <v>1055</v>
      </c>
      <c r="M85" s="866"/>
      <c r="N85" s="311"/>
    </row>
    <row r="86" spans="1:14">
      <c r="B86" s="851" t="s">
        <v>1056</v>
      </c>
      <c r="C86" s="852"/>
      <c r="D86" s="852"/>
      <c r="E86" s="852"/>
      <c r="F86" s="852"/>
      <c r="G86" s="852"/>
      <c r="H86" s="852"/>
      <c r="I86" s="93"/>
      <c r="J86" s="94"/>
      <c r="K86" s="312">
        <v>0.2</v>
      </c>
      <c r="L86" s="853">
        <f>N81*K86</f>
        <v>3345.5779984455426</v>
      </c>
      <c r="M86" s="854"/>
      <c r="N86" s="57"/>
    </row>
    <row r="87" spans="1:14">
      <c r="B87" s="95" t="s">
        <v>1057</v>
      </c>
      <c r="C87" s="96"/>
      <c r="D87" s="96"/>
      <c r="E87" s="96"/>
      <c r="F87" s="96"/>
      <c r="G87" s="96"/>
      <c r="H87" s="96"/>
      <c r="I87" s="93"/>
      <c r="J87" s="94"/>
      <c r="K87" s="312">
        <v>0.05</v>
      </c>
      <c r="L87" s="853">
        <f>N81*K87</f>
        <v>836.39449961138564</v>
      </c>
      <c r="M87" s="854"/>
      <c r="N87" s="57"/>
    </row>
    <row r="88" spans="1:14" ht="15.75" thickBot="1">
      <c r="B88" s="97" t="s">
        <v>1058</v>
      </c>
      <c r="C88" s="98"/>
      <c r="D88" s="98"/>
      <c r="E88" s="98"/>
      <c r="F88" s="98"/>
      <c r="G88" s="98"/>
      <c r="H88" s="98"/>
      <c r="I88" s="99"/>
      <c r="J88" s="100"/>
      <c r="K88" s="313">
        <v>0.05</v>
      </c>
      <c r="L88" s="855">
        <f>N81*K88</f>
        <v>836.39449961138564</v>
      </c>
      <c r="M88" s="856"/>
      <c r="N88" s="57"/>
    </row>
    <row r="89" spans="1:14" ht="15.75" thickBot="1">
      <c r="B89" s="818" t="s">
        <v>1037</v>
      </c>
      <c r="C89" s="819"/>
      <c r="D89" s="819"/>
      <c r="E89" s="819"/>
      <c r="F89" s="819"/>
      <c r="G89" s="819"/>
      <c r="H89" s="819"/>
      <c r="I89" s="819"/>
      <c r="J89" s="819"/>
      <c r="K89" s="819"/>
      <c r="L89" s="819"/>
      <c r="M89" s="820"/>
      <c r="N89" s="58">
        <f>L86+L87+L88</f>
        <v>5018.3669976683141</v>
      </c>
    </row>
    <row r="90" spans="1:14" ht="15.75" thickBot="1">
      <c r="B90" s="39"/>
      <c r="C90" s="40"/>
      <c r="D90" s="40"/>
      <c r="E90" s="40"/>
      <c r="F90" s="40"/>
      <c r="G90" s="40"/>
      <c r="H90" s="40"/>
      <c r="I90" s="40"/>
      <c r="J90" s="40"/>
      <c r="K90" s="40"/>
      <c r="L90" s="40"/>
      <c r="M90" s="40"/>
      <c r="N90" s="41"/>
    </row>
    <row r="91" spans="1:14" ht="15.75" thickBot="1">
      <c r="A91" t="s">
        <v>2122</v>
      </c>
      <c r="B91" s="818" t="s">
        <v>1059</v>
      </c>
      <c r="C91" s="819"/>
      <c r="D91" s="819"/>
      <c r="E91" s="819"/>
      <c r="F91" s="819"/>
      <c r="G91" s="819"/>
      <c r="H91" s="819"/>
      <c r="I91" s="819"/>
      <c r="J91" s="819"/>
      <c r="K91" s="819"/>
      <c r="L91" s="819"/>
      <c r="M91" s="820"/>
      <c r="N91" s="196">
        <f>N81+N89</f>
        <v>21746.256989896028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21" t="s">
        <v>2324</v>
      </c>
      <c r="C108" s="822"/>
      <c r="D108" s="822"/>
      <c r="E108" s="822"/>
      <c r="F108" s="822"/>
      <c r="G108" s="822"/>
      <c r="H108" s="822"/>
      <c r="I108" s="822"/>
      <c r="J108" s="822"/>
      <c r="K108" s="822"/>
      <c r="L108" s="822"/>
      <c r="M108" s="822"/>
      <c r="N108" s="823"/>
    </row>
    <row r="109" spans="2:14" ht="15" customHeight="1">
      <c r="B109" s="821"/>
      <c r="C109" s="822"/>
      <c r="D109" s="822"/>
      <c r="E109" s="822"/>
      <c r="F109" s="822"/>
      <c r="G109" s="822"/>
      <c r="H109" s="822"/>
      <c r="I109" s="822"/>
      <c r="J109" s="822"/>
      <c r="K109" s="822"/>
      <c r="L109" s="822"/>
      <c r="M109" s="822"/>
      <c r="N109" s="823"/>
    </row>
    <row r="110" spans="2:14" ht="32.25" customHeight="1">
      <c r="B110" s="824" t="s">
        <v>2325</v>
      </c>
      <c r="C110" s="825"/>
      <c r="D110" s="825"/>
      <c r="E110" s="825"/>
      <c r="F110" s="825"/>
      <c r="G110" s="825"/>
      <c r="H110" s="825"/>
      <c r="I110" s="825"/>
      <c r="J110" s="825"/>
      <c r="K110" s="825"/>
      <c r="L110" s="825"/>
      <c r="M110" s="825"/>
      <c r="N110" s="826"/>
    </row>
    <row r="111" spans="2:14">
      <c r="B111" s="824"/>
      <c r="C111" s="825"/>
      <c r="D111" s="825"/>
      <c r="E111" s="825"/>
      <c r="F111" s="825"/>
      <c r="G111" s="825"/>
      <c r="H111" s="825"/>
      <c r="I111" s="825"/>
      <c r="J111" s="825"/>
      <c r="K111" s="825"/>
      <c r="L111" s="825"/>
      <c r="M111" s="825"/>
      <c r="N111" s="826"/>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4"/>
      <c r="K121" s="884"/>
      <c r="L121" s="884"/>
      <c r="M121" s="884"/>
      <c r="N121" s="885"/>
    </row>
    <row r="122" spans="2:14" ht="15.75" thickBot="1">
      <c r="B122" s="269" t="s">
        <v>2327</v>
      </c>
      <c r="C122" s="401"/>
      <c r="D122" s="401"/>
      <c r="E122" s="63"/>
      <c r="F122" s="63"/>
      <c r="G122" s="63"/>
      <c r="H122" s="63"/>
      <c r="I122" s="63"/>
      <c r="J122" s="886"/>
      <c r="K122" s="886"/>
      <c r="L122" s="886"/>
      <c r="M122" s="886"/>
      <c r="N122" s="887"/>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5"/>
      <c r="J36" s="276"/>
      <c r="K36" s="277">
        <f>VLOOKUP(A36,EQUIPOS!A6:D163,4,FALSE)</f>
        <v>219924.75754915699</v>
      </c>
      <c r="L36" s="278"/>
      <c r="M36" s="279">
        <v>66</v>
      </c>
      <c r="N36" s="280">
        <f>K36/M36</f>
        <v>3332.1932961993484</v>
      </c>
    </row>
    <row r="37" spans="1:14">
      <c r="A37" 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2">
        <f>SUM(N36:N42)</f>
        <v>3333.1604781161304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3429.8786697943501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685.97573395887002</v>
      </c>
      <c r="M83" s="854"/>
      <c r="N83" s="57"/>
    </row>
    <row r="84" spans="1:14">
      <c r="B84" s="95" t="s">
        <v>1057</v>
      </c>
      <c r="C84" s="96"/>
      <c r="D84" s="96"/>
      <c r="E84" s="96"/>
      <c r="F84" s="96"/>
      <c r="G84" s="96"/>
      <c r="H84" s="96"/>
      <c r="I84" s="93"/>
      <c r="J84" s="94"/>
      <c r="K84" s="312">
        <v>0.05</v>
      </c>
      <c r="L84" s="853">
        <f>N78*K84</f>
        <v>171.49393348971751</v>
      </c>
      <c r="M84" s="854"/>
      <c r="N84" s="57"/>
    </row>
    <row r="85" spans="1:14" ht="15.75" thickBot="1">
      <c r="B85" s="97" t="s">
        <v>1058</v>
      </c>
      <c r="C85" s="98"/>
      <c r="D85" s="98"/>
      <c r="E85" s="98"/>
      <c r="F85" s="98"/>
      <c r="G85" s="98"/>
      <c r="H85" s="98"/>
      <c r="I85" s="99"/>
      <c r="J85" s="100"/>
      <c r="K85" s="313">
        <v>0.05</v>
      </c>
      <c r="L85" s="855">
        <f>N78*K85</f>
        <v>171.49393348971751</v>
      </c>
      <c r="M85" s="856"/>
      <c r="N85" s="57"/>
    </row>
    <row r="86" spans="1:14" ht="15.75" thickBot="1">
      <c r="B86" s="818" t="s">
        <v>1037</v>
      </c>
      <c r="C86" s="819"/>
      <c r="D86" s="819"/>
      <c r="E86" s="819"/>
      <c r="F86" s="819"/>
      <c r="G86" s="819"/>
      <c r="H86" s="819"/>
      <c r="I86" s="819"/>
      <c r="J86" s="819"/>
      <c r="K86" s="819"/>
      <c r="L86" s="819"/>
      <c r="M86" s="820"/>
      <c r="N86" s="58">
        <f>L83+L84+L85</f>
        <v>1028.963600938305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4458.8422707326554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148</v>
      </c>
      <c r="B36" s="867" t="str">
        <f>VLOOKUP(A36,EQUIPOS!A6:D154,3,FALSE)</f>
        <v>Cargador : Potencia en el volante 110 hp, Clasificación de RPM del motor 2300.</v>
      </c>
      <c r="C36" s="868"/>
      <c r="D36" s="868"/>
      <c r="E36" s="868"/>
      <c r="F36" s="868"/>
      <c r="G36" s="868"/>
      <c r="H36" s="869"/>
      <c r="I36" s="275"/>
      <c r="J36" s="276"/>
      <c r="K36" s="277">
        <f>VLOOKUP(A36,EQUIPOS!A6:D163,4,FALSE)</f>
        <v>181249.34099883444</v>
      </c>
      <c r="L36" s="278"/>
      <c r="M36" s="279">
        <v>66</v>
      </c>
      <c r="N36" s="280">
        <f>K36/M36</f>
        <v>2746.2021363459762</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5"/>
      <c r="J37" s="276"/>
      <c r="K37" s="277">
        <f>VLOOKUP(A37,EQUIPOS!A7:D164,4,FALSE)</f>
        <v>211065.94814848265</v>
      </c>
      <c r="L37" s="278"/>
      <c r="M37" s="279">
        <v>100</v>
      </c>
      <c r="N37" s="280">
        <f>K37/M37</f>
        <v>2110.6594814848268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82"/>
      <c r="L39" s="872"/>
      <c r="M39" s="873"/>
      <c r="N39" s="281"/>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1.934363833564394</v>
      </c>
    </row>
    <row r="43" spans="1:14" ht="15.75" thickBot="1">
      <c r="B43" s="818" t="s">
        <v>1037</v>
      </c>
      <c r="C43" s="819"/>
      <c r="D43" s="819"/>
      <c r="E43" s="819"/>
      <c r="F43" s="819"/>
      <c r="G43" s="819"/>
      <c r="H43" s="819"/>
      <c r="I43" s="819"/>
      <c r="J43" s="819"/>
      <c r="K43" s="819"/>
      <c r="L43" s="819"/>
      <c r="M43" s="820"/>
      <c r="N43" s="402">
        <f>SUM(N36:N42)</f>
        <v>4858.795981664367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4369.9840870593916</v>
      </c>
      <c r="N48" s="280">
        <f>K48*M48</f>
        <v>4369.9840870593916</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4369.9840870593916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193.43638335643939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9422.216452080198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1884.4432904160396</v>
      </c>
      <c r="M83" s="854"/>
      <c r="N83" s="57"/>
    </row>
    <row r="84" spans="1:14">
      <c r="B84" s="95" t="s">
        <v>1057</v>
      </c>
      <c r="C84" s="96"/>
      <c r="D84" s="96"/>
      <c r="E84" s="96"/>
      <c r="F84" s="96"/>
      <c r="G84" s="96"/>
      <c r="H84" s="96"/>
      <c r="I84" s="93"/>
      <c r="J84" s="94"/>
      <c r="K84" s="312">
        <v>0.05</v>
      </c>
      <c r="L84" s="853">
        <f>N78*K84</f>
        <v>471.11082260400991</v>
      </c>
      <c r="M84" s="854"/>
      <c r="N84" s="57"/>
    </row>
    <row r="85" spans="1:14" ht="15.75" thickBot="1">
      <c r="B85" s="97" t="s">
        <v>1058</v>
      </c>
      <c r="C85" s="98"/>
      <c r="D85" s="98"/>
      <c r="E85" s="98"/>
      <c r="F85" s="98"/>
      <c r="G85" s="98"/>
      <c r="H85" s="98"/>
      <c r="I85" s="99"/>
      <c r="J85" s="100"/>
      <c r="K85" s="313">
        <v>0.05</v>
      </c>
      <c r="L85" s="855">
        <f>N78*K85</f>
        <v>471.11082260400991</v>
      </c>
      <c r="M85" s="856"/>
      <c r="N85" s="57"/>
    </row>
    <row r="86" spans="1:14" ht="15.75" thickBot="1">
      <c r="B86" s="818" t="s">
        <v>1037</v>
      </c>
      <c r="C86" s="819"/>
      <c r="D86" s="819"/>
      <c r="E86" s="819"/>
      <c r="F86" s="819"/>
      <c r="G86" s="819"/>
      <c r="H86" s="819"/>
      <c r="I86" s="819"/>
      <c r="J86" s="819"/>
      <c r="K86" s="819"/>
      <c r="L86" s="819"/>
      <c r="M86" s="820"/>
      <c r="N86" s="58">
        <f>L83+L84+L85</f>
        <v>2826.6649356240596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12248.881387704258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VLOOKUP(A36,EQUIPOS!A6:D163,4,FALSE)</f>
        <v>211065.94814848265</v>
      </c>
      <c r="L36" s="472"/>
      <c r="M36" s="291">
        <v>50</v>
      </c>
      <c r="N36" s="280">
        <f>K36/M36</f>
        <v>4221.3189629696535</v>
      </c>
    </row>
    <row r="37" spans="1:14">
      <c r="A37" s="114" t="s">
        <v>152</v>
      </c>
      <c r="B37" s="867" t="str">
        <f>VLOOKUP(A37,EQUIPOS!A7:D154,3,FALSE)</f>
        <v xml:space="preserve">Carrotanque de agua(1000 Galones) </v>
      </c>
      <c r="C37" s="868"/>
      <c r="D37" s="868"/>
      <c r="E37" s="868"/>
      <c r="F37" s="868"/>
      <c r="G37" s="868"/>
      <c r="H37" s="869"/>
      <c r="I37" s="275"/>
      <c r="J37" s="276"/>
      <c r="K37" s="277">
        <f>VLOOKUP(A37,EQUIPOS!A7:D164,4,FALSE)</f>
        <v>67489.912230166228</v>
      </c>
      <c r="L37" s="472"/>
      <c r="M37" s="291">
        <v>50</v>
      </c>
      <c r="N37" s="280">
        <f>K37/M37</f>
        <v>1349.7982446033245</v>
      </c>
    </row>
    <row r="38" spans="1:14">
      <c r="A38" s="213"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472"/>
      <c r="M38" s="291">
        <v>50</v>
      </c>
      <c r="N38" s="280">
        <f>K38/M38</f>
        <v>4281.7583014048541</v>
      </c>
    </row>
    <row r="39" spans="1:14">
      <c r="A39" s="213" t="s">
        <v>365</v>
      </c>
      <c r="B39" s="867" t="str">
        <f>VLOOKUP(A39,EQUIPOS!A9:D154,3,FALSE)</f>
        <v xml:space="preserve">Vibrocompatador, potencia 153 HP, peso 10 Ton. </v>
      </c>
      <c r="C39" s="868"/>
      <c r="D39" s="868"/>
      <c r="E39" s="868"/>
      <c r="F39" s="868"/>
      <c r="G39" s="868"/>
      <c r="H39" s="869"/>
      <c r="I39" s="870"/>
      <c r="J39" s="871"/>
      <c r="K39" s="277">
        <f>VLOOKUP(A39,EQUIPOS!A9:D166,4,FALSE)</f>
        <v>126736.64168326417</v>
      </c>
      <c r="L39" s="948">
        <v>50</v>
      </c>
      <c r="M39" s="949"/>
      <c r="N39" s="280">
        <f>K39/L39</f>
        <v>2534.7328336652836</v>
      </c>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12387.608342643114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383.00403904575001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12770.612381688865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2554.1224763377732</v>
      </c>
      <c r="M83" s="854"/>
      <c r="N83" s="57"/>
    </row>
    <row r="84" spans="1:14">
      <c r="B84" s="95" t="s">
        <v>1057</v>
      </c>
      <c r="C84" s="96"/>
      <c r="D84" s="96"/>
      <c r="E84" s="96"/>
      <c r="F84" s="96"/>
      <c r="G84" s="96"/>
      <c r="H84" s="96"/>
      <c r="I84" s="93"/>
      <c r="J84" s="94"/>
      <c r="K84" s="312">
        <v>0.05</v>
      </c>
      <c r="L84" s="853">
        <f>N78*K84</f>
        <v>638.53061908444329</v>
      </c>
      <c r="M84" s="854"/>
      <c r="N84" s="57"/>
    </row>
    <row r="85" spans="1:14" ht="15.75" thickBot="1">
      <c r="B85" s="97" t="s">
        <v>1058</v>
      </c>
      <c r="C85" s="98"/>
      <c r="D85" s="98"/>
      <c r="E85" s="98"/>
      <c r="F85" s="98"/>
      <c r="G85" s="98"/>
      <c r="H85" s="98"/>
      <c r="I85" s="99"/>
      <c r="J85" s="100"/>
      <c r="K85" s="313">
        <v>0.05</v>
      </c>
      <c r="L85" s="855">
        <f>N78*K85</f>
        <v>638.53061908444329</v>
      </c>
      <c r="M85" s="856"/>
      <c r="N85" s="57"/>
    </row>
    <row r="86" spans="1:14" ht="15.75" thickBot="1">
      <c r="B86" s="818" t="s">
        <v>1037</v>
      </c>
      <c r="C86" s="819"/>
      <c r="D86" s="819"/>
      <c r="E86" s="819"/>
      <c r="F86" s="819"/>
      <c r="G86" s="819"/>
      <c r="H86" s="819"/>
      <c r="I86" s="819"/>
      <c r="J86" s="819"/>
      <c r="K86" s="819"/>
      <c r="L86" s="819"/>
      <c r="M86" s="820"/>
      <c r="N86" s="58">
        <f>L83+L84+L85</f>
        <v>3831.1837145066593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16601.796096195525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VLOOKUP(A36,EQUIPOS!A6:D163,4,FALSE)</f>
        <v>211065.94814848265</v>
      </c>
      <c r="L36" s="278"/>
      <c r="M36" s="279">
        <v>40</v>
      </c>
      <c r="N36" s="280">
        <f>K36/M36</f>
        <v>5276.648703712066</v>
      </c>
    </row>
    <row r="37" spans="1:14">
      <c r="A37" s="119" t="s">
        <v>365</v>
      </c>
      <c r="B37" s="867" t="str">
        <f>VLOOKUP(A37,EQUIPOS!A7:D154,3,FALSE)</f>
        <v xml:space="preserve">Vibrocompatador, potencia 153 HP, peso 10 Ton. </v>
      </c>
      <c r="C37" s="868"/>
      <c r="D37" s="868"/>
      <c r="E37" s="868"/>
      <c r="F37" s="868"/>
      <c r="G37" s="868"/>
      <c r="H37" s="869"/>
      <c r="I37" s="275"/>
      <c r="J37" s="276"/>
      <c r="K37" s="277">
        <f>VLOOKUP(A37,EQUIPOS!A7:D164,4,FALSE)</f>
        <v>126736.64168326417</v>
      </c>
      <c r="L37" s="278"/>
      <c r="M37" s="279">
        <v>40</v>
      </c>
      <c r="N37" s="280">
        <f>K37/M37</f>
        <v>3168.4160420816042</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8445.0647457936702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478.75504880718745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8923.8197946008586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1784.7639589201717</v>
      </c>
      <c r="M83" s="854"/>
      <c r="N83" s="57"/>
    </row>
    <row r="84" spans="1:14">
      <c r="B84" s="95" t="s">
        <v>1057</v>
      </c>
      <c r="C84" s="96"/>
      <c r="D84" s="96"/>
      <c r="E84" s="96"/>
      <c r="F84" s="96"/>
      <c r="G84" s="96"/>
      <c r="H84" s="96"/>
      <c r="I84" s="93"/>
      <c r="J84" s="94"/>
      <c r="K84" s="312">
        <v>0.05</v>
      </c>
      <c r="L84" s="853">
        <f>N78*K84</f>
        <v>446.19098973004293</v>
      </c>
      <c r="M84" s="854"/>
      <c r="N84" s="57"/>
    </row>
    <row r="85" spans="1:14" ht="15.75" thickBot="1">
      <c r="B85" s="97" t="s">
        <v>1058</v>
      </c>
      <c r="C85" s="98"/>
      <c r="D85" s="98"/>
      <c r="E85" s="98"/>
      <c r="F85" s="98"/>
      <c r="G85" s="98"/>
      <c r="H85" s="98"/>
      <c r="I85" s="99"/>
      <c r="J85" s="100"/>
      <c r="K85" s="313">
        <v>0.05</v>
      </c>
      <c r="L85" s="855">
        <f>N78*K85</f>
        <v>446.19098973004293</v>
      </c>
      <c r="M85" s="856"/>
      <c r="N85" s="57"/>
    </row>
    <row r="86" spans="1:14" ht="15.75" thickBot="1">
      <c r="B86" s="818" t="s">
        <v>1037</v>
      </c>
      <c r="C86" s="819"/>
      <c r="D86" s="819"/>
      <c r="E86" s="819"/>
      <c r="F86" s="819"/>
      <c r="G86" s="819"/>
      <c r="H86" s="819"/>
      <c r="I86" s="819"/>
      <c r="J86" s="819"/>
      <c r="K86" s="819"/>
      <c r="L86" s="819"/>
      <c r="M86" s="820"/>
      <c r="N86" s="58">
        <f>L83+L84+L85</f>
        <v>2677.1459383802576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11600.965732981116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VLOOKUP(A36,EQUIPOS!A6:D163,4,FALSE)</f>
        <v>211065.94814848265</v>
      </c>
      <c r="L36" s="278"/>
      <c r="M36" s="279">
        <v>40</v>
      </c>
      <c r="N36" s="280">
        <f>K36/M36</f>
        <v>5276.648703712066</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5276.648703712066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478.75504880718745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5755.4037525192534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1151.0807505038508</v>
      </c>
      <c r="M83" s="854"/>
      <c r="N83" s="57"/>
    </row>
    <row r="84" spans="1:14">
      <c r="B84" s="95" t="s">
        <v>1057</v>
      </c>
      <c r="C84" s="96"/>
      <c r="D84" s="96"/>
      <c r="E84" s="96"/>
      <c r="F84" s="96"/>
      <c r="G84" s="96"/>
      <c r="H84" s="96"/>
      <c r="I84" s="93"/>
      <c r="J84" s="94"/>
      <c r="K84" s="312">
        <v>0.05</v>
      </c>
      <c r="L84" s="853">
        <f>N78*K84</f>
        <v>287.77018762596271</v>
      </c>
      <c r="M84" s="854"/>
      <c r="N84" s="57"/>
    </row>
    <row r="85" spans="1:14" ht="15.75" thickBot="1">
      <c r="B85" s="97" t="s">
        <v>1058</v>
      </c>
      <c r="C85" s="98"/>
      <c r="D85" s="98"/>
      <c r="E85" s="98"/>
      <c r="F85" s="98"/>
      <c r="G85" s="98"/>
      <c r="H85" s="98"/>
      <c r="I85" s="99"/>
      <c r="J85" s="100"/>
      <c r="K85" s="313">
        <v>0.05</v>
      </c>
      <c r="L85" s="855">
        <f>N78*K85</f>
        <v>287.77018762596271</v>
      </c>
      <c r="M85" s="856"/>
      <c r="N85" s="57"/>
    </row>
    <row r="86" spans="1:14" ht="15.75" thickBot="1">
      <c r="B86" s="818" t="s">
        <v>1037</v>
      </c>
      <c r="C86" s="819"/>
      <c r="D86" s="819"/>
      <c r="E86" s="819"/>
      <c r="F86" s="819"/>
      <c r="G86" s="819"/>
      <c r="H86" s="819"/>
      <c r="I86" s="819"/>
      <c r="J86" s="819"/>
      <c r="K86" s="819"/>
      <c r="L86" s="819"/>
      <c r="M86" s="820"/>
      <c r="N86" s="58">
        <f>L83+L84+L85</f>
        <v>1726.6211257557763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7482.0248782750296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2.0426882082439999</v>
      </c>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5937.309161049875</v>
      </c>
      <c r="N48" s="280">
        <f>K48*M48</f>
        <v>7718.501909364838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7718.501909364838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53"/>
      <c r="D59" s="53"/>
      <c r="E59" s="53"/>
      <c r="F59" s="53"/>
      <c r="G59" s="53"/>
      <c r="H59" s="296"/>
      <c r="I59" s="287"/>
      <c r="J59" s="287"/>
      <c r="K59" s="287"/>
      <c r="L59" s="905"/>
      <c r="M59" s="906"/>
      <c r="N59" s="299"/>
    </row>
    <row r="60" spans="1:14" ht="24.75" customHeight="1">
      <c r="B60" s="52"/>
      <c r="C60" s="325"/>
      <c r="D60" s="325"/>
      <c r="E60" s="325"/>
      <c r="F60" s="325"/>
      <c r="G60" s="325"/>
      <c r="H60" s="319"/>
      <c r="I60" s="407"/>
      <c r="J60" s="294"/>
      <c r="K60" s="287"/>
      <c r="L60" s="905"/>
      <c r="M60" s="906"/>
      <c r="N60" s="295"/>
    </row>
    <row r="61" spans="1:14">
      <c r="B61" s="52"/>
      <c r="C61" s="53"/>
      <c r="D61" s="53"/>
      <c r="E61" s="53"/>
      <c r="F61" s="53"/>
      <c r="G61" s="325"/>
      <c r="H61" s="319"/>
      <c r="I61" s="407"/>
      <c r="J61" s="294"/>
      <c r="K61" s="287"/>
      <c r="L61" s="905"/>
      <c r="M61" s="906"/>
      <c r="N61" s="299"/>
    </row>
    <row r="62" spans="1:14">
      <c r="B62" s="52"/>
      <c r="C62" s="53"/>
      <c r="D62" s="53"/>
      <c r="E62" s="53"/>
      <c r="F62" s="53"/>
      <c r="G62" s="53"/>
      <c r="H62" s="296"/>
      <c r="I62" s="287"/>
      <c r="J62" s="287"/>
      <c r="K62" s="287"/>
      <c r="L62" s="905"/>
      <c r="M62" s="906"/>
      <c r="N62" s="299"/>
    </row>
    <row r="63" spans="1:14">
      <c r="B63" s="52"/>
      <c r="C63" s="53"/>
      <c r="D63" s="53"/>
      <c r="E63" s="53"/>
      <c r="F63" s="53"/>
      <c r="G63" s="53"/>
      <c r="H63" s="296"/>
      <c r="I63" s="287"/>
      <c r="J63" s="287"/>
      <c r="K63" s="287"/>
      <c r="L63" s="905"/>
      <c r="M63" s="906"/>
      <c r="N63" s="299"/>
    </row>
    <row r="64" spans="1:14" ht="15.75" thickBot="1">
      <c r="B64" s="473"/>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7924.8134183974817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1584.9626836794964</v>
      </c>
      <c r="M83" s="854"/>
      <c r="N83" s="57"/>
    </row>
    <row r="84" spans="1:14">
      <c r="B84" s="95" t="s">
        <v>1057</v>
      </c>
      <c r="C84" s="96"/>
      <c r="D84" s="96"/>
      <c r="E84" s="96"/>
      <c r="F84" s="96"/>
      <c r="G84" s="96"/>
      <c r="H84" s="96"/>
      <c r="I84" s="93"/>
      <c r="J84" s="94"/>
      <c r="K84" s="312">
        <v>0.05</v>
      </c>
      <c r="L84" s="853">
        <f>N78*K84</f>
        <v>396.24067091987411</v>
      </c>
      <c r="M84" s="854"/>
      <c r="N84" s="57"/>
    </row>
    <row r="85" spans="1:14" ht="15.75" thickBot="1">
      <c r="B85" s="97" t="s">
        <v>1058</v>
      </c>
      <c r="C85" s="98"/>
      <c r="D85" s="98"/>
      <c r="E85" s="98"/>
      <c r="F85" s="98"/>
      <c r="G85" s="98"/>
      <c r="H85" s="98"/>
      <c r="I85" s="99"/>
      <c r="J85" s="100"/>
      <c r="K85" s="313">
        <v>0.05</v>
      </c>
      <c r="L85" s="855">
        <f>N78*K85</f>
        <v>396.24067091987411</v>
      </c>
      <c r="M85" s="856"/>
      <c r="N85" s="57"/>
    </row>
    <row r="86" spans="1:14" ht="15.75" thickBot="1">
      <c r="B86" s="818" t="s">
        <v>1037</v>
      </c>
      <c r="C86" s="819"/>
      <c r="D86" s="819"/>
      <c r="E86" s="819"/>
      <c r="F86" s="819"/>
      <c r="G86" s="819"/>
      <c r="H86" s="819"/>
      <c r="I86" s="819"/>
      <c r="J86" s="819"/>
      <c r="K86" s="819"/>
      <c r="L86" s="819"/>
      <c r="M86" s="820"/>
      <c r="N86" s="58">
        <f>L83+L84+L85</f>
        <v>2377.4440255192444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10302.257443916726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0.01</v>
      </c>
      <c r="M42" s="880"/>
      <c r="N42" s="111">
        <f>N76*L42</f>
        <v>2.0426882082439999</v>
      </c>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11260.464765473072</v>
      </c>
      <c r="N48" s="280">
        <f>K48*M48</f>
        <v>13512.557718567687</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13512.557718567687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53"/>
      <c r="D59" s="53"/>
      <c r="E59" s="53"/>
      <c r="F59" s="53"/>
      <c r="G59" s="53"/>
      <c r="H59" s="296"/>
      <c r="I59" s="287"/>
      <c r="J59" s="287"/>
      <c r="K59" s="287"/>
      <c r="L59" s="905"/>
      <c r="M59" s="906"/>
      <c r="N59" s="299"/>
    </row>
    <row r="60" spans="1:14" ht="24.75" customHeight="1">
      <c r="B60" s="52"/>
      <c r="C60" s="325"/>
      <c r="D60" s="325"/>
      <c r="E60" s="325"/>
      <c r="F60" s="325"/>
      <c r="G60" s="325"/>
      <c r="H60" s="319"/>
      <c r="I60" s="407"/>
      <c r="J60" s="294"/>
      <c r="K60" s="287"/>
      <c r="L60" s="905"/>
      <c r="M60" s="906"/>
      <c r="N60" s="295"/>
    </row>
    <row r="61" spans="1:14">
      <c r="B61" s="52"/>
      <c r="C61" s="53"/>
      <c r="D61" s="53"/>
      <c r="E61" s="53"/>
      <c r="F61" s="53"/>
      <c r="G61" s="325"/>
      <c r="H61" s="319"/>
      <c r="I61" s="407"/>
      <c r="J61" s="294"/>
      <c r="K61" s="287"/>
      <c r="L61" s="905"/>
      <c r="M61" s="906"/>
      <c r="N61" s="299"/>
    </row>
    <row r="62" spans="1:14">
      <c r="B62" s="52"/>
      <c r="C62" s="53"/>
      <c r="D62" s="53"/>
      <c r="E62" s="53"/>
      <c r="F62" s="53"/>
      <c r="G62" s="53"/>
      <c r="H62" s="296"/>
      <c r="I62" s="287"/>
      <c r="J62" s="287"/>
      <c r="K62" s="287"/>
      <c r="L62" s="905"/>
      <c r="M62" s="906"/>
      <c r="N62" s="299"/>
    </row>
    <row r="63" spans="1:14">
      <c r="B63" s="52"/>
      <c r="C63" s="53"/>
      <c r="D63" s="53"/>
      <c r="E63" s="53"/>
      <c r="F63" s="53"/>
      <c r="G63" s="53"/>
      <c r="H63" s="296"/>
      <c r="I63" s="287"/>
      <c r="J63" s="287"/>
      <c r="K63" s="287"/>
      <c r="L63" s="905"/>
      <c r="M63" s="906"/>
      <c r="N63" s="299"/>
    </row>
    <row r="64" spans="1:14" ht="15.75" thickBot="1">
      <c r="B64" s="473"/>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13718.869227600331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2743.7738455200665</v>
      </c>
      <c r="M83" s="854"/>
      <c r="N83" s="57"/>
    </row>
    <row r="84" spans="1:14">
      <c r="B84" s="95" t="s">
        <v>1057</v>
      </c>
      <c r="C84" s="96"/>
      <c r="D84" s="96"/>
      <c r="E84" s="96"/>
      <c r="F84" s="96"/>
      <c r="G84" s="96"/>
      <c r="H84" s="96"/>
      <c r="I84" s="93"/>
      <c r="J84" s="94"/>
      <c r="K84" s="312">
        <v>0.05</v>
      </c>
      <c r="L84" s="853">
        <f>N78*K84</f>
        <v>685.94346138001663</v>
      </c>
      <c r="M84" s="854"/>
      <c r="N84" s="57"/>
    </row>
    <row r="85" spans="1:14" ht="15.75" thickBot="1">
      <c r="B85" s="97" t="s">
        <v>1058</v>
      </c>
      <c r="C85" s="98"/>
      <c r="D85" s="98"/>
      <c r="E85" s="98"/>
      <c r="F85" s="98"/>
      <c r="G85" s="98"/>
      <c r="H85" s="98"/>
      <c r="I85" s="99"/>
      <c r="J85" s="100"/>
      <c r="K85" s="313">
        <v>0.05</v>
      </c>
      <c r="L85" s="855">
        <f>N78*K85</f>
        <v>685.94346138001663</v>
      </c>
      <c r="M85" s="856"/>
      <c r="N85" s="57"/>
    </row>
    <row r="86" spans="1:14" ht="15.75" thickBot="1">
      <c r="B86" s="818" t="s">
        <v>1037</v>
      </c>
      <c r="C86" s="819"/>
      <c r="D86" s="819"/>
      <c r="E86" s="819"/>
      <c r="F86" s="819"/>
      <c r="G86" s="819"/>
      <c r="H86" s="819"/>
      <c r="I86" s="819"/>
      <c r="J86" s="819"/>
      <c r="K86" s="819"/>
      <c r="L86" s="819"/>
      <c r="M86" s="820"/>
      <c r="N86" s="58">
        <f>L83+L84+L85</f>
        <v>4115.6607682800995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17834.529995880432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VLOOKUP(A36,EQUIPOS!A6:D186,3,FALSE)</f>
        <v xml:space="preserve">Buldozer, Potencia al volante de 140 HP, motor de 2200 RPM, longitud de hoja 4,80m. </v>
      </c>
      <c r="C36" s="868"/>
      <c r="D36" s="868"/>
      <c r="E36" s="868"/>
      <c r="F36" s="868"/>
      <c r="G36" s="868"/>
      <c r="H36" s="869"/>
      <c r="I36" s="275"/>
      <c r="J36" s="276"/>
      <c r="K36" s="277">
        <f>VLOOKUP(A36,EQUIPOS!A6:D186,4,FALSE)</f>
        <v>211065.94814848265</v>
      </c>
      <c r="L36" s="278"/>
      <c r="M36" s="279">
        <v>45</v>
      </c>
      <c r="N36" s="280">
        <f>K36/M36</f>
        <v>4690.3544032996142</v>
      </c>
    </row>
    <row r="37" spans="1:14">
      <c r="A37" s="119" t="s">
        <v>152</v>
      </c>
      <c r="B37" s="867" t="str">
        <f>VLOOKUP(A37,EQUIPOS!A7:D187,3,FALSE)</f>
        <v xml:space="preserve">Carrotanque de agua(1000 Galones) </v>
      </c>
      <c r="C37" s="868"/>
      <c r="D37" s="868"/>
      <c r="E37" s="868"/>
      <c r="F37" s="868"/>
      <c r="G37" s="868"/>
      <c r="H37" s="869"/>
      <c r="I37" s="275"/>
      <c r="J37" s="276"/>
      <c r="K37" s="277">
        <f>VLOOKUP(A37,EQUIPOS!A7:D187,4,FALSE)</f>
        <v>67489.912230166228</v>
      </c>
      <c r="L37" s="278"/>
      <c r="M37" s="279">
        <v>45</v>
      </c>
      <c r="N37" s="280">
        <f>K37/M37</f>
        <v>1499.7758273370273</v>
      </c>
    </row>
    <row r="38" spans="1:14">
      <c r="A38" t="s">
        <v>269</v>
      </c>
      <c r="B38" s="867" t="str">
        <f>VLOOKUP(A38,EQUIPOS!A8:D188,3,FALSE)</f>
        <v>Motoniveladora  potencia 215 HP, ancho de cuchilla 4,27 m, peso 18 ton.</v>
      </c>
      <c r="C38" s="868"/>
      <c r="D38" s="868"/>
      <c r="E38" s="868"/>
      <c r="F38" s="868"/>
      <c r="G38" s="868"/>
      <c r="H38" s="869"/>
      <c r="I38" s="275"/>
      <c r="J38" s="276"/>
      <c r="K38" s="277">
        <f>VLOOKUP(A38,EQUIPOS!A8:D188,4,FALSE)</f>
        <v>214087.91507024269</v>
      </c>
      <c r="L38" s="278"/>
      <c r="M38" s="279">
        <v>45</v>
      </c>
      <c r="N38" s="280">
        <f>K38/M38</f>
        <v>4757.5092237831705</v>
      </c>
    </row>
    <row r="39" spans="1:14">
      <c r="A39" t="s">
        <v>365</v>
      </c>
      <c r="B39" s="867" t="str">
        <f>VLOOKUP(A39,EQUIPOS!A9:D189,3,FALSE)</f>
        <v xml:space="preserve">Vibrocompatador, potencia 153 HP, peso 10 Ton. </v>
      </c>
      <c r="C39" s="868"/>
      <c r="D39" s="868"/>
      <c r="E39" s="868"/>
      <c r="F39" s="868"/>
      <c r="G39" s="868"/>
      <c r="H39" s="869"/>
      <c r="I39" s="870"/>
      <c r="J39" s="871"/>
      <c r="K39" s="277">
        <f>VLOOKUP(A39,EQUIPOS!A9:D189,4,FALSE)</f>
        <v>126736.64168326417</v>
      </c>
      <c r="L39" s="872">
        <v>45</v>
      </c>
      <c r="M39" s="873"/>
      <c r="N39" s="280">
        <f>K39/L39</f>
        <v>2816.3698151836484</v>
      </c>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2">
        <f>SUM(N36:N42)</f>
        <v>13775.357537427039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19576.652516134487</v>
      </c>
      <c r="N48" s="280">
        <f>K48*M48</f>
        <v>24470.81564516811</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24470.81564516811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5">
        <f>VLOOKUP(A59,TRANSPORTE!A5:D123,4,FALSE)</f>
        <v>1319.1811235744801</v>
      </c>
      <c r="M59" s="906"/>
      <c r="N59" s="299">
        <f>K59*L59</f>
        <v>1648.9764044681001</v>
      </c>
    </row>
    <row r="60" spans="1:14" ht="24.75" customHeight="1">
      <c r="B60" s="52"/>
      <c r="C60" s="325"/>
      <c r="D60" s="325"/>
      <c r="E60" s="325"/>
      <c r="F60" s="325"/>
      <c r="G60" s="325"/>
      <c r="H60" s="319"/>
      <c r="I60" s="407"/>
      <c r="J60" s="294"/>
      <c r="K60" s="287"/>
      <c r="L60" s="905"/>
      <c r="M60" s="906"/>
      <c r="N60" s="295"/>
    </row>
    <row r="61" spans="1:14">
      <c r="B61" s="52"/>
      <c r="C61" s="53"/>
      <c r="D61" s="53"/>
      <c r="E61" s="53"/>
      <c r="F61" s="53"/>
      <c r="G61" s="325"/>
      <c r="H61" s="319"/>
      <c r="I61" s="407"/>
      <c r="J61" s="294"/>
      <c r="K61" s="287"/>
      <c r="L61" s="905"/>
      <c r="M61" s="906"/>
      <c r="N61" s="299"/>
    </row>
    <row r="62" spans="1:14">
      <c r="B62" s="52"/>
      <c r="C62" s="53"/>
      <c r="D62" s="53"/>
      <c r="E62" s="53"/>
      <c r="F62" s="53"/>
      <c r="G62" s="53"/>
      <c r="H62" s="296"/>
      <c r="I62" s="287"/>
      <c r="J62" s="287"/>
      <c r="K62" s="287"/>
      <c r="L62" s="905"/>
      <c r="M62" s="906"/>
      <c r="N62" s="299"/>
    </row>
    <row r="63" spans="1:14">
      <c r="B63" s="52"/>
      <c r="C63" s="53"/>
      <c r="D63" s="53"/>
      <c r="E63" s="53"/>
      <c r="F63" s="53"/>
      <c r="G63" s="53"/>
      <c r="H63" s="296"/>
      <c r="I63" s="287"/>
      <c r="J63" s="287"/>
      <c r="K63" s="287"/>
      <c r="L63" s="905"/>
      <c r="M63" s="906"/>
      <c r="N63" s="299"/>
    </row>
    <row r="64" spans="1:14" ht="15.75" thickBot="1">
      <c r="B64" s="473"/>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40462.562978242138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8092.512595648428</v>
      </c>
      <c r="M83" s="854"/>
      <c r="N83" s="57"/>
    </row>
    <row r="84" spans="1:14">
      <c r="B84" s="95" t="s">
        <v>1057</v>
      </c>
      <c r="C84" s="96"/>
      <c r="D84" s="96"/>
      <c r="E84" s="96"/>
      <c r="F84" s="96"/>
      <c r="G84" s="96"/>
      <c r="H84" s="96"/>
      <c r="I84" s="93"/>
      <c r="J84" s="94"/>
      <c r="K84" s="312">
        <v>0.05</v>
      </c>
      <c r="L84" s="853">
        <f>N78*K84</f>
        <v>2023.128148912107</v>
      </c>
      <c r="M84" s="854"/>
      <c r="N84" s="57"/>
    </row>
    <row r="85" spans="1:14" ht="15.75" thickBot="1">
      <c r="B85" s="97" t="s">
        <v>1058</v>
      </c>
      <c r="C85" s="98"/>
      <c r="D85" s="98"/>
      <c r="E85" s="98"/>
      <c r="F85" s="98"/>
      <c r="G85" s="98"/>
      <c r="H85" s="98"/>
      <c r="I85" s="99"/>
      <c r="J85" s="100"/>
      <c r="K85" s="313">
        <v>0.05</v>
      </c>
      <c r="L85" s="855">
        <f>N78*K85</f>
        <v>2023.128148912107</v>
      </c>
      <c r="M85" s="856"/>
      <c r="N85" s="57"/>
    </row>
    <row r="86" spans="1:14" ht="15.75" thickBot="1">
      <c r="B86" s="818" t="s">
        <v>1037</v>
      </c>
      <c r="C86" s="819"/>
      <c r="D86" s="819"/>
      <c r="E86" s="819"/>
      <c r="F86" s="819"/>
      <c r="G86" s="819"/>
      <c r="H86" s="819"/>
      <c r="I86" s="819"/>
      <c r="J86" s="819"/>
      <c r="K86" s="819"/>
      <c r="L86" s="819"/>
      <c r="M86" s="820"/>
      <c r="N86" s="58">
        <f>L83+L84+L85</f>
        <v>12138.768893472641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ROUND((N78+N86),0)</f>
        <v>52601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VLOOKUP(A36,EQUIPOS!A6:D186,3,FALSE)</f>
        <v xml:space="preserve">Buldozer, Potencia al volante de 140 HP, motor de 2200 RPM, longitud de hoja 4,80m. </v>
      </c>
      <c r="C36" s="868"/>
      <c r="D36" s="868"/>
      <c r="E36" s="868"/>
      <c r="F36" s="868"/>
      <c r="G36" s="868"/>
      <c r="H36" s="869"/>
      <c r="I36" s="275"/>
      <c r="J36" s="276"/>
      <c r="K36" s="277">
        <f>VLOOKUP(A36,EQUIPOS!A6:D186,4,FALSE)</f>
        <v>211065.94814848265</v>
      </c>
      <c r="L36" s="278"/>
      <c r="M36" s="279">
        <v>45</v>
      </c>
      <c r="N36" s="280">
        <f>K36/M36</f>
        <v>4690.3544032996142</v>
      </c>
    </row>
    <row r="37" spans="1:14">
      <c r="A37" s="119" t="s">
        <v>152</v>
      </c>
      <c r="B37" s="867" t="str">
        <f>VLOOKUP(A37,EQUIPOS!A7:D187,3,FALSE)</f>
        <v xml:space="preserve">Carrotanque de agua(1000 Galones) </v>
      </c>
      <c r="C37" s="868"/>
      <c r="D37" s="868"/>
      <c r="E37" s="868"/>
      <c r="F37" s="868"/>
      <c r="G37" s="868"/>
      <c r="H37" s="869"/>
      <c r="I37" s="275"/>
      <c r="J37" s="276"/>
      <c r="K37" s="277">
        <f>VLOOKUP(A37,EQUIPOS!A7:D187,4,FALSE)</f>
        <v>67489.912230166228</v>
      </c>
      <c r="L37" s="278"/>
      <c r="M37" s="279">
        <v>45</v>
      </c>
      <c r="N37" s="280">
        <f>K37/M37</f>
        <v>1499.7758273370273</v>
      </c>
    </row>
    <row r="38" spans="1:14">
      <c r="A38" t="s">
        <v>269</v>
      </c>
      <c r="B38" s="867" t="str">
        <f>VLOOKUP(A38,EQUIPOS!A8:D188,3,FALSE)</f>
        <v>Motoniveladora  potencia 215 HP, ancho de cuchilla 4,27 m, peso 18 ton.</v>
      </c>
      <c r="C38" s="868"/>
      <c r="D38" s="868"/>
      <c r="E38" s="868"/>
      <c r="F38" s="868"/>
      <c r="G38" s="868"/>
      <c r="H38" s="869"/>
      <c r="I38" s="275"/>
      <c r="J38" s="276"/>
      <c r="K38" s="277">
        <f>VLOOKUP(A38,EQUIPOS!A8:D188,4,FALSE)</f>
        <v>214087.91507024269</v>
      </c>
      <c r="L38" s="278"/>
      <c r="M38" s="279">
        <v>45</v>
      </c>
      <c r="N38" s="280">
        <f>K38/M38</f>
        <v>4757.5092237831705</v>
      </c>
    </row>
    <row r="39" spans="1:14">
      <c r="A39" t="s">
        <v>365</v>
      </c>
      <c r="B39" s="867" t="str">
        <f>VLOOKUP(A39,EQUIPOS!A9:D189,3,FALSE)</f>
        <v xml:space="preserve">Vibrocompatador, potencia 153 HP, peso 10 Ton. </v>
      </c>
      <c r="C39" s="868"/>
      <c r="D39" s="868"/>
      <c r="E39" s="868"/>
      <c r="F39" s="868"/>
      <c r="G39" s="868"/>
      <c r="H39" s="869"/>
      <c r="I39" s="870"/>
      <c r="J39" s="871"/>
      <c r="K39" s="277">
        <f>VLOOKUP(A39,EQUIPOS!A9:D189,4,FALSE)</f>
        <v>126736.64168326417</v>
      </c>
      <c r="L39" s="872">
        <v>45</v>
      </c>
      <c r="M39" s="873"/>
      <c r="N39" s="280">
        <f>K39/L39</f>
        <v>2816.3698151836484</v>
      </c>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2">
        <f>SUM(N36:N42)</f>
        <v>13775.357537427039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41554.414731999423</v>
      </c>
      <c r="N48" s="280">
        <f>K48*M48</f>
        <v>51943.018414999278</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51943.018414999278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5">
        <f>VLOOKUP(A59,TRANSPORTE!A5:D123,4,FALSE)</f>
        <v>1319.1811235744801</v>
      </c>
      <c r="M59" s="906"/>
      <c r="N59" s="299">
        <f>K59*L59</f>
        <v>1648.9764044681001</v>
      </c>
    </row>
    <row r="60" spans="1:14" ht="24.75" customHeight="1">
      <c r="B60" s="52"/>
      <c r="C60" s="325"/>
      <c r="D60" s="325"/>
      <c r="E60" s="325"/>
      <c r="F60" s="325"/>
      <c r="G60" s="325"/>
      <c r="H60" s="319"/>
      <c r="I60" s="407"/>
      <c r="J60" s="294"/>
      <c r="K60" s="287"/>
      <c r="L60" s="905"/>
      <c r="M60" s="906"/>
      <c r="N60" s="295"/>
    </row>
    <row r="61" spans="1:14">
      <c r="B61" s="52"/>
      <c r="C61" s="53"/>
      <c r="D61" s="53"/>
      <c r="E61" s="53"/>
      <c r="F61" s="53"/>
      <c r="G61" s="325"/>
      <c r="H61" s="319"/>
      <c r="I61" s="407"/>
      <c r="J61" s="294"/>
      <c r="K61" s="287"/>
      <c r="L61" s="905"/>
      <c r="M61" s="906"/>
      <c r="N61" s="299"/>
    </row>
    <row r="62" spans="1:14">
      <c r="B62" s="52"/>
      <c r="C62" s="53"/>
      <c r="D62" s="53"/>
      <c r="E62" s="53"/>
      <c r="F62" s="53"/>
      <c r="G62" s="53"/>
      <c r="H62" s="296"/>
      <c r="I62" s="287"/>
      <c r="J62" s="287"/>
      <c r="K62" s="287"/>
      <c r="L62" s="905"/>
      <c r="M62" s="906"/>
      <c r="N62" s="299"/>
    </row>
    <row r="63" spans="1:14">
      <c r="B63" s="52"/>
      <c r="C63" s="53"/>
      <c r="D63" s="53"/>
      <c r="E63" s="53"/>
      <c r="F63" s="53"/>
      <c r="G63" s="53"/>
      <c r="H63" s="296"/>
      <c r="I63" s="287"/>
      <c r="J63" s="287"/>
      <c r="K63" s="287"/>
      <c r="L63" s="905"/>
      <c r="M63" s="906"/>
      <c r="N63" s="299"/>
    </row>
    <row r="64" spans="1:14" ht="15.75" thickBot="1">
      <c r="B64" s="473"/>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67934.765748073318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13586.953149614665</v>
      </c>
      <c r="M83" s="854"/>
      <c r="N83" s="57"/>
    </row>
    <row r="84" spans="1:14">
      <c r="B84" s="95" t="s">
        <v>1057</v>
      </c>
      <c r="C84" s="96"/>
      <c r="D84" s="96"/>
      <c r="E84" s="96"/>
      <c r="F84" s="96"/>
      <c r="G84" s="96"/>
      <c r="H84" s="96"/>
      <c r="I84" s="93"/>
      <c r="J84" s="94"/>
      <c r="K84" s="312">
        <v>0.05</v>
      </c>
      <c r="L84" s="853">
        <f>N78*K84</f>
        <v>3396.7382874036662</v>
      </c>
      <c r="M84" s="854"/>
      <c r="N84" s="57"/>
    </row>
    <row r="85" spans="1:14" ht="15.75" thickBot="1">
      <c r="B85" s="97" t="s">
        <v>1058</v>
      </c>
      <c r="C85" s="98"/>
      <c r="D85" s="98"/>
      <c r="E85" s="98"/>
      <c r="F85" s="98"/>
      <c r="G85" s="98"/>
      <c r="H85" s="98"/>
      <c r="I85" s="99"/>
      <c r="J85" s="100"/>
      <c r="K85" s="313">
        <v>0.05</v>
      </c>
      <c r="L85" s="855">
        <f>N78*K85</f>
        <v>3396.7382874036662</v>
      </c>
      <c r="M85" s="856"/>
      <c r="N85" s="57"/>
    </row>
    <row r="86" spans="1:14" ht="15.75" thickBot="1">
      <c r="B86" s="818" t="s">
        <v>1037</v>
      </c>
      <c r="C86" s="819"/>
      <c r="D86" s="819"/>
      <c r="E86" s="819"/>
      <c r="F86" s="819"/>
      <c r="G86" s="819"/>
      <c r="H86" s="819"/>
      <c r="I86" s="819"/>
      <c r="J86" s="819"/>
      <c r="K86" s="819"/>
      <c r="L86" s="819"/>
      <c r="M86" s="820"/>
      <c r="N86" s="58">
        <f>L83+L84+L85</f>
        <v>20380.429724421996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88315.19547249531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VLOOKUP(A36,EQUIPOS!A6:D186,3,FALSE)</f>
        <v xml:space="preserve">Buldozer, Potencia al volante de 140 HP, motor de 2200 RPM, longitud de hoja 4,80m. </v>
      </c>
      <c r="C36" s="868"/>
      <c r="D36" s="868"/>
      <c r="E36" s="868"/>
      <c r="F36" s="868"/>
      <c r="G36" s="868"/>
      <c r="H36" s="869"/>
      <c r="I36" s="275"/>
      <c r="J36" s="276"/>
      <c r="K36" s="277">
        <f>VLOOKUP(A36,EQUIPOS!A6:D186,4,FALSE)</f>
        <v>211065.94814848265</v>
      </c>
      <c r="L36" s="278"/>
      <c r="M36" s="279">
        <v>45</v>
      </c>
      <c r="N36" s="280">
        <f>K36/M36</f>
        <v>4690.3544032996142</v>
      </c>
    </row>
    <row r="37" spans="1:14">
      <c r="A37" s="119" t="s">
        <v>152</v>
      </c>
      <c r="B37" s="867" t="str">
        <f>VLOOKUP(A37,EQUIPOS!A7:D187,3,FALSE)</f>
        <v xml:space="preserve">Carrotanque de agua(1000 Galones) </v>
      </c>
      <c r="C37" s="868"/>
      <c r="D37" s="868"/>
      <c r="E37" s="868"/>
      <c r="F37" s="868"/>
      <c r="G37" s="868"/>
      <c r="H37" s="869"/>
      <c r="I37" s="275"/>
      <c r="J37" s="276"/>
      <c r="K37" s="277">
        <f>VLOOKUP(A37,EQUIPOS!A7:D187,4,FALSE)</f>
        <v>67489.912230166228</v>
      </c>
      <c r="L37" s="278"/>
      <c r="M37" s="279">
        <v>45</v>
      </c>
      <c r="N37" s="280">
        <f>K37/M37</f>
        <v>1499.7758273370273</v>
      </c>
    </row>
    <row r="38" spans="1:14">
      <c r="A38" t="s">
        <v>269</v>
      </c>
      <c r="B38" s="867" t="str">
        <f>VLOOKUP(A38,EQUIPOS!A8:D188,3,FALSE)</f>
        <v>Motoniveladora  potencia 215 HP, ancho de cuchilla 4,27 m, peso 18 ton.</v>
      </c>
      <c r="C38" s="868"/>
      <c r="D38" s="868"/>
      <c r="E38" s="868"/>
      <c r="F38" s="868"/>
      <c r="G38" s="868"/>
      <c r="H38" s="869"/>
      <c r="I38" s="275"/>
      <c r="J38" s="276"/>
      <c r="K38" s="277">
        <f>VLOOKUP(A38,EQUIPOS!A8:D188,4,FALSE)</f>
        <v>214087.91507024269</v>
      </c>
      <c r="L38" s="278"/>
      <c r="M38" s="279">
        <v>45</v>
      </c>
      <c r="N38" s="280">
        <f>K38/M38</f>
        <v>4757.5092237831705</v>
      </c>
    </row>
    <row r="39" spans="1:14">
      <c r="A39" t="s">
        <v>365</v>
      </c>
      <c r="B39" s="867" t="str">
        <f>VLOOKUP(A39,EQUIPOS!A9:D189,3,FALSE)</f>
        <v xml:space="preserve">Vibrocompatador, potencia 153 HP, peso 10 Ton. </v>
      </c>
      <c r="C39" s="868"/>
      <c r="D39" s="868"/>
      <c r="E39" s="868"/>
      <c r="F39" s="868"/>
      <c r="G39" s="868"/>
      <c r="H39" s="869"/>
      <c r="I39" s="870"/>
      <c r="J39" s="871"/>
      <c r="K39" s="277">
        <f>VLOOKUP(A39,EQUIPOS!A9:D189,4,FALSE)</f>
        <v>126736.64168326417</v>
      </c>
      <c r="L39" s="872">
        <v>45</v>
      </c>
      <c r="M39" s="873"/>
      <c r="N39" s="280">
        <f>K39/L39</f>
        <v>2816.3698151836484</v>
      </c>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2">
        <f>SUM(N36:N42)</f>
        <v>13775.357537427039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62132.4</v>
      </c>
      <c r="N48" s="280">
        <f>K48*M48</f>
        <v>77665.5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77665.5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5">
        <f>VLOOKUP(A59,TRANSPORTE!A5:D123,4,FALSE)</f>
        <v>1319.1811235744801</v>
      </c>
      <c r="M59" s="906"/>
      <c r="N59" s="299">
        <f>K59*L59</f>
        <v>1648.9764044681001</v>
      </c>
    </row>
    <row r="60" spans="1:14" ht="24.75" customHeight="1">
      <c r="B60" s="52"/>
      <c r="C60" s="325"/>
      <c r="D60" s="325"/>
      <c r="E60" s="325"/>
      <c r="F60" s="325"/>
      <c r="G60" s="325"/>
      <c r="H60" s="319"/>
      <c r="I60" s="407"/>
      <c r="J60" s="294"/>
      <c r="K60" s="287"/>
      <c r="L60" s="905"/>
      <c r="M60" s="906"/>
      <c r="N60" s="295"/>
    </row>
    <row r="61" spans="1:14">
      <c r="B61" s="52"/>
      <c r="C61" s="53"/>
      <c r="D61" s="53"/>
      <c r="E61" s="53"/>
      <c r="F61" s="53"/>
      <c r="G61" s="325"/>
      <c r="H61" s="319"/>
      <c r="I61" s="407"/>
      <c r="J61" s="294"/>
      <c r="K61" s="287"/>
      <c r="L61" s="905"/>
      <c r="M61" s="906"/>
      <c r="N61" s="299"/>
    </row>
    <row r="62" spans="1:14">
      <c r="B62" s="52"/>
      <c r="C62" s="53"/>
      <c r="D62" s="53"/>
      <c r="E62" s="53"/>
      <c r="F62" s="53"/>
      <c r="G62" s="53"/>
      <c r="H62" s="296"/>
      <c r="I62" s="287"/>
      <c r="J62" s="287"/>
      <c r="K62" s="287"/>
      <c r="L62" s="905"/>
      <c r="M62" s="906"/>
      <c r="N62" s="299"/>
    </row>
    <row r="63" spans="1:14">
      <c r="B63" s="52"/>
      <c r="C63" s="53"/>
      <c r="D63" s="53"/>
      <c r="E63" s="53"/>
      <c r="F63" s="53"/>
      <c r="G63" s="53"/>
      <c r="H63" s="296"/>
      <c r="I63" s="287"/>
      <c r="J63" s="287"/>
      <c r="K63" s="287"/>
      <c r="L63" s="905"/>
      <c r="M63" s="906"/>
      <c r="N63" s="299"/>
    </row>
    <row r="64" spans="1:14" ht="15.75" thickBot="1">
      <c r="B64" s="473"/>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93657.247333074047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18731.449466614809</v>
      </c>
      <c r="M83" s="854"/>
      <c r="N83" s="57"/>
    </row>
    <row r="84" spans="1:14">
      <c r="B84" s="95" t="s">
        <v>1057</v>
      </c>
      <c r="C84" s="96"/>
      <c r="D84" s="96"/>
      <c r="E84" s="96"/>
      <c r="F84" s="96"/>
      <c r="G84" s="96"/>
      <c r="H84" s="96"/>
      <c r="I84" s="93"/>
      <c r="J84" s="94"/>
      <c r="K84" s="312">
        <v>0.05</v>
      </c>
      <c r="L84" s="853">
        <f>N78*K84</f>
        <v>4682.8623666537023</v>
      </c>
      <c r="M84" s="854"/>
      <c r="N84" s="57"/>
    </row>
    <row r="85" spans="1:14" ht="15.75" thickBot="1">
      <c r="B85" s="97" t="s">
        <v>1058</v>
      </c>
      <c r="C85" s="98"/>
      <c r="D85" s="98"/>
      <c r="E85" s="98"/>
      <c r="F85" s="98"/>
      <c r="G85" s="98"/>
      <c r="H85" s="98"/>
      <c r="I85" s="99"/>
      <c r="J85" s="100"/>
      <c r="K85" s="313">
        <v>0.05</v>
      </c>
      <c r="L85" s="855">
        <f>N78*K85</f>
        <v>4682.8623666537023</v>
      </c>
      <c r="M85" s="856"/>
      <c r="N85" s="57"/>
    </row>
    <row r="86" spans="1:14" ht="15.75" thickBot="1">
      <c r="B86" s="818" t="s">
        <v>1037</v>
      </c>
      <c r="C86" s="819"/>
      <c r="D86" s="819"/>
      <c r="E86" s="819"/>
      <c r="F86" s="819"/>
      <c r="G86" s="819"/>
      <c r="H86" s="819"/>
      <c r="I86" s="819"/>
      <c r="J86" s="819"/>
      <c r="K86" s="819"/>
      <c r="L86" s="819"/>
      <c r="M86" s="820"/>
      <c r="N86" s="58">
        <f>L83+L84+L85</f>
        <v>28097.174199922214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121754.42153299626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VLOOKUP(A36,EQUIPOS!A6:D163,4,FALSE)</f>
        <v>211065.94814848265</v>
      </c>
      <c r="L36" s="278"/>
      <c r="M36" s="279">
        <v>400</v>
      </c>
      <c r="N36" s="280">
        <f>K36/M36</f>
        <v>527.66487037120669</v>
      </c>
    </row>
    <row r="37" spans="1:14">
      <c r="A37" s="119" t="s">
        <v>152</v>
      </c>
      <c r="B37" s="867" t="str">
        <f>VLOOKUP(A37,EQUIPOS!A7:D154,3,FALSE)</f>
        <v xml:space="preserve">Carrotanque de agua(1000 Galones) </v>
      </c>
      <c r="C37" s="868"/>
      <c r="D37" s="868"/>
      <c r="E37" s="868"/>
      <c r="F37" s="868"/>
      <c r="G37" s="868"/>
      <c r="H37" s="869"/>
      <c r="I37" s="275"/>
      <c r="J37" s="276"/>
      <c r="K37" s="277">
        <f>VLOOKUP(A37,EQUIPOS!A7:D164,4,FALSE)</f>
        <v>67489.912230166228</v>
      </c>
      <c r="L37" s="278"/>
      <c r="M37" s="279">
        <v>200</v>
      </c>
      <c r="N37" s="280">
        <f>K37/M37</f>
        <v>337.44956115083113</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200</v>
      </c>
      <c r="N38" s="280">
        <f>K38/M38</f>
        <v>1070.4395753512135</v>
      </c>
    </row>
    <row r="39" spans="1:14">
      <c r="A39" t="s">
        <v>365</v>
      </c>
      <c r="B39" s="867" t="str">
        <f>VLOOKUP(A39,EQUIPOS!A9:D155,3,FALSE)</f>
        <v xml:space="preserve">Vibrocompatador, potencia 153 HP, peso 10 Ton. </v>
      </c>
      <c r="C39" s="868"/>
      <c r="D39" s="868"/>
      <c r="E39" s="868"/>
      <c r="F39" s="868"/>
      <c r="G39" s="868"/>
      <c r="H39" s="869"/>
      <c r="I39" s="870"/>
      <c r="J39" s="871"/>
      <c r="K39" s="277">
        <f>VLOOKUP(A39,EQUIPOS!A9:D166,4,FALSE)</f>
        <v>126736.64168326417</v>
      </c>
      <c r="L39" s="872">
        <v>200</v>
      </c>
      <c r="M39" s="873"/>
      <c r="N39" s="280">
        <f>K39/L39</f>
        <v>633.68320841632089</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N76*M41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2571.7905755498773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2699.4585885651272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539.89171771302551</v>
      </c>
      <c r="M83" s="854"/>
      <c r="N83" s="57"/>
    </row>
    <row r="84" spans="1:14">
      <c r="B84" s="95" t="s">
        <v>1057</v>
      </c>
      <c r="C84" s="96"/>
      <c r="D84" s="96"/>
      <c r="E84" s="96"/>
      <c r="F84" s="96"/>
      <c r="G84" s="96"/>
      <c r="H84" s="96"/>
      <c r="I84" s="93"/>
      <c r="J84" s="94"/>
      <c r="K84" s="312">
        <v>0.05</v>
      </c>
      <c r="L84" s="853">
        <f>N78*K84</f>
        <v>134.97292942825638</v>
      </c>
      <c r="M84" s="854"/>
      <c r="N84" s="57"/>
    </row>
    <row r="85" spans="1:14" ht="15.75" thickBot="1">
      <c r="B85" s="97" t="s">
        <v>1058</v>
      </c>
      <c r="C85" s="98"/>
      <c r="D85" s="98"/>
      <c r="E85" s="98"/>
      <c r="F85" s="98"/>
      <c r="G85" s="98"/>
      <c r="H85" s="98"/>
      <c r="I85" s="99"/>
      <c r="J85" s="100"/>
      <c r="K85" s="313">
        <v>0.05</v>
      </c>
      <c r="L85" s="855">
        <f>N78*K85</f>
        <v>134.97292942825638</v>
      </c>
      <c r="M85" s="856"/>
      <c r="N85" s="57"/>
    </row>
    <row r="86" spans="1:14" ht="15.75" thickBot="1">
      <c r="B86" s="818" t="s">
        <v>1037</v>
      </c>
      <c r="C86" s="819"/>
      <c r="D86" s="819"/>
      <c r="E86" s="819"/>
      <c r="F86" s="819"/>
      <c r="G86" s="819"/>
      <c r="H86" s="819"/>
      <c r="I86" s="819"/>
      <c r="J86" s="819"/>
      <c r="K86" s="819"/>
      <c r="L86" s="819"/>
      <c r="M86" s="820"/>
      <c r="N86" s="58">
        <f>L83+L84+L85</f>
        <v>809.83757656953833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3509.2961651346654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4"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6963</v>
      </c>
      <c r="N48" s="280">
        <f>K48*M48</f>
        <v>8355.6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8355.6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8561.911509032645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1712.3823018065291</v>
      </c>
      <c r="M83" s="854"/>
      <c r="N83" s="57"/>
    </row>
    <row r="84" spans="1:14">
      <c r="B84" s="95" t="s">
        <v>1057</v>
      </c>
      <c r="C84" s="96"/>
      <c r="D84" s="96"/>
      <c r="E84" s="96"/>
      <c r="F84" s="96"/>
      <c r="G84" s="96"/>
      <c r="H84" s="96"/>
      <c r="I84" s="93"/>
      <c r="J84" s="94"/>
      <c r="K84" s="312">
        <v>0.05</v>
      </c>
      <c r="L84" s="853">
        <f>N78*K84</f>
        <v>428.09557545163227</v>
      </c>
      <c r="M84" s="854"/>
      <c r="N84" s="57"/>
    </row>
    <row r="85" spans="1:14" ht="15.75" thickBot="1">
      <c r="B85" s="97" t="s">
        <v>1058</v>
      </c>
      <c r="C85" s="98"/>
      <c r="D85" s="98"/>
      <c r="E85" s="98"/>
      <c r="F85" s="98"/>
      <c r="G85" s="98"/>
      <c r="H85" s="98"/>
      <c r="I85" s="99"/>
      <c r="J85" s="100"/>
      <c r="K85" s="313">
        <v>0.05</v>
      </c>
      <c r="L85" s="855">
        <f>N78*K85</f>
        <v>428.09557545163227</v>
      </c>
      <c r="M85" s="856"/>
      <c r="N85" s="57"/>
    </row>
    <row r="86" spans="1:14" ht="15.75" thickBot="1">
      <c r="B86" s="818" t="s">
        <v>1037</v>
      </c>
      <c r="C86" s="819"/>
      <c r="D86" s="819"/>
      <c r="E86" s="819"/>
      <c r="F86" s="819"/>
      <c r="G86" s="819"/>
      <c r="H86" s="819"/>
      <c r="I86" s="819"/>
      <c r="J86" s="819"/>
      <c r="K86" s="819"/>
      <c r="L86" s="819"/>
      <c r="M86" s="820"/>
      <c r="N86" s="58">
        <f>L83+L84+L85</f>
        <v>2568.5734527097934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11130.484961742439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3"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f>VLOOKUP(A48,MATERIALES!A4:D395,4,FALSE)</f>
        <v>6441</v>
      </c>
      <c r="N48" s="280">
        <f>K48*M48</f>
        <v>7085.1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7085.1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7291.4115090326441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1458.2823018065289</v>
      </c>
      <c r="M83" s="854"/>
      <c r="N83" s="57"/>
    </row>
    <row r="84" spans="1:14">
      <c r="B84" s="95" t="s">
        <v>1057</v>
      </c>
      <c r="C84" s="96"/>
      <c r="D84" s="96"/>
      <c r="E84" s="96"/>
      <c r="F84" s="96"/>
      <c r="G84" s="96"/>
      <c r="H84" s="96"/>
      <c r="I84" s="93"/>
      <c r="J84" s="94"/>
      <c r="K84" s="312">
        <v>0.05</v>
      </c>
      <c r="L84" s="853">
        <f>N78*K84</f>
        <v>364.57057545163224</v>
      </c>
      <c r="M84" s="854"/>
      <c r="N84" s="57"/>
    </row>
    <row r="85" spans="1:14" ht="15.75" thickBot="1">
      <c r="B85" s="97" t="s">
        <v>1058</v>
      </c>
      <c r="C85" s="98"/>
      <c r="D85" s="98"/>
      <c r="E85" s="98"/>
      <c r="F85" s="98"/>
      <c r="G85" s="98"/>
      <c r="H85" s="98"/>
      <c r="I85" s="99"/>
      <c r="J85" s="100"/>
      <c r="K85" s="313">
        <v>0.05</v>
      </c>
      <c r="L85" s="855">
        <f>N78*K85</f>
        <v>364.57057545163224</v>
      </c>
      <c r="M85" s="856"/>
      <c r="N85" s="57"/>
    </row>
    <row r="86" spans="1:14" ht="15.75" thickBot="1">
      <c r="B86" s="818" t="s">
        <v>1037</v>
      </c>
      <c r="C86" s="819"/>
      <c r="D86" s="819"/>
      <c r="E86" s="819"/>
      <c r="F86" s="819"/>
      <c r="G86" s="819"/>
      <c r="H86" s="819"/>
      <c r="I86" s="819"/>
      <c r="J86" s="819"/>
      <c r="K86" s="819"/>
      <c r="L86" s="819"/>
      <c r="M86" s="820"/>
      <c r="N86" s="58">
        <f>L83+L84+L85</f>
        <v>2187.4234527097933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9478.8349617424374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9493.061523841634</v>
      </c>
      <c r="N48" s="280">
        <f>K48*M48</f>
        <v>11391.673828609961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11391.673828609961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11597.985337642605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2319.5970675285212</v>
      </c>
      <c r="M83" s="854"/>
      <c r="N83" s="57"/>
    </row>
    <row r="84" spans="1:14">
      <c r="B84" s="95" t="s">
        <v>1057</v>
      </c>
      <c r="C84" s="96"/>
      <c r="D84" s="96"/>
      <c r="E84" s="96"/>
      <c r="F84" s="96"/>
      <c r="G84" s="96"/>
      <c r="H84" s="96"/>
      <c r="I84" s="93"/>
      <c r="J84" s="94"/>
      <c r="K84" s="312">
        <v>0.05</v>
      </c>
      <c r="L84" s="853">
        <f>N78*K84</f>
        <v>579.89926688213029</v>
      </c>
      <c r="M84" s="854"/>
      <c r="N84" s="57"/>
    </row>
    <row r="85" spans="1:14" ht="15.75" thickBot="1">
      <c r="B85" s="97" t="s">
        <v>1058</v>
      </c>
      <c r="C85" s="98"/>
      <c r="D85" s="98"/>
      <c r="E85" s="98"/>
      <c r="F85" s="98"/>
      <c r="G85" s="98"/>
      <c r="H85" s="98"/>
      <c r="I85" s="99"/>
      <c r="J85" s="100"/>
      <c r="K85" s="313">
        <v>0.05</v>
      </c>
      <c r="L85" s="855">
        <f>N78*K85</f>
        <v>579.89926688213029</v>
      </c>
      <c r="M85" s="856"/>
      <c r="N85" s="57"/>
    </row>
    <row r="86" spans="1:14" ht="15.75" thickBot="1">
      <c r="B86" s="818" t="s">
        <v>1037</v>
      </c>
      <c r="C86" s="819"/>
      <c r="D86" s="819"/>
      <c r="E86" s="819"/>
      <c r="F86" s="819"/>
      <c r="G86" s="819"/>
      <c r="H86" s="819"/>
      <c r="I86" s="819"/>
      <c r="J86" s="819"/>
      <c r="K86" s="819"/>
      <c r="L86" s="819"/>
      <c r="M86" s="820"/>
      <c r="N86" s="58">
        <f>L83+L84+L85</f>
        <v>3479.3956012927815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15077.380938935386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17242.394805610067</v>
      </c>
      <c r="N48" s="280">
        <f>K48*M48</f>
        <v>22415.113247293088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22415.113247293088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22621.42475632573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4524.2849512651464</v>
      </c>
      <c r="M83" s="854"/>
      <c r="N83" s="57"/>
    </row>
    <row r="84" spans="1:14">
      <c r="B84" s="95" t="s">
        <v>1057</v>
      </c>
      <c r="C84" s="96"/>
      <c r="D84" s="96"/>
      <c r="E84" s="96"/>
      <c r="F84" s="96"/>
      <c r="G84" s="96"/>
      <c r="H84" s="96"/>
      <c r="I84" s="93"/>
      <c r="J84" s="94"/>
      <c r="K84" s="312">
        <v>0.05</v>
      </c>
      <c r="L84" s="853">
        <f>N78*K84</f>
        <v>1131.0712378162866</v>
      </c>
      <c r="M84" s="854"/>
      <c r="N84" s="57"/>
    </row>
    <row r="85" spans="1:14" ht="15.75" thickBot="1">
      <c r="B85" s="97" t="s">
        <v>1058</v>
      </c>
      <c r="C85" s="98"/>
      <c r="D85" s="98"/>
      <c r="E85" s="98"/>
      <c r="F85" s="98"/>
      <c r="G85" s="98"/>
      <c r="H85" s="98"/>
      <c r="I85" s="99"/>
      <c r="J85" s="100"/>
      <c r="K85" s="313">
        <v>0.05</v>
      </c>
      <c r="L85" s="855">
        <f>N78*K85</f>
        <v>1131.0712378162866</v>
      </c>
      <c r="M85" s="856"/>
      <c r="N85" s="57"/>
    </row>
    <row r="86" spans="1:14" ht="15.75" thickBot="1">
      <c r="B86" s="818" t="s">
        <v>1037</v>
      </c>
      <c r="C86" s="819"/>
      <c r="D86" s="819"/>
      <c r="E86" s="819"/>
      <c r="F86" s="819"/>
      <c r="G86" s="819"/>
      <c r="H86" s="819"/>
      <c r="I86" s="819"/>
      <c r="J86" s="819"/>
      <c r="K86" s="819"/>
      <c r="L86" s="819"/>
      <c r="M86" s="820"/>
      <c r="N86" s="58">
        <f>L83+L84+L85</f>
        <v>6786.4274268977188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29407.852183223447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303</v>
      </c>
      <c r="B36" s="867" t="str">
        <f>VLOOKUP(A36,EQUIPOS!A6:D154,3,FALSE)</f>
        <v>Retrocargador, pala de 1,1 m3 de capacidad, profundidad de excavación de 4.400 mm y una altura de 5.680 mm</v>
      </c>
      <c r="C36" s="868"/>
      <c r="D36" s="868"/>
      <c r="E36" s="868"/>
      <c r="F36" s="868"/>
      <c r="G36" s="868"/>
      <c r="H36" s="869"/>
      <c r="I36" s="275"/>
      <c r="J36" s="276"/>
      <c r="K36" s="277">
        <f>VLOOKUP(A36,EQUIPOS!A6:D163,4,FALSE)</f>
        <v>118668.79204916756</v>
      </c>
      <c r="L36" s="278"/>
      <c r="M36" s="279">
        <v>250</v>
      </c>
      <c r="N36" s="280">
        <f>K36/M36</f>
        <v>474.67516819667026</v>
      </c>
    </row>
    <row r="37" spans="1:14">
      <c r="A37" s="119" t="s">
        <v>373</v>
      </c>
      <c r="B37" s="867" t="str">
        <f>VLOOKUP(A37,EQUIPOS!A7:D154,3,FALSE)</f>
        <v>Volqueta 6 m3</v>
      </c>
      <c r="C37" s="868"/>
      <c r="D37" s="868"/>
      <c r="E37" s="868"/>
      <c r="F37" s="868"/>
      <c r="G37" s="868"/>
      <c r="H37" s="869"/>
      <c r="I37" s="275"/>
      <c r="J37" s="276"/>
      <c r="K37" s="277">
        <f>VLOOKUP(A37,EQUIPOS!A7:D164,4,FALSE)</f>
        <v>87950.905131758947</v>
      </c>
      <c r="L37" s="278"/>
      <c r="M37" s="279">
        <v>250</v>
      </c>
      <c r="N37" s="280">
        <f>K37/M37</f>
        <v>351.80362052703578</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5.1067205206100006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831.58550924431597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933.71991965651591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186.74398393130321</v>
      </c>
      <c r="M83" s="854"/>
      <c r="N83" s="57"/>
    </row>
    <row r="84" spans="1:14">
      <c r="B84" s="95" t="s">
        <v>1057</v>
      </c>
      <c r="C84" s="96"/>
      <c r="D84" s="96"/>
      <c r="E84" s="96"/>
      <c r="F84" s="96"/>
      <c r="G84" s="96"/>
      <c r="H84" s="96"/>
      <c r="I84" s="93"/>
      <c r="J84" s="94"/>
      <c r="K84" s="312">
        <v>0.05</v>
      </c>
      <c r="L84" s="853">
        <f>N78*K84</f>
        <v>46.685995982825801</v>
      </c>
      <c r="M84" s="854"/>
      <c r="N84" s="57"/>
    </row>
    <row r="85" spans="1:14" ht="15.75" thickBot="1">
      <c r="B85" s="97" t="s">
        <v>1058</v>
      </c>
      <c r="C85" s="98"/>
      <c r="D85" s="98"/>
      <c r="E85" s="98"/>
      <c r="F85" s="98"/>
      <c r="G85" s="98"/>
      <c r="H85" s="98"/>
      <c r="I85" s="99"/>
      <c r="J85" s="100"/>
      <c r="K85" s="313">
        <v>0.05</v>
      </c>
      <c r="L85" s="855">
        <f>N78*K85</f>
        <v>46.685995982825801</v>
      </c>
      <c r="M85" s="856"/>
      <c r="N85" s="57"/>
    </row>
    <row r="86" spans="1:14" ht="15.75" thickBot="1">
      <c r="B86" s="818" t="s">
        <v>1037</v>
      </c>
      <c r="C86" s="819"/>
      <c r="D86" s="819"/>
      <c r="E86" s="819"/>
      <c r="F86" s="819"/>
      <c r="G86" s="819"/>
      <c r="H86" s="819"/>
      <c r="I86" s="819"/>
      <c r="J86" s="819"/>
      <c r="K86" s="819"/>
      <c r="L86" s="819"/>
      <c r="M86" s="820"/>
      <c r="N86" s="58">
        <f>L83+L84+L85</f>
        <v>280.11597589695481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1213.8358955534707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35</v>
      </c>
      <c r="N36" s="280">
        <f>K36/M36</f>
        <v>1928.2832065761779</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35</v>
      </c>
      <c r="N37" s="280">
        <f>K37/M37</f>
        <v>6116.797573435505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35</v>
      </c>
      <c r="N38" s="280">
        <f>K38/M38</f>
        <v>3621.0469052361191</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11680.718315306687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50.961642769987435</v>
      </c>
      <c r="N48" s="280">
        <f>K48*M48</f>
        <v>1274.041069249686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430.98261219839679</v>
      </c>
      <c r="N49" s="280">
        <f>K49*M49</f>
        <v>34478.608975871743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35752.650045121431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48162.899863372404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9632.5799726744808</v>
      </c>
      <c r="M83" s="854"/>
      <c r="N83" s="57"/>
    </row>
    <row r="84" spans="1:14">
      <c r="B84" s="95" t="s">
        <v>1057</v>
      </c>
      <c r="C84" s="96"/>
      <c r="D84" s="96"/>
      <c r="E84" s="96"/>
      <c r="F84" s="96"/>
      <c r="G84" s="96"/>
      <c r="H84" s="96"/>
      <c r="I84" s="93"/>
      <c r="J84" s="94"/>
      <c r="K84" s="312">
        <v>0.05</v>
      </c>
      <c r="L84" s="853">
        <f>N78*K84</f>
        <v>2408.1449931686202</v>
      </c>
      <c r="M84" s="854"/>
      <c r="N84" s="57"/>
    </row>
    <row r="85" spans="1:14" ht="15.75" thickBot="1">
      <c r="B85" s="97" t="s">
        <v>1058</v>
      </c>
      <c r="C85" s="98"/>
      <c r="D85" s="98"/>
      <c r="E85" s="98"/>
      <c r="F85" s="98"/>
      <c r="G85" s="98"/>
      <c r="H85" s="98"/>
      <c r="I85" s="99"/>
      <c r="J85" s="100"/>
      <c r="K85" s="313">
        <v>0.05</v>
      </c>
      <c r="L85" s="855">
        <f>N78*K85</f>
        <v>2408.1449931686202</v>
      </c>
      <c r="M85" s="856"/>
      <c r="N85" s="57"/>
    </row>
    <row r="86" spans="1:14" ht="15.75" thickBot="1">
      <c r="B86" s="818" t="s">
        <v>1037</v>
      </c>
      <c r="C86" s="819"/>
      <c r="D86" s="819"/>
      <c r="E86" s="819"/>
      <c r="F86" s="819"/>
      <c r="G86" s="819"/>
      <c r="H86" s="819"/>
      <c r="I86" s="819"/>
      <c r="J86" s="819"/>
      <c r="K86" s="819"/>
      <c r="L86" s="819"/>
      <c r="M86" s="820"/>
      <c r="N86" s="58">
        <f>L83+L84+L85</f>
        <v>14448.869959011721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62611.769822384129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35</v>
      </c>
      <c r="N36" s="280">
        <f>K36/M36</f>
        <v>1928.2832065761779</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35</v>
      </c>
      <c r="N37" s="280">
        <f>K37/M37</f>
        <v>6116.797573435505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35</v>
      </c>
      <c r="N38" s="280">
        <f>K38/M38</f>
        <v>3621.0469052361191</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11680.718315306687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50.961642769987435</v>
      </c>
      <c r="N48" s="280">
        <f>K48*M48</f>
        <v>1274.041069249686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1274.041069249686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13684.29088750066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2736.8581775001321</v>
      </c>
      <c r="M83" s="854"/>
      <c r="N83" s="57"/>
    </row>
    <row r="84" spans="1:14">
      <c r="B84" s="95" t="s">
        <v>1057</v>
      </c>
      <c r="C84" s="96"/>
      <c r="D84" s="96"/>
      <c r="E84" s="96"/>
      <c r="F84" s="96"/>
      <c r="G84" s="96"/>
      <c r="H84" s="96"/>
      <c r="I84" s="93"/>
      <c r="J84" s="94"/>
      <c r="K84" s="312">
        <v>0.05</v>
      </c>
      <c r="L84" s="853">
        <f>N78*K84</f>
        <v>684.21454437503303</v>
      </c>
      <c r="M84" s="854"/>
      <c r="N84" s="57"/>
    </row>
    <row r="85" spans="1:14" ht="15.75" thickBot="1">
      <c r="B85" s="97" t="s">
        <v>1058</v>
      </c>
      <c r="C85" s="98"/>
      <c r="D85" s="98"/>
      <c r="E85" s="98"/>
      <c r="F85" s="98"/>
      <c r="G85" s="98"/>
      <c r="H85" s="98"/>
      <c r="I85" s="99"/>
      <c r="J85" s="100"/>
      <c r="K85" s="313">
        <v>0.05</v>
      </c>
      <c r="L85" s="855">
        <f>N78*K85</f>
        <v>684.21454437503303</v>
      </c>
      <c r="M85" s="856"/>
      <c r="N85" s="57"/>
    </row>
    <row r="86" spans="1:14" ht="15.75" thickBot="1">
      <c r="B86" s="818" t="s">
        <v>1037</v>
      </c>
      <c r="C86" s="819"/>
      <c r="D86" s="819"/>
      <c r="E86" s="819"/>
      <c r="F86" s="819"/>
      <c r="G86" s="819"/>
      <c r="H86" s="819"/>
      <c r="I86" s="819"/>
      <c r="J86" s="819"/>
      <c r="K86" s="819"/>
      <c r="L86" s="819"/>
      <c r="M86" s="820"/>
      <c r="N86" s="58">
        <f>L83+L84+L85</f>
        <v>4105.2872662501986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17789.578153750859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430.98261219839679</v>
      </c>
      <c r="N48" s="280">
        <f>K48*M48</f>
        <v>430.98261219839679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430.98261219839679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f>SUM(N70:N75)</f>
        <v>0</v>
      </c>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430.98261219839679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86.19652243967937</v>
      </c>
      <c r="M83" s="854"/>
      <c r="N83" s="57"/>
    </row>
    <row r="84" spans="1:14">
      <c r="B84" s="95" t="s">
        <v>1057</v>
      </c>
      <c r="C84" s="96"/>
      <c r="D84" s="96"/>
      <c r="E84" s="96"/>
      <c r="F84" s="96"/>
      <c r="G84" s="96"/>
      <c r="H84" s="96"/>
      <c r="I84" s="93"/>
      <c r="J84" s="94"/>
      <c r="K84" s="312">
        <v>0.05</v>
      </c>
      <c r="L84" s="853">
        <f>N78*K84</f>
        <v>21.549130609919843</v>
      </c>
      <c r="M84" s="854"/>
      <c r="N84" s="57"/>
    </row>
    <row r="85" spans="1:14" ht="15.75" thickBot="1">
      <c r="B85" s="97" t="s">
        <v>1058</v>
      </c>
      <c r="C85" s="98"/>
      <c r="D85" s="98"/>
      <c r="E85" s="98"/>
      <c r="F85" s="98"/>
      <c r="G85" s="98"/>
      <c r="H85" s="98"/>
      <c r="I85" s="99"/>
      <c r="J85" s="100"/>
      <c r="K85" s="313">
        <v>0.05</v>
      </c>
      <c r="L85" s="855">
        <f>N78*K85</f>
        <v>21.549130609919843</v>
      </c>
      <c r="M85" s="856"/>
      <c r="N85" s="57"/>
    </row>
    <row r="86" spans="1:14" ht="15.75" thickBot="1">
      <c r="B86" s="818" t="s">
        <v>1037</v>
      </c>
      <c r="C86" s="819"/>
      <c r="D86" s="819"/>
      <c r="E86" s="819"/>
      <c r="F86" s="819"/>
      <c r="G86" s="819"/>
      <c r="H86" s="819"/>
      <c r="I86" s="819"/>
      <c r="J86" s="819"/>
      <c r="K86" s="819"/>
      <c r="L86" s="819"/>
      <c r="M86" s="820"/>
      <c r="N86" s="58">
        <f>L83+L84+L85</f>
        <v>129.29478365951906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560.27739585791585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35</v>
      </c>
      <c r="N36" s="280">
        <f>K36/M36</f>
        <v>1928.2832065761779</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35</v>
      </c>
      <c r="N37" s="280">
        <f>K37/M37</f>
        <v>6116.797573435505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35</v>
      </c>
      <c r="N38" s="280">
        <f>K38/M38</f>
        <v>3621.0469052361191</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11680.718315306687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903.21231878325489</v>
      </c>
      <c r="N48" s="280">
        <f>K48*M48</f>
        <v>72256.985502660391</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50.961642769987435</v>
      </c>
      <c r="N49" s="280">
        <f>K49*M49</f>
        <v>1274.041069249686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73531.026571910072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85941.276390161045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17188.255278032211</v>
      </c>
      <c r="M83" s="854"/>
      <c r="N83" s="57"/>
    </row>
    <row r="84" spans="1:14">
      <c r="B84" s="95" t="s">
        <v>1057</v>
      </c>
      <c r="C84" s="96"/>
      <c r="D84" s="96"/>
      <c r="E84" s="96"/>
      <c r="F84" s="96"/>
      <c r="G84" s="96"/>
      <c r="H84" s="96"/>
      <c r="I84" s="93"/>
      <c r="J84" s="94"/>
      <c r="K84" s="312">
        <v>0.05</v>
      </c>
      <c r="L84" s="853">
        <f>N78*K84</f>
        <v>4297.0638195080528</v>
      </c>
      <c r="M84" s="854"/>
      <c r="N84" s="57"/>
    </row>
    <row r="85" spans="1:14" ht="15.75" thickBot="1">
      <c r="B85" s="97" t="s">
        <v>1058</v>
      </c>
      <c r="C85" s="98"/>
      <c r="D85" s="98"/>
      <c r="E85" s="98"/>
      <c r="F85" s="98"/>
      <c r="G85" s="98"/>
      <c r="H85" s="98"/>
      <c r="I85" s="99"/>
      <c r="J85" s="100"/>
      <c r="K85" s="313">
        <v>0.05</v>
      </c>
      <c r="L85" s="855">
        <f>N78*K85</f>
        <v>4297.0638195080528</v>
      </c>
      <c r="M85" s="856"/>
      <c r="N85" s="57"/>
    </row>
    <row r="86" spans="1:14" ht="15.75" thickBot="1">
      <c r="B86" s="818" t="s">
        <v>1037</v>
      </c>
      <c r="C86" s="819"/>
      <c r="D86" s="819"/>
      <c r="E86" s="819"/>
      <c r="F86" s="819"/>
      <c r="G86" s="819"/>
      <c r="H86" s="819"/>
      <c r="I86" s="819"/>
      <c r="J86" s="819"/>
      <c r="K86" s="819"/>
      <c r="L86" s="819"/>
      <c r="M86" s="820"/>
      <c r="N86" s="58">
        <f>L83+L84+L85</f>
        <v>25782.382917048319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111723.65930720937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35</v>
      </c>
      <c r="N36" s="280">
        <f>K36/M36</f>
        <v>1928.2832065761779</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35</v>
      </c>
      <c r="N37" s="280">
        <f>K37/M37</f>
        <v>6116.797573435505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35</v>
      </c>
      <c r="N38" s="280">
        <f>K38/M38</f>
        <v>3621.0469052361191</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N75*M41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11680.718315306687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50.961642769987435</v>
      </c>
      <c r="N48" s="280">
        <f>K48*M48</f>
        <v>1274.041069249686</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1274.041069249686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09">
        <f>SUM(N69:N74)</f>
        <v>729.53150294428576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13684.29088750066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2736.8581775001321</v>
      </c>
      <c r="M82" s="854"/>
      <c r="N82" s="57"/>
    </row>
    <row r="83" spans="1:14">
      <c r="B83" s="95" t="s">
        <v>1057</v>
      </c>
      <c r="C83" s="96"/>
      <c r="D83" s="96"/>
      <c r="E83" s="96"/>
      <c r="F83" s="96"/>
      <c r="G83" s="96"/>
      <c r="H83" s="96"/>
      <c r="I83" s="93"/>
      <c r="J83" s="94"/>
      <c r="K83" s="312">
        <v>0.05</v>
      </c>
      <c r="L83" s="853">
        <f>N77*K83</f>
        <v>684.21454437503303</v>
      </c>
      <c r="M83" s="854"/>
      <c r="N83" s="57"/>
    </row>
    <row r="84" spans="1:14" ht="15.75" thickBot="1">
      <c r="B84" s="97" t="s">
        <v>1058</v>
      </c>
      <c r="C84" s="98"/>
      <c r="D84" s="98"/>
      <c r="E84" s="98"/>
      <c r="F84" s="98"/>
      <c r="G84" s="98"/>
      <c r="H84" s="98"/>
      <c r="I84" s="99"/>
      <c r="J84" s="100"/>
      <c r="K84" s="313">
        <v>0.05</v>
      </c>
      <c r="L84" s="855">
        <f>N77*K84</f>
        <v>684.21454437503303</v>
      </c>
      <c r="M84" s="856"/>
      <c r="N84" s="57"/>
    </row>
    <row r="85" spans="1:14" ht="15.75" thickBot="1">
      <c r="B85" s="818" t="s">
        <v>1037</v>
      </c>
      <c r="C85" s="819"/>
      <c r="D85" s="819"/>
      <c r="E85" s="819"/>
      <c r="F85" s="819"/>
      <c r="G85" s="819"/>
      <c r="H85" s="819"/>
      <c r="I85" s="819"/>
      <c r="J85" s="819"/>
      <c r="K85" s="819"/>
      <c r="L85" s="819"/>
      <c r="M85" s="820"/>
      <c r="N85" s="58">
        <f>L82+L83+L84</f>
        <v>4105.2872662501986</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17789.578153750859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ht="21"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903.21231878325489</v>
      </c>
      <c r="N48" s="280">
        <f>K48*M48</f>
        <v>903.21231878325489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903.21231878325489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903.21231878325489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180.64246375665098</v>
      </c>
      <c r="M83" s="854"/>
      <c r="N83" s="57"/>
    </row>
    <row r="84" spans="1:14">
      <c r="B84" s="95" t="s">
        <v>1057</v>
      </c>
      <c r="C84" s="96"/>
      <c r="D84" s="96"/>
      <c r="E84" s="96"/>
      <c r="F84" s="96"/>
      <c r="G84" s="96"/>
      <c r="H84" s="96"/>
      <c r="I84" s="93"/>
      <c r="J84" s="94"/>
      <c r="K84" s="312">
        <v>0.05</v>
      </c>
      <c r="L84" s="853">
        <f>N78*K84</f>
        <v>45.160615939162746</v>
      </c>
      <c r="M84" s="854"/>
      <c r="N84" s="57"/>
    </row>
    <row r="85" spans="1:14" ht="15.75" thickBot="1">
      <c r="B85" s="97" t="s">
        <v>1058</v>
      </c>
      <c r="C85" s="98"/>
      <c r="D85" s="98"/>
      <c r="E85" s="98"/>
      <c r="F85" s="98"/>
      <c r="G85" s="98"/>
      <c r="H85" s="98"/>
      <c r="I85" s="99"/>
      <c r="J85" s="100"/>
      <c r="K85" s="313">
        <v>0.05</v>
      </c>
      <c r="L85" s="855">
        <f>N78*K85</f>
        <v>45.160615939162746</v>
      </c>
      <c r="M85" s="856"/>
      <c r="N85" s="57"/>
    </row>
    <row r="86" spans="1:14" ht="15.75" thickBot="1">
      <c r="B86" s="818" t="s">
        <v>1037</v>
      </c>
      <c r="C86" s="819"/>
      <c r="D86" s="819"/>
      <c r="E86" s="819"/>
      <c r="F86" s="819"/>
      <c r="G86" s="819"/>
      <c r="H86" s="819"/>
      <c r="I86" s="819"/>
      <c r="J86" s="819"/>
      <c r="K86" s="819"/>
      <c r="L86" s="819"/>
      <c r="M86" s="820"/>
      <c r="N86" s="58">
        <f>L83+L84+L85</f>
        <v>270.96369563497649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1174.1760144182313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40" zoomScale="78" zoomScaleNormal="78" workbookViewId="0">
      <selection activeCell="K48" sqref="K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600</v>
      </c>
      <c r="N36" s="280">
        <f>K36/M36</f>
        <v>112.48318705027705</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600</v>
      </c>
      <c r="N37" s="280">
        <f>K37/M37</f>
        <v>356.81319178373781</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600</v>
      </c>
      <c r="N38" s="280">
        <f>K38/M38</f>
        <v>211.22773613877362</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N75*M41</f>
        <v>0.42556004338416664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680.94967501617259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50.961642769987435</v>
      </c>
      <c r="N48" s="280">
        <f>K48*M48</f>
        <v>152.88492830996231</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152.88492830996231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09">
        <f>SUM(N69:N74)</f>
        <v>42.556004338416663</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876.39060766455157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175.27812153291032</v>
      </c>
      <c r="M82" s="854"/>
      <c r="N82" s="57"/>
    </row>
    <row r="83" spans="1:14">
      <c r="B83" s="95" t="s">
        <v>1057</v>
      </c>
      <c r="C83" s="96"/>
      <c r="D83" s="96"/>
      <c r="E83" s="96"/>
      <c r="F83" s="96"/>
      <c r="G83" s="96"/>
      <c r="H83" s="96"/>
      <c r="I83" s="93"/>
      <c r="J83" s="94"/>
      <c r="K83" s="312">
        <v>0.05</v>
      </c>
      <c r="L83" s="853">
        <f>N77*K83</f>
        <v>43.81953038322758</v>
      </c>
      <c r="M83" s="854"/>
      <c r="N83" s="57"/>
    </row>
    <row r="84" spans="1:14" ht="15.75" thickBot="1">
      <c r="B84" s="97" t="s">
        <v>1058</v>
      </c>
      <c r="C84" s="98"/>
      <c r="D84" s="98"/>
      <c r="E84" s="98"/>
      <c r="F84" s="98"/>
      <c r="G84" s="98"/>
      <c r="H84" s="98"/>
      <c r="I84" s="99"/>
      <c r="J84" s="100"/>
      <c r="K84" s="313">
        <v>0.05</v>
      </c>
      <c r="L84" s="855">
        <f>N77*K84</f>
        <v>43.81953038322758</v>
      </c>
      <c r="M84" s="856"/>
      <c r="N84" s="57"/>
    </row>
    <row r="85" spans="1:14" ht="15.75" thickBot="1">
      <c r="B85" s="818" t="s">
        <v>1037</v>
      </c>
      <c r="C85" s="819"/>
      <c r="D85" s="819"/>
      <c r="E85" s="819"/>
      <c r="F85" s="819"/>
      <c r="G85" s="819"/>
      <c r="H85" s="819"/>
      <c r="I85" s="819"/>
      <c r="J85" s="819"/>
      <c r="K85" s="819"/>
      <c r="L85" s="819"/>
      <c r="M85" s="820"/>
      <c r="N85" s="58">
        <f>L82+L83+L84</f>
        <v>262.91718229936549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1139.307789963917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0.02</v>
      </c>
      <c r="N41" s="352">
        <f>N75*M41</f>
        <v>11.348267823577778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9085.0031341274243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50.961642769987435</v>
      </c>
      <c r="N48" s="280">
        <f>K48*M48</f>
        <v>1274.041069249686</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20071.129547544857</v>
      </c>
      <c r="N49" s="280">
        <f>K49*M49</f>
        <v>25088.911934431071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26362.953003680756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5">
        <f>VLOOKUP(A58,TRANSPORTE!A5:D117,4,FALSE)</f>
        <v>1319.1811235744801</v>
      </c>
      <c r="M58" s="906"/>
      <c r="N58" s="295">
        <f>K58*L58</f>
        <v>1648.9764044681001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1648.9764044681001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09">
        <f>SUM(N69:N74)</f>
        <v>567.4133911788889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37664.345933455166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7532.869186691034</v>
      </c>
      <c r="M82" s="854"/>
      <c r="N82" s="57"/>
    </row>
    <row r="83" spans="1:14">
      <c r="B83" s="95" t="s">
        <v>1057</v>
      </c>
      <c r="C83" s="96"/>
      <c r="D83" s="96"/>
      <c r="E83" s="96"/>
      <c r="F83" s="96"/>
      <c r="G83" s="96"/>
      <c r="H83" s="96"/>
      <c r="I83" s="93"/>
      <c r="J83" s="94"/>
      <c r="K83" s="312">
        <v>0.05</v>
      </c>
      <c r="L83" s="853">
        <f>N77*K83</f>
        <v>1883.2172966727585</v>
      </c>
      <c r="M83" s="854"/>
      <c r="N83" s="57"/>
    </row>
    <row r="84" spans="1:14" ht="15.75" thickBot="1">
      <c r="B84" s="97" t="s">
        <v>1058</v>
      </c>
      <c r="C84" s="98"/>
      <c r="D84" s="98"/>
      <c r="E84" s="98"/>
      <c r="F84" s="98"/>
      <c r="G84" s="98"/>
      <c r="H84" s="98"/>
      <c r="I84" s="99"/>
      <c r="J84" s="100"/>
      <c r="K84" s="313">
        <v>0.05</v>
      </c>
      <c r="L84" s="855">
        <f>N77*K84</f>
        <v>1883.2172966727585</v>
      </c>
      <c r="M84" s="856"/>
      <c r="N84" s="57"/>
    </row>
    <row r="85" spans="1:14" ht="15.75" thickBot="1">
      <c r="B85" s="818" t="s">
        <v>1037</v>
      </c>
      <c r="C85" s="819"/>
      <c r="D85" s="819"/>
      <c r="E85" s="819"/>
      <c r="F85" s="819"/>
      <c r="G85" s="819"/>
      <c r="H85" s="819"/>
      <c r="I85" s="819"/>
      <c r="J85" s="819"/>
      <c r="K85" s="819"/>
      <c r="L85" s="819"/>
      <c r="M85" s="820"/>
      <c r="N85" s="58">
        <f>L82+L83+L84</f>
        <v>11299.303780036553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48963.649713491715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29.25"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4600.3806223156971</v>
      </c>
      <c r="N48" s="280">
        <f>K48*M48</f>
        <v>4600.3806223156971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4600.3806223156971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4600.3806223156971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920.07612446313942</v>
      </c>
      <c r="M83" s="854"/>
      <c r="N83" s="57"/>
    </row>
    <row r="84" spans="1:14">
      <c r="B84" s="95" t="s">
        <v>1057</v>
      </c>
      <c r="C84" s="96"/>
      <c r="D84" s="96"/>
      <c r="E84" s="96"/>
      <c r="F84" s="96"/>
      <c r="G84" s="96"/>
      <c r="H84" s="96"/>
      <c r="I84" s="93"/>
      <c r="J84" s="94"/>
      <c r="K84" s="312">
        <v>0.05</v>
      </c>
      <c r="L84" s="853">
        <f>N78*K84</f>
        <v>230.01903111578486</v>
      </c>
      <c r="M84" s="854"/>
      <c r="N84" s="57"/>
    </row>
    <row r="85" spans="1:14" ht="15.75" thickBot="1">
      <c r="B85" s="97" t="s">
        <v>1058</v>
      </c>
      <c r="C85" s="98"/>
      <c r="D85" s="98"/>
      <c r="E85" s="98"/>
      <c r="F85" s="98"/>
      <c r="G85" s="98"/>
      <c r="H85" s="98"/>
      <c r="I85" s="99"/>
      <c r="J85" s="100"/>
      <c r="K85" s="313">
        <v>0.05</v>
      </c>
      <c r="L85" s="855">
        <f>N78*K85</f>
        <v>230.01903111578486</v>
      </c>
      <c r="M85" s="856"/>
      <c r="N85" s="57"/>
    </row>
    <row r="86" spans="1:14" ht="15.75" thickBot="1">
      <c r="B86" s="818" t="s">
        <v>1037</v>
      </c>
      <c r="C86" s="819"/>
      <c r="D86" s="819"/>
      <c r="E86" s="819"/>
      <c r="F86" s="819"/>
      <c r="G86" s="819"/>
      <c r="H86" s="819"/>
      <c r="I86" s="819"/>
      <c r="J86" s="819"/>
      <c r="K86" s="819"/>
      <c r="L86" s="819"/>
      <c r="M86" s="820"/>
      <c r="N86" s="58">
        <f>L83+L84+L85</f>
        <v>1380.1141866947091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5980.4948090104062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4014.7537222768719</v>
      </c>
      <c r="N48" s="280">
        <f>K48*M48</f>
        <v>4014.7537222768719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4014.7537222768719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4014.7537222768719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802.95074445537443</v>
      </c>
      <c r="M83" s="854"/>
      <c r="N83" s="57"/>
    </row>
    <row r="84" spans="1:14">
      <c r="B84" s="95" t="s">
        <v>1057</v>
      </c>
      <c r="C84" s="96"/>
      <c r="D84" s="96"/>
      <c r="E84" s="96"/>
      <c r="F84" s="96"/>
      <c r="G84" s="96"/>
      <c r="H84" s="96"/>
      <c r="I84" s="93"/>
      <c r="J84" s="94"/>
      <c r="K84" s="312">
        <v>0.05</v>
      </c>
      <c r="L84" s="853">
        <f>N78*K84</f>
        <v>200.73768611384361</v>
      </c>
      <c r="M84" s="854"/>
      <c r="N84" s="57"/>
    </row>
    <row r="85" spans="1:14" ht="15.75" thickBot="1">
      <c r="B85" s="97" t="s">
        <v>1058</v>
      </c>
      <c r="C85" s="98"/>
      <c r="D85" s="98"/>
      <c r="E85" s="98"/>
      <c r="F85" s="98"/>
      <c r="G85" s="98"/>
      <c r="H85" s="98"/>
      <c r="I85" s="99"/>
      <c r="J85" s="100"/>
      <c r="K85" s="313">
        <v>0.05</v>
      </c>
      <c r="L85" s="855">
        <f>N78*K85</f>
        <v>200.73768611384361</v>
      </c>
      <c r="M85" s="856"/>
      <c r="N85" s="57"/>
    </row>
    <row r="86" spans="1:14" ht="15.75" thickBot="1">
      <c r="B86" s="818" t="s">
        <v>1037</v>
      </c>
      <c r="C86" s="819"/>
      <c r="D86" s="819"/>
      <c r="E86" s="819"/>
      <c r="F86" s="819"/>
      <c r="G86" s="819"/>
      <c r="H86" s="819"/>
      <c r="I86" s="819"/>
      <c r="J86" s="819"/>
      <c r="K86" s="819"/>
      <c r="L86" s="819"/>
      <c r="M86" s="820"/>
      <c r="N86" s="58">
        <f>L83+L84+L85</f>
        <v>1204.4261166830618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5219.1798389599335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ht="18.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50.961642769987435</v>
      </c>
      <c r="N48" s="280">
        <f>K48*M48</f>
        <v>50.961642769987435</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4014.7537222768719</v>
      </c>
      <c r="N49" s="280">
        <f>K49*M49</f>
        <v>1445.3113400196739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1496.2729827896615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7" t="s">
        <v>1047</v>
      </c>
      <c r="C68" s="858"/>
      <c r="D68" s="858"/>
      <c r="E68" s="858"/>
      <c r="F68" s="858"/>
      <c r="G68" s="858"/>
      <c r="H68" s="858"/>
      <c r="I68" s="79" t="s">
        <v>1048</v>
      </c>
      <c r="J68" s="81" t="s">
        <v>1494</v>
      </c>
      <c r="K68" s="80" t="s">
        <v>1050</v>
      </c>
      <c r="L68" s="859" t="s">
        <v>1034</v>
      </c>
      <c r="M68" s="860"/>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4"/>
      <c r="C74" s="895"/>
      <c r="D74" s="895"/>
      <c r="E74" s="895"/>
      <c r="F74" s="895"/>
      <c r="G74" s="895"/>
      <c r="H74" s="895"/>
      <c r="I74" s="132"/>
      <c r="J74" s="132"/>
      <c r="K74" s="132"/>
      <c r="L74" s="908"/>
      <c r="M74" s="908"/>
      <c r="N74" s="51"/>
    </row>
    <row r="75" spans="2:15" ht="15.75" thickBot="1">
      <c r="B75" s="818" t="s">
        <v>1037</v>
      </c>
      <c r="C75" s="819"/>
      <c r="D75" s="819"/>
      <c r="E75" s="819"/>
      <c r="F75" s="819"/>
      <c r="G75" s="819"/>
      <c r="H75" s="819"/>
      <c r="I75" s="861"/>
      <c r="J75" s="861"/>
      <c r="K75" s="861"/>
      <c r="L75" s="861"/>
      <c r="M75" s="862"/>
      <c r="N75" s="309"/>
    </row>
    <row r="76" spans="2:15" ht="15.75" thickBot="1">
      <c r="B76" s="39"/>
      <c r="C76" s="40"/>
      <c r="D76" s="40"/>
      <c r="E76" s="40"/>
      <c r="F76" s="40"/>
      <c r="G76" s="40"/>
      <c r="H76" s="40"/>
      <c r="I76" s="40"/>
      <c r="J76" s="40"/>
      <c r="K76" s="40"/>
      <c r="L76" s="40"/>
      <c r="M76" s="40"/>
      <c r="N76" s="41"/>
    </row>
    <row r="77" spans="2:15" ht="15.75" thickBot="1">
      <c r="B77" s="818" t="s">
        <v>1051</v>
      </c>
      <c r="C77" s="819"/>
      <c r="D77" s="819"/>
      <c r="E77" s="819"/>
      <c r="F77" s="819"/>
      <c r="G77" s="819"/>
      <c r="H77" s="819"/>
      <c r="I77" s="819"/>
      <c r="J77" s="819"/>
      <c r="K77" s="819"/>
      <c r="L77" s="819"/>
      <c r="M77" s="820"/>
      <c r="N77" s="105">
        <f>N43+N53+N64+N75</f>
        <v>1496.2729827896615</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299.2545965579323</v>
      </c>
      <c r="M82" s="854"/>
      <c r="N82" s="57"/>
    </row>
    <row r="83" spans="1:14">
      <c r="B83" s="95" t="s">
        <v>1057</v>
      </c>
      <c r="C83" s="96"/>
      <c r="D83" s="96"/>
      <c r="E83" s="96"/>
      <c r="F83" s="96"/>
      <c r="G83" s="96"/>
      <c r="H83" s="96"/>
      <c r="I83" s="93"/>
      <c r="J83" s="94"/>
      <c r="K83" s="312">
        <v>0.05</v>
      </c>
      <c r="L83" s="853">
        <f>N77*K83</f>
        <v>74.813649139483076</v>
      </c>
      <c r="M83" s="854"/>
      <c r="N83" s="57"/>
    </row>
    <row r="84" spans="1:14" ht="15.75" thickBot="1">
      <c r="B84" s="97" t="s">
        <v>1058</v>
      </c>
      <c r="C84" s="98"/>
      <c r="D84" s="98"/>
      <c r="E84" s="98"/>
      <c r="F84" s="98"/>
      <c r="G84" s="98"/>
      <c r="H84" s="98"/>
      <c r="I84" s="99"/>
      <c r="J84" s="100"/>
      <c r="K84" s="313">
        <v>0.05</v>
      </c>
      <c r="L84" s="855">
        <f>N77*K84</f>
        <v>74.813649139483076</v>
      </c>
      <c r="M84" s="856"/>
      <c r="N84" s="57"/>
    </row>
    <row r="85" spans="1:14" ht="15.75" thickBot="1">
      <c r="B85" s="818" t="s">
        <v>1037</v>
      </c>
      <c r="C85" s="819"/>
      <c r="D85" s="819"/>
      <c r="E85" s="819"/>
      <c r="F85" s="819"/>
      <c r="G85" s="819"/>
      <c r="H85" s="819"/>
      <c r="I85" s="819"/>
      <c r="J85" s="819"/>
      <c r="K85" s="819"/>
      <c r="L85" s="819"/>
      <c r="M85" s="820"/>
      <c r="N85" s="58">
        <f>L82+L83+L84</f>
        <v>448.88189483689843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1945.1548776265599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20071.129547544857</v>
      </c>
      <c r="N48" s="280">
        <f>K48*M48</f>
        <v>25088.911934431071</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50.961642769987435</v>
      </c>
      <c r="N49" s="280">
        <f>K49*M49</f>
        <v>1274.041069249686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26362.953003680756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5">
        <f>VLOOKUP(A59,TRANSPORTE!A5:D123,4,FALSE)</f>
        <v>1319.1811235744801</v>
      </c>
      <c r="M59" s="906"/>
      <c r="N59" s="295">
        <f>K59*L59</f>
        <v>1648.9764044681001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37658.671799543379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7531.7343599086762</v>
      </c>
      <c r="M83" s="854"/>
      <c r="N83" s="57"/>
    </row>
    <row r="84" spans="1:14">
      <c r="B84" s="95" t="s">
        <v>1057</v>
      </c>
      <c r="C84" s="96"/>
      <c r="D84" s="96"/>
      <c r="E84" s="96"/>
      <c r="F84" s="96"/>
      <c r="G84" s="96"/>
      <c r="H84" s="96"/>
      <c r="I84" s="93"/>
      <c r="J84" s="94"/>
      <c r="K84" s="312">
        <v>0.05</v>
      </c>
      <c r="L84" s="853">
        <f>N78*K84</f>
        <v>1882.933589977169</v>
      </c>
      <c r="M84" s="854"/>
      <c r="N84" s="57"/>
    </row>
    <row r="85" spans="1:14" ht="15.75" thickBot="1">
      <c r="B85" s="97" t="s">
        <v>1058</v>
      </c>
      <c r="C85" s="98"/>
      <c r="D85" s="98"/>
      <c r="E85" s="98"/>
      <c r="F85" s="98"/>
      <c r="G85" s="98"/>
      <c r="H85" s="98"/>
      <c r="I85" s="99"/>
      <c r="J85" s="100"/>
      <c r="K85" s="313">
        <v>0.05</v>
      </c>
      <c r="L85" s="855">
        <f>N78*K85</f>
        <v>1882.933589977169</v>
      </c>
      <c r="M85" s="856"/>
      <c r="N85" s="57"/>
    </row>
    <row r="86" spans="1:14" ht="15.75" thickBot="1">
      <c r="B86" s="818" t="s">
        <v>1037</v>
      </c>
      <c r="C86" s="819"/>
      <c r="D86" s="819"/>
      <c r="E86" s="819"/>
      <c r="F86" s="819"/>
      <c r="G86" s="819"/>
      <c r="H86" s="819"/>
      <c r="I86" s="819"/>
      <c r="J86" s="819"/>
      <c r="K86" s="819"/>
      <c r="L86" s="819"/>
      <c r="M86" s="820"/>
      <c r="N86" s="58">
        <f>L83+L84+L85</f>
        <v>11297.601539863013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48956.273339406391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42453.851107563038</v>
      </c>
      <c r="N48" s="280">
        <f>K48*M48</f>
        <v>55190.006439831952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56413.085866311652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67774.763718353002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13554.952743670601</v>
      </c>
      <c r="M83" s="854"/>
      <c r="N83" s="57"/>
    </row>
    <row r="84" spans="1:14">
      <c r="B84" s="95" t="s">
        <v>1057</v>
      </c>
      <c r="C84" s="96"/>
      <c r="D84" s="96"/>
      <c r="E84" s="96"/>
      <c r="F84" s="96"/>
      <c r="G84" s="96"/>
      <c r="H84" s="96"/>
      <c r="I84" s="93"/>
      <c r="J84" s="94"/>
      <c r="K84" s="312">
        <v>0.05</v>
      </c>
      <c r="L84" s="853">
        <f>N78*K84</f>
        <v>3388.7381859176503</v>
      </c>
      <c r="M84" s="854"/>
      <c r="N84" s="57"/>
    </row>
    <row r="85" spans="1:14" ht="15.75" thickBot="1">
      <c r="B85" s="97" t="s">
        <v>1058</v>
      </c>
      <c r="C85" s="98"/>
      <c r="D85" s="98"/>
      <c r="E85" s="98"/>
      <c r="F85" s="98"/>
      <c r="G85" s="98"/>
      <c r="H85" s="98"/>
      <c r="I85" s="99"/>
      <c r="J85" s="100"/>
      <c r="K85" s="313">
        <v>0.05</v>
      </c>
      <c r="L85" s="855">
        <f>N78*K85</f>
        <v>3388.7381859176503</v>
      </c>
      <c r="M85" s="856"/>
      <c r="N85" s="57"/>
    </row>
    <row r="86" spans="1:14" ht="15.75" thickBot="1">
      <c r="B86" s="818" t="s">
        <v>1037</v>
      </c>
      <c r="C86" s="819"/>
      <c r="D86" s="819"/>
      <c r="E86" s="819"/>
      <c r="F86" s="819"/>
      <c r="G86" s="819"/>
      <c r="H86" s="819"/>
      <c r="I86" s="819"/>
      <c r="J86" s="819"/>
      <c r="K86" s="819"/>
      <c r="L86" s="819"/>
      <c r="M86" s="820"/>
      <c r="N86" s="58">
        <f>L83+L84+L85</f>
        <v>20332.4291155059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88107.192833858906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40371.943433939072</v>
      </c>
      <c r="N48" s="280">
        <f>K48*M48</f>
        <v>52483.526464120798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53706.605890600498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65068.283742641848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13013.65674852837</v>
      </c>
      <c r="M83" s="854"/>
      <c r="N83" s="57"/>
    </row>
    <row r="84" spans="1:14">
      <c r="B84" s="95" t="s">
        <v>1057</v>
      </c>
      <c r="C84" s="96"/>
      <c r="D84" s="96"/>
      <c r="E84" s="96"/>
      <c r="F84" s="96"/>
      <c r="G84" s="96"/>
      <c r="H84" s="96"/>
      <c r="I84" s="93"/>
      <c r="J84" s="94"/>
      <c r="K84" s="312">
        <v>0.05</v>
      </c>
      <c r="L84" s="853">
        <f>N78*K84</f>
        <v>3253.4141871320926</v>
      </c>
      <c r="M84" s="854"/>
      <c r="N84" s="57"/>
    </row>
    <row r="85" spans="1:14" ht="15.75" thickBot="1">
      <c r="B85" s="97" t="s">
        <v>1058</v>
      </c>
      <c r="C85" s="98"/>
      <c r="D85" s="98"/>
      <c r="E85" s="98"/>
      <c r="F85" s="98"/>
      <c r="G85" s="98"/>
      <c r="H85" s="98"/>
      <c r="I85" s="99"/>
      <c r="J85" s="100"/>
      <c r="K85" s="313">
        <v>0.05</v>
      </c>
      <c r="L85" s="855">
        <f>N78*K85</f>
        <v>3253.4141871320926</v>
      </c>
      <c r="M85" s="856"/>
      <c r="N85" s="57"/>
    </row>
    <row r="86" spans="1:14" ht="15.75" thickBot="1">
      <c r="B86" s="818" t="s">
        <v>1037</v>
      </c>
      <c r="C86" s="819"/>
      <c r="D86" s="819"/>
      <c r="E86" s="819"/>
      <c r="F86" s="819"/>
      <c r="G86" s="819"/>
      <c r="H86" s="819"/>
      <c r="I86" s="819"/>
      <c r="J86" s="819"/>
      <c r="K86" s="819"/>
      <c r="L86" s="819"/>
      <c r="M86" s="820"/>
      <c r="N86" s="58">
        <f>L83+L84+L85</f>
        <v>19520.485122792557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84588.768865434409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election activeCell="H41" sqref="H4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41554.414731999423</v>
      </c>
      <c r="N48" s="280">
        <f>K48*M48</f>
        <v>54020.739151599249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55243.81857807895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66605.4964301203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13321.09928602406</v>
      </c>
      <c r="M83" s="854"/>
      <c r="N83" s="57"/>
    </row>
    <row r="84" spans="1:14">
      <c r="B84" s="95" t="s">
        <v>1057</v>
      </c>
      <c r="C84" s="96"/>
      <c r="D84" s="96"/>
      <c r="E84" s="96"/>
      <c r="F84" s="96"/>
      <c r="G84" s="96"/>
      <c r="H84" s="96"/>
      <c r="I84" s="93"/>
      <c r="J84" s="94"/>
      <c r="K84" s="312">
        <v>0.05</v>
      </c>
      <c r="L84" s="853">
        <f>N78*K84</f>
        <v>3330.2748215060151</v>
      </c>
      <c r="M84" s="854"/>
      <c r="N84" s="57"/>
    </row>
    <row r="85" spans="1:14" ht="15.75" thickBot="1">
      <c r="B85" s="97" t="s">
        <v>1058</v>
      </c>
      <c r="C85" s="98"/>
      <c r="D85" s="98"/>
      <c r="E85" s="98"/>
      <c r="F85" s="98"/>
      <c r="G85" s="98"/>
      <c r="H85" s="98"/>
      <c r="I85" s="99"/>
      <c r="J85" s="100"/>
      <c r="K85" s="313">
        <v>0.05</v>
      </c>
      <c r="L85" s="855">
        <f>N78*K85</f>
        <v>3330.2748215060151</v>
      </c>
      <c r="M85" s="856"/>
      <c r="N85" s="57"/>
    </row>
    <row r="86" spans="1:14" ht="15.75" thickBot="1">
      <c r="B86" s="818" t="s">
        <v>1037</v>
      </c>
      <c r="C86" s="819"/>
      <c r="D86" s="819"/>
      <c r="E86" s="819"/>
      <c r="F86" s="819"/>
      <c r="G86" s="819"/>
      <c r="H86" s="819"/>
      <c r="I86" s="819"/>
      <c r="J86" s="819"/>
      <c r="K86" s="819"/>
      <c r="L86" s="819"/>
      <c r="M86" s="820"/>
      <c r="N86" s="58">
        <f>L83+L84+L85</f>
        <v>19981.648929036091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86587.145359156391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411"/>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42453.851107563038</v>
      </c>
      <c r="N48" s="280">
        <f>K48*M48</f>
        <v>55190.006439831952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56413.085866311652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76856.107138480205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15371.221427696042</v>
      </c>
      <c r="M83" s="854"/>
      <c r="N83" s="57"/>
    </row>
    <row r="84" spans="1:14">
      <c r="B84" s="95" t="s">
        <v>1057</v>
      </c>
      <c r="C84" s="96"/>
      <c r="D84" s="96"/>
      <c r="E84" s="96"/>
      <c r="F84" s="96"/>
      <c r="G84" s="96"/>
      <c r="H84" s="96"/>
      <c r="I84" s="93"/>
      <c r="J84" s="94"/>
      <c r="K84" s="312">
        <v>0.05</v>
      </c>
      <c r="L84" s="853">
        <f>N78*K84</f>
        <v>3842.8053569240105</v>
      </c>
      <c r="M84" s="854"/>
      <c r="N84" s="57"/>
    </row>
    <row r="85" spans="1:14" ht="15.75" thickBot="1">
      <c r="B85" s="97" t="s">
        <v>1058</v>
      </c>
      <c r="C85" s="98"/>
      <c r="D85" s="98"/>
      <c r="E85" s="98"/>
      <c r="F85" s="98"/>
      <c r="G85" s="98"/>
      <c r="H85" s="98"/>
      <c r="I85" s="99"/>
      <c r="J85" s="100"/>
      <c r="K85" s="313">
        <v>0.05</v>
      </c>
      <c r="L85" s="855">
        <f>N78*K85</f>
        <v>3842.8053569240105</v>
      </c>
      <c r="M85" s="856"/>
      <c r="N85" s="57"/>
    </row>
    <row r="86" spans="1:14" ht="15.75" thickBot="1">
      <c r="B86" s="818" t="s">
        <v>1037</v>
      </c>
      <c r="C86" s="819"/>
      <c r="D86" s="819"/>
      <c r="E86" s="819"/>
      <c r="F86" s="819"/>
      <c r="G86" s="819"/>
      <c r="H86" s="819"/>
      <c r="I86" s="819"/>
      <c r="J86" s="819"/>
      <c r="K86" s="819"/>
      <c r="L86" s="819"/>
      <c r="M86" s="820"/>
      <c r="N86" s="58">
        <f>L83+L84+L85</f>
        <v>23056.832141544062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99912.939280024264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40371.943433939072</v>
      </c>
      <c r="N48" s="280">
        <f>K48*M48</f>
        <v>52483.526464120798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53706.605890600498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74149.627162769044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14829.92543255381</v>
      </c>
      <c r="M83" s="854"/>
      <c r="N83" s="57"/>
    </row>
    <row r="84" spans="1:14">
      <c r="B84" s="95" t="s">
        <v>1057</v>
      </c>
      <c r="C84" s="96"/>
      <c r="D84" s="96"/>
      <c r="E84" s="96"/>
      <c r="F84" s="96"/>
      <c r="G84" s="96"/>
      <c r="H84" s="96"/>
      <c r="I84" s="93"/>
      <c r="J84" s="94"/>
      <c r="K84" s="312">
        <v>0.05</v>
      </c>
      <c r="L84" s="853">
        <f>N78*K84</f>
        <v>3707.4813581384524</v>
      </c>
      <c r="M84" s="854"/>
      <c r="N84" s="57"/>
    </row>
    <row r="85" spans="1:14" ht="15.75" thickBot="1">
      <c r="B85" s="97" t="s">
        <v>1058</v>
      </c>
      <c r="C85" s="98"/>
      <c r="D85" s="98"/>
      <c r="E85" s="98"/>
      <c r="F85" s="98"/>
      <c r="G85" s="98"/>
      <c r="H85" s="98"/>
      <c r="I85" s="99"/>
      <c r="J85" s="100"/>
      <c r="K85" s="313">
        <v>0.05</v>
      </c>
      <c r="L85" s="855">
        <f>N78*K85</f>
        <v>3707.4813581384524</v>
      </c>
      <c r="M85" s="856"/>
      <c r="N85" s="57"/>
    </row>
    <row r="86" spans="1:14" ht="15.75" thickBot="1">
      <c r="B86" s="818" t="s">
        <v>1037</v>
      </c>
      <c r="C86" s="819"/>
      <c r="D86" s="819"/>
      <c r="E86" s="819"/>
      <c r="F86" s="819"/>
      <c r="G86" s="819"/>
      <c r="H86" s="819"/>
      <c r="I86" s="819"/>
      <c r="J86" s="819"/>
      <c r="K86" s="819"/>
      <c r="L86" s="819"/>
      <c r="M86" s="820"/>
      <c r="N86" s="58">
        <f>L83+L84+L85</f>
        <v>22244.888148830712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96394.515311599753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41554.414731999423</v>
      </c>
      <c r="N48" s="280">
        <f>K48*M48</f>
        <v>54020.739151599249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55243.81857807895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75686.839850247488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15137.367970049498</v>
      </c>
      <c r="M83" s="854"/>
      <c r="N83" s="57"/>
    </row>
    <row r="84" spans="1:14">
      <c r="B84" s="95" t="s">
        <v>1057</v>
      </c>
      <c r="C84" s="96"/>
      <c r="D84" s="96"/>
      <c r="E84" s="96"/>
      <c r="F84" s="96"/>
      <c r="G84" s="96"/>
      <c r="H84" s="96"/>
      <c r="I84" s="93"/>
      <c r="J84" s="94"/>
      <c r="K84" s="312">
        <v>0.05</v>
      </c>
      <c r="L84" s="853">
        <f>N78*K84</f>
        <v>3784.3419925123744</v>
      </c>
      <c r="M84" s="854"/>
      <c r="N84" s="57"/>
    </row>
    <row r="85" spans="1:14" ht="15.75" thickBot="1">
      <c r="B85" s="97" t="s">
        <v>1058</v>
      </c>
      <c r="C85" s="98"/>
      <c r="D85" s="98"/>
      <c r="E85" s="98"/>
      <c r="F85" s="98"/>
      <c r="G85" s="98"/>
      <c r="H85" s="98"/>
      <c r="I85" s="99"/>
      <c r="J85" s="100"/>
      <c r="K85" s="313">
        <v>0.05</v>
      </c>
      <c r="L85" s="855">
        <f>N78*K85</f>
        <v>3784.3419925123744</v>
      </c>
      <c r="M85" s="856"/>
      <c r="N85" s="57"/>
    </row>
    <row r="86" spans="1:14" ht="15.75" thickBot="1">
      <c r="B86" s="818" t="s">
        <v>1037</v>
      </c>
      <c r="C86" s="819"/>
      <c r="D86" s="819"/>
      <c r="E86" s="819"/>
      <c r="F86" s="819"/>
      <c r="G86" s="819"/>
      <c r="H86" s="819"/>
      <c r="I86" s="819"/>
      <c r="J86" s="819"/>
      <c r="K86" s="819"/>
      <c r="L86" s="819"/>
      <c r="M86" s="820"/>
      <c r="N86" s="58">
        <f>L83+L84+L85</f>
        <v>22706.051955074247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98392.891805321735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77068.183259732032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88429.861111773382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17685.972222354678</v>
      </c>
      <c r="M83" s="854"/>
      <c r="N83" s="57"/>
    </row>
    <row r="84" spans="1:14">
      <c r="B84" s="95" t="s">
        <v>1057</v>
      </c>
      <c r="C84" s="96"/>
      <c r="D84" s="96"/>
      <c r="E84" s="96"/>
      <c r="F84" s="96"/>
      <c r="G84" s="96"/>
      <c r="H84" s="96"/>
      <c r="I84" s="93"/>
      <c r="J84" s="94"/>
      <c r="K84" s="312">
        <v>0.05</v>
      </c>
      <c r="L84" s="853">
        <f>N78*K84</f>
        <v>4421.4930555886694</v>
      </c>
      <c r="M84" s="854"/>
      <c r="N84" s="57"/>
    </row>
    <row r="85" spans="1:14" ht="15.75" thickBot="1">
      <c r="B85" s="97" t="s">
        <v>1058</v>
      </c>
      <c r="C85" s="98"/>
      <c r="D85" s="98"/>
      <c r="E85" s="98"/>
      <c r="F85" s="98"/>
      <c r="G85" s="98"/>
      <c r="H85" s="98"/>
      <c r="I85" s="99"/>
      <c r="J85" s="100"/>
      <c r="K85" s="313">
        <v>0.05</v>
      </c>
      <c r="L85" s="855">
        <f>N78*K85</f>
        <v>4421.4930555886694</v>
      </c>
      <c r="M85" s="856"/>
      <c r="N85" s="57"/>
    </row>
    <row r="86" spans="1:14" ht="15.75" thickBot="1">
      <c r="B86" s="818" t="s">
        <v>1037</v>
      </c>
      <c r="C86" s="819"/>
      <c r="D86" s="819"/>
      <c r="E86" s="819"/>
      <c r="F86" s="819"/>
      <c r="G86" s="819"/>
      <c r="H86" s="819"/>
      <c r="I86" s="819"/>
      <c r="J86" s="819"/>
      <c r="K86" s="819"/>
      <c r="L86" s="819"/>
      <c r="M86" s="820"/>
      <c r="N86" s="58">
        <f>L83+L84+L85</f>
        <v>26528.958333532013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114958.81944530539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76894.218787905396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88255.896639946761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17651.179327989354</v>
      </c>
      <c r="M83" s="854"/>
      <c r="N83" s="57"/>
    </row>
    <row r="84" spans="1:14">
      <c r="B84" s="95" t="s">
        <v>1057</v>
      </c>
      <c r="C84" s="96"/>
      <c r="D84" s="96"/>
      <c r="E84" s="96"/>
      <c r="F84" s="96"/>
      <c r="G84" s="96"/>
      <c r="H84" s="96"/>
      <c r="I84" s="93"/>
      <c r="J84" s="94"/>
      <c r="K84" s="312">
        <v>0.05</v>
      </c>
      <c r="L84" s="853">
        <f>N78*K84</f>
        <v>4412.7948319973384</v>
      </c>
      <c r="M84" s="854"/>
      <c r="N84" s="57"/>
    </row>
    <row r="85" spans="1:14" ht="15.75" thickBot="1">
      <c r="B85" s="97" t="s">
        <v>1058</v>
      </c>
      <c r="C85" s="98"/>
      <c r="D85" s="98"/>
      <c r="E85" s="98"/>
      <c r="F85" s="98"/>
      <c r="G85" s="98"/>
      <c r="H85" s="98"/>
      <c r="I85" s="99"/>
      <c r="J85" s="100"/>
      <c r="K85" s="313">
        <v>0.05</v>
      </c>
      <c r="L85" s="855">
        <f>N78*K85</f>
        <v>4412.7948319973384</v>
      </c>
      <c r="M85" s="856"/>
      <c r="N85" s="57"/>
    </row>
    <row r="86" spans="1:14" ht="15.75" thickBot="1">
      <c r="B86" s="818" t="s">
        <v>1037</v>
      </c>
      <c r="C86" s="819"/>
      <c r="D86" s="819"/>
      <c r="E86" s="819"/>
      <c r="F86" s="819"/>
      <c r="G86" s="819"/>
      <c r="H86" s="819"/>
      <c r="I86" s="819"/>
      <c r="J86" s="819"/>
      <c r="K86" s="819"/>
      <c r="L86" s="819"/>
      <c r="M86" s="820"/>
      <c r="N86" s="58">
        <f>L83+L84+L85</f>
        <v>26476.768991984027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114732.66563193078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269</v>
      </c>
      <c r="B37" s="867" t="str">
        <f>VLOOKUP(A37,EQUIPOS!A7:D154,3,FALSE)</f>
        <v>Motoniveladora  potencia 215 HP, ancho de cuchilla 4,27 m, peso 18 ton.</v>
      </c>
      <c r="C37" s="868"/>
      <c r="D37" s="868"/>
      <c r="E37" s="868"/>
      <c r="F37" s="868"/>
      <c r="G37" s="868"/>
      <c r="H37" s="869"/>
      <c r="I37" s="275"/>
      <c r="J37" s="276"/>
      <c r="K37" s="277">
        <f>VLOOKUP(A37,EQUIPOS!A7:D164,4,FALSE)</f>
        <v>214087.91507024269</v>
      </c>
      <c r="L37" s="278"/>
      <c r="M37" s="279">
        <v>45</v>
      </c>
      <c r="N37" s="280">
        <f>K37/M37</f>
        <v>4757.5092237831705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9079.3290002156355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62697.545876639342</v>
      </c>
      <c r="N48" s="280">
        <f>K48*M48</f>
        <v>81506.809639631145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82729.889066110845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94091.56691815221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18818.313383630444</v>
      </c>
      <c r="M83" s="854"/>
      <c r="N83" s="57"/>
    </row>
    <row r="84" spans="1:14">
      <c r="B84" s="95" t="s">
        <v>1057</v>
      </c>
      <c r="C84" s="96"/>
      <c r="D84" s="96"/>
      <c r="E84" s="96"/>
      <c r="F84" s="96"/>
      <c r="G84" s="96"/>
      <c r="H84" s="96"/>
      <c r="I84" s="93"/>
      <c r="J84" s="94"/>
      <c r="K84" s="312">
        <v>0.05</v>
      </c>
      <c r="L84" s="853">
        <f>N78*K84</f>
        <v>4704.578345907611</v>
      </c>
      <c r="M84" s="854"/>
      <c r="N84" s="57"/>
    </row>
    <row r="85" spans="1:14" ht="15.75" thickBot="1">
      <c r="B85" s="97" t="s">
        <v>1058</v>
      </c>
      <c r="C85" s="98"/>
      <c r="D85" s="98"/>
      <c r="E85" s="98"/>
      <c r="F85" s="98"/>
      <c r="G85" s="98"/>
      <c r="H85" s="98"/>
      <c r="I85" s="99"/>
      <c r="J85" s="100"/>
      <c r="K85" s="313">
        <v>0.05</v>
      </c>
      <c r="L85" s="855">
        <f>N78*K85</f>
        <v>4704.578345907611</v>
      </c>
      <c r="M85" s="856"/>
      <c r="N85" s="57"/>
    </row>
    <row r="86" spans="1:14" ht="15.75" thickBot="1">
      <c r="B86" s="818" t="s">
        <v>1037</v>
      </c>
      <c r="C86" s="819"/>
      <c r="D86" s="819"/>
      <c r="E86" s="819"/>
      <c r="F86" s="819"/>
      <c r="G86" s="819"/>
      <c r="H86" s="819"/>
      <c r="I86" s="819"/>
      <c r="J86" s="819"/>
      <c r="K86" s="819"/>
      <c r="L86" s="819"/>
      <c r="M86" s="820"/>
      <c r="N86" s="58">
        <f>L83+L84+L85</f>
        <v>28227.470075445668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122319.03699359788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77068.183259732032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97511.20453190057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19502.240906380113</v>
      </c>
      <c r="M83" s="854"/>
      <c r="N83" s="57"/>
    </row>
    <row r="84" spans="1:14">
      <c r="B84" s="95" t="s">
        <v>1057</v>
      </c>
      <c r="C84" s="96"/>
      <c r="D84" s="96"/>
      <c r="E84" s="96"/>
      <c r="F84" s="96"/>
      <c r="G84" s="96"/>
      <c r="H84" s="96"/>
      <c r="I84" s="93"/>
      <c r="J84" s="94"/>
      <c r="K84" s="312">
        <v>0.05</v>
      </c>
      <c r="L84" s="853">
        <f>N78*K84</f>
        <v>4875.5602265950283</v>
      </c>
      <c r="M84" s="854"/>
      <c r="N84" s="57"/>
    </row>
    <row r="85" spans="1:14" ht="15.75" thickBot="1">
      <c r="B85" s="97" t="s">
        <v>1058</v>
      </c>
      <c r="C85" s="98"/>
      <c r="D85" s="98"/>
      <c r="E85" s="98"/>
      <c r="F85" s="98"/>
      <c r="G85" s="98"/>
      <c r="H85" s="98"/>
      <c r="I85" s="99"/>
      <c r="J85" s="100"/>
      <c r="K85" s="313">
        <v>0.05</v>
      </c>
      <c r="L85" s="855">
        <f>N78*K85</f>
        <v>4875.5602265950283</v>
      </c>
      <c r="M85" s="856"/>
      <c r="N85" s="57"/>
    </row>
    <row r="86" spans="1:14" ht="15.75" thickBot="1">
      <c r="B86" s="818" t="s">
        <v>1037</v>
      </c>
      <c r="C86" s="819"/>
      <c r="D86" s="819"/>
      <c r="E86" s="819"/>
      <c r="F86" s="819"/>
      <c r="G86" s="819"/>
      <c r="H86" s="819"/>
      <c r="I86" s="819"/>
      <c r="J86" s="819"/>
      <c r="K86" s="819"/>
      <c r="L86" s="819"/>
      <c r="M86" s="820"/>
      <c r="N86" s="58">
        <f>L83+L84+L85</f>
        <v>29253.361359570172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126764.56589147075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76894.218787905396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97337.240060073949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19467.448012014789</v>
      </c>
      <c r="M83" s="854"/>
      <c r="N83" s="57"/>
    </row>
    <row r="84" spans="1:14">
      <c r="B84" s="95" t="s">
        <v>1057</v>
      </c>
      <c r="C84" s="96"/>
      <c r="D84" s="96"/>
      <c r="E84" s="96"/>
      <c r="F84" s="96"/>
      <c r="G84" s="96"/>
      <c r="H84" s="96"/>
      <c r="I84" s="93"/>
      <c r="J84" s="94"/>
      <c r="K84" s="312">
        <v>0.05</v>
      </c>
      <c r="L84" s="853">
        <f>N78*K84</f>
        <v>4866.8620030036973</v>
      </c>
      <c r="M84" s="854"/>
      <c r="N84" s="57"/>
    </row>
    <row r="85" spans="1:14" ht="15.75" thickBot="1">
      <c r="B85" s="97" t="s">
        <v>1058</v>
      </c>
      <c r="C85" s="98"/>
      <c r="D85" s="98"/>
      <c r="E85" s="98"/>
      <c r="F85" s="98"/>
      <c r="G85" s="98"/>
      <c r="H85" s="98"/>
      <c r="I85" s="99"/>
      <c r="J85" s="100"/>
      <c r="K85" s="313">
        <v>0.05</v>
      </c>
      <c r="L85" s="855">
        <f>N78*K85</f>
        <v>4866.8620030036973</v>
      </c>
      <c r="M85" s="856"/>
      <c r="N85" s="57"/>
    </row>
    <row r="86" spans="1:14" ht="15.75" thickBot="1">
      <c r="B86" s="818" t="s">
        <v>1037</v>
      </c>
      <c r="C86" s="819"/>
      <c r="D86" s="819"/>
      <c r="E86" s="819"/>
      <c r="F86" s="819"/>
      <c r="G86" s="819"/>
      <c r="H86" s="819"/>
      <c r="I86" s="819"/>
      <c r="J86" s="819"/>
      <c r="K86" s="819"/>
      <c r="L86" s="819"/>
      <c r="M86" s="820"/>
      <c r="N86" s="58">
        <f>L83+L84+L85</f>
        <v>29201.172018022186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126538.41207809614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279">
        <v>2.5</v>
      </c>
      <c r="N36" s="280">
        <f>K36/M36</f>
        <v>2641.9161716002213</v>
      </c>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0.05</v>
      </c>
      <c r="N41" s="352">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3407.9242496917213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62697.545876639342</v>
      </c>
      <c r="N48" s="280">
        <f>K48*M48</f>
        <v>81506.809639631145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50.961642769987435</v>
      </c>
      <c r="N49" s="280">
        <f>K49*M49</f>
        <v>1223.0794264796984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82729.889066110845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103172.9103382794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20634.58206765588</v>
      </c>
      <c r="M83" s="854"/>
      <c r="N83" s="57"/>
    </row>
    <row r="84" spans="1:14">
      <c r="B84" s="95" t="s">
        <v>1057</v>
      </c>
      <c r="C84" s="96"/>
      <c r="D84" s="96"/>
      <c r="E84" s="96"/>
      <c r="F84" s="96"/>
      <c r="G84" s="96"/>
      <c r="H84" s="96"/>
      <c r="I84" s="93"/>
      <c r="J84" s="94"/>
      <c r="K84" s="312">
        <v>0.05</v>
      </c>
      <c r="L84" s="853">
        <f>N78*K84</f>
        <v>5158.6455169139699</v>
      </c>
      <c r="M84" s="854"/>
      <c r="N84" s="57"/>
    </row>
    <row r="85" spans="1:14" ht="15.75" thickBot="1">
      <c r="B85" s="97" t="s">
        <v>1058</v>
      </c>
      <c r="C85" s="98"/>
      <c r="D85" s="98"/>
      <c r="E85" s="98"/>
      <c r="F85" s="98"/>
      <c r="G85" s="98"/>
      <c r="H85" s="98"/>
      <c r="I85" s="99"/>
      <c r="J85" s="100"/>
      <c r="K85" s="313">
        <v>0.05</v>
      </c>
      <c r="L85" s="855">
        <f>N78*K85</f>
        <v>5158.6455169139699</v>
      </c>
      <c r="M85" s="856"/>
      <c r="N85" s="57"/>
    </row>
    <row r="86" spans="1:14" ht="15.75" thickBot="1">
      <c r="B86" s="818" t="s">
        <v>1037</v>
      </c>
      <c r="C86" s="819"/>
      <c r="D86" s="819"/>
      <c r="E86" s="819"/>
      <c r="F86" s="819"/>
      <c r="G86" s="819"/>
      <c r="H86" s="819"/>
      <c r="I86" s="819"/>
      <c r="J86" s="819"/>
      <c r="K86" s="819"/>
      <c r="L86" s="819"/>
      <c r="M86" s="820"/>
      <c r="N86" s="58">
        <f>L83+L84+L85</f>
        <v>30951.873101483819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134124.78343976321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30</v>
      </c>
      <c r="N36" s="280">
        <f>K36/M36</f>
        <v>4124.5538596178694</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30</v>
      </c>
      <c r="N37" s="280">
        <f>K37/M37</f>
        <v>4238.7462010208355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30</v>
      </c>
      <c r="N38" s="280">
        <f>K38/M38</f>
        <v>4224.5547227754723</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8.5112008676833337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12596.365984281862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58342.387564040255</v>
      </c>
      <c r="N48" s="280">
        <f>K48*M48</f>
        <v>72927.984455050319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72927.984455050319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5">
        <f>VLOOKUP(A59,TRANSPORTE!A5:D123,4,FALSE)</f>
        <v>1319.1811235744801</v>
      </c>
      <c r="M59" s="906"/>
      <c r="N59" s="295">
        <f>K59*L59</f>
        <v>1648.9764044681001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88024.446930568622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17604.889386113726</v>
      </c>
      <c r="M83" s="854"/>
      <c r="N83" s="57"/>
    </row>
    <row r="84" spans="1:14">
      <c r="B84" s="95" t="s">
        <v>1057</v>
      </c>
      <c r="C84" s="96"/>
      <c r="D84" s="96"/>
      <c r="E84" s="96"/>
      <c r="F84" s="96"/>
      <c r="G84" s="96"/>
      <c r="H84" s="96"/>
      <c r="I84" s="93"/>
      <c r="J84" s="94"/>
      <c r="K84" s="312">
        <v>0.05</v>
      </c>
      <c r="L84" s="853">
        <f>N78*K84</f>
        <v>4401.2223465284314</v>
      </c>
      <c r="M84" s="854"/>
      <c r="N84" s="57"/>
    </row>
    <row r="85" spans="1:14" ht="15.75" thickBot="1">
      <c r="B85" s="97" t="s">
        <v>1058</v>
      </c>
      <c r="C85" s="98"/>
      <c r="D85" s="98"/>
      <c r="E85" s="98"/>
      <c r="F85" s="98"/>
      <c r="G85" s="98"/>
      <c r="H85" s="98"/>
      <c r="I85" s="99"/>
      <c r="J85" s="100"/>
      <c r="K85" s="313">
        <v>0.05</v>
      </c>
      <c r="L85" s="855">
        <f>N78*K85</f>
        <v>4401.2223465284314</v>
      </c>
      <c r="M85" s="856"/>
      <c r="N85" s="57"/>
    </row>
    <row r="86" spans="1:14" ht="15.75" thickBot="1">
      <c r="B86" s="818" t="s">
        <v>1037</v>
      </c>
      <c r="C86" s="819"/>
      <c r="D86" s="819"/>
      <c r="E86" s="819"/>
      <c r="F86" s="819"/>
      <c r="G86" s="819"/>
      <c r="H86" s="819"/>
      <c r="I86" s="819"/>
      <c r="J86" s="819"/>
      <c r="K86" s="819"/>
      <c r="L86" s="819"/>
      <c r="M86" s="820"/>
      <c r="N86" s="58">
        <f>L83+L84+L85</f>
        <v>26407.334079170592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114431.78100973921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30</v>
      </c>
      <c r="N36" s="280">
        <f>K36/M36</f>
        <v>4124.5538596178694</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30</v>
      </c>
      <c r="N37" s="280">
        <f>K37/M37</f>
        <v>4238.7462010208355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30</v>
      </c>
      <c r="N38" s="280">
        <f>K38/M38</f>
        <v>4224.5547227754723</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8.5112008676833337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12596.365984281862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62697.545876639342</v>
      </c>
      <c r="N48" s="280">
        <f>K48*M48</f>
        <v>78371.93234579917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78371.93234579917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5">
        <f>VLOOKUP(A59,TRANSPORTE!A5:D123,4,FALSE)</f>
        <v>1319.1811235744801</v>
      </c>
      <c r="M59" s="906"/>
      <c r="N59" s="295">
        <f>K59*L59</f>
        <v>1648.9764044681001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93468.394821317474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18693.678964263494</v>
      </c>
      <c r="M83" s="854"/>
      <c r="N83" s="57"/>
    </row>
    <row r="84" spans="1:14">
      <c r="B84" s="95" t="s">
        <v>1057</v>
      </c>
      <c r="C84" s="96"/>
      <c r="D84" s="96"/>
      <c r="E84" s="96"/>
      <c r="F84" s="96"/>
      <c r="G84" s="96"/>
      <c r="H84" s="96"/>
      <c r="I84" s="93"/>
      <c r="J84" s="94"/>
      <c r="K84" s="312">
        <v>0.05</v>
      </c>
      <c r="L84" s="853">
        <f>N78*K84</f>
        <v>4673.4197410658735</v>
      </c>
      <c r="M84" s="854"/>
      <c r="N84" s="57"/>
    </row>
    <row r="85" spans="1:14" ht="15.75" thickBot="1">
      <c r="B85" s="97" t="s">
        <v>1058</v>
      </c>
      <c r="C85" s="98"/>
      <c r="D85" s="98"/>
      <c r="E85" s="98"/>
      <c r="F85" s="98"/>
      <c r="G85" s="98"/>
      <c r="H85" s="98"/>
      <c r="I85" s="99"/>
      <c r="J85" s="100"/>
      <c r="K85" s="313">
        <v>0.05</v>
      </c>
      <c r="L85" s="855">
        <f>N78*K85</f>
        <v>4673.4197410658735</v>
      </c>
      <c r="M85" s="856"/>
      <c r="N85" s="57"/>
    </row>
    <row r="86" spans="1:14" ht="15.75" thickBot="1">
      <c r="B86" s="818" t="s">
        <v>1037</v>
      </c>
      <c r="C86" s="819"/>
      <c r="D86" s="819"/>
      <c r="E86" s="819"/>
      <c r="F86" s="819"/>
      <c r="G86" s="819"/>
      <c r="H86" s="819"/>
      <c r="I86" s="819"/>
      <c r="J86" s="819"/>
      <c r="K86" s="819"/>
      <c r="L86" s="819"/>
      <c r="M86" s="820"/>
      <c r="N86" s="58">
        <f>L83+L84+L85</f>
        <v>28040.518446395243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121508.91326771272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30</v>
      </c>
      <c r="N36" s="280">
        <f>K36/M36</f>
        <v>4124.5538596178694</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30</v>
      </c>
      <c r="N37" s="280">
        <f>K37/M37</f>
        <v>4238.7462010208355</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30</v>
      </c>
      <c r="N38" s="280">
        <f>K38/M38</f>
        <v>4224.5547227754723</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8.5112008676833337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12596.365984281862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62697.545876639342</v>
      </c>
      <c r="N48" s="280">
        <f>K48*M48</f>
        <v>78371.93234579917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78371.93234579917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5">
        <f>VLOOKUP(A59,TRANSPORTE!A5:D123,4,FALSE)</f>
        <v>1319.1811235744801</v>
      </c>
      <c r="M59" s="906"/>
      <c r="N59" s="295">
        <f>K59*L59</f>
        <v>1648.9764044681001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1648.9764044681001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93468.394821317474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18693.678964263494</v>
      </c>
      <c r="M83" s="854"/>
      <c r="N83" s="57"/>
    </row>
    <row r="84" spans="1:14">
      <c r="B84" s="95" t="s">
        <v>1057</v>
      </c>
      <c r="C84" s="96"/>
      <c r="D84" s="96"/>
      <c r="E84" s="96"/>
      <c r="F84" s="96"/>
      <c r="G84" s="96"/>
      <c r="H84" s="96"/>
      <c r="I84" s="93"/>
      <c r="J84" s="94"/>
      <c r="K84" s="312">
        <v>0.05</v>
      </c>
      <c r="L84" s="853">
        <f>N78*K84</f>
        <v>4673.4197410658735</v>
      </c>
      <c r="M84" s="854"/>
      <c r="N84" s="57"/>
    </row>
    <row r="85" spans="1:14" ht="15.75" thickBot="1">
      <c r="B85" s="97" t="s">
        <v>1058</v>
      </c>
      <c r="C85" s="98"/>
      <c r="D85" s="98"/>
      <c r="E85" s="98"/>
      <c r="F85" s="98"/>
      <c r="G85" s="98"/>
      <c r="H85" s="98"/>
      <c r="I85" s="99"/>
      <c r="J85" s="100"/>
      <c r="K85" s="313">
        <v>0.05</v>
      </c>
      <c r="L85" s="855">
        <f>N78*K85</f>
        <v>4673.4197410658735</v>
      </c>
      <c r="M85" s="856"/>
      <c r="N85" s="57"/>
    </row>
    <row r="86" spans="1:14" ht="15.75" thickBot="1">
      <c r="B86" s="818" t="s">
        <v>1037</v>
      </c>
      <c r="C86" s="819"/>
      <c r="D86" s="819"/>
      <c r="E86" s="819"/>
      <c r="F86" s="819"/>
      <c r="G86" s="819"/>
      <c r="H86" s="819"/>
      <c r="I86" s="819"/>
      <c r="J86" s="819"/>
      <c r="K86" s="819"/>
      <c r="L86" s="819"/>
      <c r="M86" s="820"/>
      <c r="N86" s="58">
        <f>L83+L84+L85</f>
        <v>28040.518446395243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121508.91326771272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114633.53893110805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124063.53836004679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24812.707672009361</v>
      </c>
      <c r="M83" s="854"/>
      <c r="N83" s="57"/>
    </row>
    <row r="84" spans="1:14">
      <c r="B84" s="95" t="s">
        <v>1057</v>
      </c>
      <c r="C84" s="96"/>
      <c r="D84" s="96"/>
      <c r="E84" s="96"/>
      <c r="F84" s="96"/>
      <c r="G84" s="96"/>
      <c r="H84" s="96"/>
      <c r="I84" s="93"/>
      <c r="J84" s="94"/>
      <c r="K84" s="312">
        <v>0.05</v>
      </c>
      <c r="L84" s="853">
        <f>N78*K84</f>
        <v>6203.1769180023402</v>
      </c>
      <c r="M84" s="854"/>
      <c r="N84" s="57"/>
    </row>
    <row r="85" spans="1:14" ht="15.75" thickBot="1">
      <c r="B85" s="97" t="s">
        <v>1058</v>
      </c>
      <c r="C85" s="98"/>
      <c r="D85" s="98"/>
      <c r="E85" s="98"/>
      <c r="F85" s="98"/>
      <c r="G85" s="98"/>
      <c r="H85" s="98"/>
      <c r="I85" s="99"/>
      <c r="J85" s="100"/>
      <c r="K85" s="313">
        <v>0.05</v>
      </c>
      <c r="L85" s="855">
        <f>N78*K85</f>
        <v>6203.1769180023402</v>
      </c>
      <c r="M85" s="856"/>
      <c r="N85" s="57"/>
    </row>
    <row r="86" spans="1:14" ht="15.75" thickBot="1">
      <c r="B86" s="818" t="s">
        <v>1037</v>
      </c>
      <c r="C86" s="819"/>
      <c r="D86" s="819"/>
      <c r="E86" s="819"/>
      <c r="F86" s="819"/>
      <c r="G86" s="819"/>
      <c r="H86" s="819"/>
      <c r="I86" s="819"/>
      <c r="J86" s="819"/>
      <c r="K86" s="819"/>
      <c r="L86" s="819"/>
      <c r="M86" s="820"/>
      <c r="N86" s="58">
        <f>L83+L84+L85</f>
        <v>37219.061508014041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161282.59986806085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114459.5744592814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123889.57388822014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24777.91477764403</v>
      </c>
      <c r="M83" s="854"/>
      <c r="N83" s="57"/>
    </row>
    <row r="84" spans="1:14">
      <c r="B84" s="95" t="s">
        <v>1057</v>
      </c>
      <c r="C84" s="96"/>
      <c r="D84" s="96"/>
      <c r="E84" s="96"/>
      <c r="F84" s="96"/>
      <c r="G84" s="96"/>
      <c r="H84" s="96"/>
      <c r="I84" s="93"/>
      <c r="J84" s="94"/>
      <c r="K84" s="312">
        <v>0.05</v>
      </c>
      <c r="L84" s="853">
        <f>N78*K84</f>
        <v>6194.4786944110074</v>
      </c>
      <c r="M84" s="854"/>
      <c r="N84" s="57"/>
    </row>
    <row r="85" spans="1:14" ht="15.75" thickBot="1">
      <c r="B85" s="97" t="s">
        <v>1058</v>
      </c>
      <c r="C85" s="98"/>
      <c r="D85" s="98"/>
      <c r="E85" s="98"/>
      <c r="F85" s="98"/>
      <c r="G85" s="98"/>
      <c r="H85" s="98"/>
      <c r="I85" s="99"/>
      <c r="J85" s="100"/>
      <c r="K85" s="313">
        <v>0.05</v>
      </c>
      <c r="L85" s="855">
        <f>N78*K85</f>
        <v>6194.4786944110074</v>
      </c>
      <c r="M85" s="856"/>
      <c r="N85" s="57"/>
    </row>
    <row r="86" spans="1:14" ht="15.75" thickBot="1">
      <c r="B86" s="818" t="s">
        <v>1037</v>
      </c>
      <c r="C86" s="819"/>
      <c r="D86" s="819"/>
      <c r="E86" s="819"/>
      <c r="F86" s="819"/>
      <c r="G86" s="819"/>
      <c r="H86" s="819"/>
      <c r="I86" s="819"/>
      <c r="J86" s="819"/>
      <c r="K86" s="819"/>
      <c r="L86" s="819"/>
      <c r="M86" s="820"/>
      <c r="N86" s="58">
        <f>L83+L84+L85</f>
        <v>37166.872166466048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161056.44605468618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114633.53893110805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124063.53836004679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24812.707672009361</v>
      </c>
      <c r="M83" s="854"/>
      <c r="N83" s="57"/>
    </row>
    <row r="84" spans="1:14">
      <c r="B84" s="95" t="s">
        <v>1057</v>
      </c>
      <c r="C84" s="96"/>
      <c r="D84" s="96"/>
      <c r="E84" s="96"/>
      <c r="F84" s="96"/>
      <c r="G84" s="96"/>
      <c r="H84" s="96"/>
      <c r="I84" s="93"/>
      <c r="J84" s="94"/>
      <c r="K84" s="312">
        <v>0.05</v>
      </c>
      <c r="L84" s="853">
        <f>N78*K84</f>
        <v>6203.1769180023402</v>
      </c>
      <c r="M84" s="854"/>
      <c r="N84" s="57"/>
    </row>
    <row r="85" spans="1:14" ht="15.75" thickBot="1">
      <c r="B85" s="97" t="s">
        <v>1058</v>
      </c>
      <c r="C85" s="98"/>
      <c r="D85" s="98"/>
      <c r="E85" s="98"/>
      <c r="F85" s="98"/>
      <c r="G85" s="98"/>
      <c r="H85" s="98"/>
      <c r="I85" s="99"/>
      <c r="J85" s="100"/>
      <c r="K85" s="313">
        <v>0.05</v>
      </c>
      <c r="L85" s="855">
        <f>N78*K85</f>
        <v>6203.1769180023402</v>
      </c>
      <c r="M85" s="856"/>
      <c r="N85" s="57"/>
    </row>
    <row r="86" spans="1:14" ht="15.75" thickBot="1">
      <c r="B86" s="818" t="s">
        <v>1037</v>
      </c>
      <c r="C86" s="819"/>
      <c r="D86" s="819"/>
      <c r="E86" s="819"/>
      <c r="F86" s="819"/>
      <c r="G86" s="819"/>
      <c r="H86" s="819"/>
      <c r="I86" s="819"/>
      <c r="J86" s="819"/>
      <c r="K86" s="819"/>
      <c r="L86" s="819"/>
      <c r="M86" s="820"/>
      <c r="N86" s="58">
        <f>L83+L84+L85</f>
        <v>37219.061508014041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161282.59986806085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114459.5744592814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123889.57388822014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24777.91477764403</v>
      </c>
      <c r="M83" s="854"/>
      <c r="N83" s="57"/>
    </row>
    <row r="84" spans="1:14">
      <c r="B84" s="95" t="s">
        <v>1057</v>
      </c>
      <c r="C84" s="96"/>
      <c r="D84" s="96"/>
      <c r="E84" s="96"/>
      <c r="F84" s="96"/>
      <c r="G84" s="96"/>
      <c r="H84" s="96"/>
      <c r="I84" s="93"/>
      <c r="J84" s="94"/>
      <c r="K84" s="312">
        <v>0.05</v>
      </c>
      <c r="L84" s="853">
        <f>N78*K84</f>
        <v>6194.4786944110074</v>
      </c>
      <c r="M84" s="854"/>
      <c r="N84" s="57"/>
    </row>
    <row r="85" spans="1:14" ht="15.75" thickBot="1">
      <c r="B85" s="97" t="s">
        <v>1058</v>
      </c>
      <c r="C85" s="98"/>
      <c r="D85" s="98"/>
      <c r="E85" s="98"/>
      <c r="F85" s="98"/>
      <c r="G85" s="98"/>
      <c r="H85" s="98"/>
      <c r="I85" s="99"/>
      <c r="J85" s="100"/>
      <c r="K85" s="313">
        <v>0.05</v>
      </c>
      <c r="L85" s="855">
        <f>N78*K85</f>
        <v>6194.4786944110074</v>
      </c>
      <c r="M85" s="856"/>
      <c r="N85" s="57"/>
    </row>
    <row r="86" spans="1:14" ht="15.75" thickBot="1">
      <c r="B86" s="818" t="s">
        <v>1037</v>
      </c>
      <c r="C86" s="819"/>
      <c r="D86" s="819"/>
      <c r="E86" s="819"/>
      <c r="F86" s="819"/>
      <c r="G86" s="819"/>
      <c r="H86" s="819"/>
      <c r="I86" s="819"/>
      <c r="J86" s="819"/>
      <c r="K86" s="819"/>
      <c r="L86" s="819"/>
      <c r="M86" s="820"/>
      <c r="N86" s="58">
        <f>L83+L84+L85</f>
        <v>37166.872166466048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161056.44605468618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75845.103833252331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85275.103262191071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17055.020652438216</v>
      </c>
      <c r="M83" s="854"/>
      <c r="N83" s="57"/>
    </row>
    <row r="84" spans="1:14">
      <c r="B84" s="95" t="s">
        <v>1057</v>
      </c>
      <c r="C84" s="96"/>
      <c r="D84" s="96"/>
      <c r="E84" s="96"/>
      <c r="F84" s="96"/>
      <c r="G84" s="96"/>
      <c r="H84" s="96"/>
      <c r="I84" s="93"/>
      <c r="J84" s="94"/>
      <c r="K84" s="312">
        <v>0.05</v>
      </c>
      <c r="L84" s="853">
        <f>N78*K84</f>
        <v>4263.7551631095539</v>
      </c>
      <c r="M84" s="854"/>
      <c r="N84" s="57"/>
    </row>
    <row r="85" spans="1:14" ht="15.75" thickBot="1">
      <c r="B85" s="97" t="s">
        <v>1058</v>
      </c>
      <c r="C85" s="98"/>
      <c r="D85" s="98"/>
      <c r="E85" s="98"/>
      <c r="F85" s="98"/>
      <c r="G85" s="98"/>
      <c r="H85" s="98"/>
      <c r="I85" s="99"/>
      <c r="J85" s="100"/>
      <c r="K85" s="313">
        <v>0.05</v>
      </c>
      <c r="L85" s="855">
        <f>N78*K85</f>
        <v>4263.7551631095539</v>
      </c>
      <c r="M85" s="856"/>
      <c r="N85" s="57"/>
    </row>
    <row r="86" spans="1:14" ht="15.75" thickBot="1">
      <c r="B86" s="818" t="s">
        <v>1037</v>
      </c>
      <c r="C86" s="819"/>
      <c r="D86" s="819"/>
      <c r="E86" s="819"/>
      <c r="F86" s="819"/>
      <c r="G86" s="819"/>
      <c r="H86" s="819"/>
      <c r="I86" s="819"/>
      <c r="J86" s="819"/>
      <c r="K86" s="819"/>
      <c r="L86" s="819"/>
      <c r="M86" s="820"/>
      <c r="N86" s="58">
        <f>L83+L84+L85</f>
        <v>25582.530978657327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110857.63424084839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75671.139361425696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85101.138790364435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17020.227758072888</v>
      </c>
      <c r="M83" s="854"/>
      <c r="N83" s="57"/>
    </row>
    <row r="84" spans="1:14">
      <c r="B84" s="95" t="s">
        <v>1057</v>
      </c>
      <c r="C84" s="96"/>
      <c r="D84" s="96"/>
      <c r="E84" s="96"/>
      <c r="F84" s="96"/>
      <c r="G84" s="96"/>
      <c r="H84" s="96"/>
      <c r="I84" s="93"/>
      <c r="J84" s="94"/>
      <c r="K84" s="312">
        <v>0.05</v>
      </c>
      <c r="L84" s="853">
        <f>N78*K84</f>
        <v>4255.056939518222</v>
      </c>
      <c r="M84" s="854"/>
      <c r="N84" s="57"/>
    </row>
    <row r="85" spans="1:14" ht="15.75" thickBot="1">
      <c r="B85" s="97" t="s">
        <v>1058</v>
      </c>
      <c r="C85" s="98"/>
      <c r="D85" s="98"/>
      <c r="E85" s="98"/>
      <c r="F85" s="98"/>
      <c r="G85" s="98"/>
      <c r="H85" s="98"/>
      <c r="I85" s="99"/>
      <c r="J85" s="100"/>
      <c r="K85" s="313">
        <v>0.05</v>
      </c>
      <c r="L85" s="855">
        <f>N78*K85</f>
        <v>4255.056939518222</v>
      </c>
      <c r="M85" s="856"/>
      <c r="N85" s="57"/>
    </row>
    <row r="86" spans="1:14" ht="15.75" thickBot="1">
      <c r="B86" s="818" t="s">
        <v>1037</v>
      </c>
      <c r="C86" s="819"/>
      <c r="D86" s="819"/>
      <c r="E86" s="819"/>
      <c r="F86" s="819"/>
      <c r="G86" s="819"/>
      <c r="H86" s="819"/>
      <c r="I86" s="819"/>
      <c r="J86" s="819"/>
      <c r="K86" s="819"/>
      <c r="L86" s="819"/>
      <c r="M86" s="820"/>
      <c r="N86" s="58">
        <f>L83+L84+L85</f>
        <v>25530.34163710933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110631.48042747377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58342.387564040255</v>
      </c>
      <c r="N48" s="280">
        <f>K48*M48</f>
        <v>75845.103833252331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75845.103833252331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85275.103262191071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17055.020652438216</v>
      </c>
      <c r="M83" s="854"/>
      <c r="N83" s="57"/>
    </row>
    <row r="84" spans="1:14">
      <c r="B84" s="95" t="s">
        <v>1057</v>
      </c>
      <c r="C84" s="96"/>
      <c r="D84" s="96"/>
      <c r="E84" s="96"/>
      <c r="F84" s="96"/>
      <c r="G84" s="96"/>
      <c r="H84" s="96"/>
      <c r="I84" s="93"/>
      <c r="J84" s="94"/>
      <c r="K84" s="312">
        <v>0.05</v>
      </c>
      <c r="L84" s="853">
        <f>N78*K84</f>
        <v>4263.7551631095539</v>
      </c>
      <c r="M84" s="854"/>
      <c r="N84" s="57"/>
    </row>
    <row r="85" spans="1:14" ht="15.75" thickBot="1">
      <c r="B85" s="97" t="s">
        <v>1058</v>
      </c>
      <c r="C85" s="98"/>
      <c r="D85" s="98"/>
      <c r="E85" s="98"/>
      <c r="F85" s="98"/>
      <c r="G85" s="98"/>
      <c r="H85" s="98"/>
      <c r="I85" s="99"/>
      <c r="J85" s="100"/>
      <c r="K85" s="313">
        <v>0.05</v>
      </c>
      <c r="L85" s="855">
        <f>N78*K85</f>
        <v>4263.7551631095539</v>
      </c>
      <c r="M85" s="856"/>
      <c r="N85" s="57"/>
    </row>
    <row r="86" spans="1:14" ht="15.75" thickBot="1">
      <c r="B86" s="818" t="s">
        <v>1037</v>
      </c>
      <c r="C86" s="819"/>
      <c r="D86" s="819"/>
      <c r="E86" s="819"/>
      <c r="F86" s="819"/>
      <c r="G86" s="819"/>
      <c r="H86" s="819"/>
      <c r="I86" s="819"/>
      <c r="J86" s="819"/>
      <c r="K86" s="819"/>
      <c r="L86" s="819"/>
      <c r="M86" s="820"/>
      <c r="N86" s="58">
        <f>L83+L84+L85</f>
        <v>25582.530978657327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110857.63424084839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75671.139361425696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85101.138790364435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17020.227758072888</v>
      </c>
      <c r="M83" s="854"/>
      <c r="N83" s="57"/>
    </row>
    <row r="84" spans="1:14">
      <c r="B84" s="95" t="s">
        <v>1057</v>
      </c>
      <c r="C84" s="96"/>
      <c r="D84" s="96"/>
      <c r="E84" s="96"/>
      <c r="F84" s="96"/>
      <c r="G84" s="96"/>
      <c r="H84" s="96"/>
      <c r="I84" s="93"/>
      <c r="J84" s="94"/>
      <c r="K84" s="312">
        <v>0.05</v>
      </c>
      <c r="L84" s="853">
        <f>N78*K84</f>
        <v>4255.056939518222</v>
      </c>
      <c r="M84" s="854"/>
      <c r="N84" s="57"/>
    </row>
    <row r="85" spans="1:14" ht="15.75" thickBot="1">
      <c r="B85" s="97" t="s">
        <v>1058</v>
      </c>
      <c r="C85" s="98"/>
      <c r="D85" s="98"/>
      <c r="E85" s="98"/>
      <c r="F85" s="98"/>
      <c r="G85" s="98"/>
      <c r="H85" s="98"/>
      <c r="I85" s="99"/>
      <c r="J85" s="100"/>
      <c r="K85" s="313">
        <v>0.05</v>
      </c>
      <c r="L85" s="855">
        <f>N78*K85</f>
        <v>4255.056939518222</v>
      </c>
      <c r="M85" s="856"/>
      <c r="N85" s="57"/>
    </row>
    <row r="86" spans="1:14" ht="15.75" thickBot="1">
      <c r="B86" s="818" t="s">
        <v>1037</v>
      </c>
      <c r="C86" s="819"/>
      <c r="D86" s="819"/>
      <c r="E86" s="819"/>
      <c r="F86" s="819"/>
      <c r="G86" s="819"/>
      <c r="H86" s="819"/>
      <c r="I86" s="819"/>
      <c r="J86" s="819"/>
      <c r="K86" s="819"/>
      <c r="L86" s="819"/>
      <c r="M86" s="820"/>
      <c r="N86" s="58">
        <f>L83+L84+L85</f>
        <v>25530.34163710933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110631.48042747377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430.98261219839679</v>
      </c>
      <c r="N48" s="280">
        <f>K48*M48</f>
        <v>430.98261219839679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430.98261219839679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430.98261219839679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86.19652243967937</v>
      </c>
      <c r="M83" s="854"/>
      <c r="N83" s="57"/>
    </row>
    <row r="84" spans="1:14">
      <c r="B84" s="95" t="s">
        <v>1057</v>
      </c>
      <c r="C84" s="96"/>
      <c r="D84" s="96"/>
      <c r="E84" s="96"/>
      <c r="F84" s="96"/>
      <c r="G84" s="96"/>
      <c r="H84" s="96"/>
      <c r="I84" s="93"/>
      <c r="J84" s="94"/>
      <c r="K84" s="312">
        <v>0.05</v>
      </c>
      <c r="L84" s="853">
        <f>N78*K84</f>
        <v>21.549130609919843</v>
      </c>
      <c r="M84" s="854"/>
      <c r="N84" s="57"/>
    </row>
    <row r="85" spans="1:14" ht="15.75" thickBot="1">
      <c r="B85" s="97" t="s">
        <v>1058</v>
      </c>
      <c r="C85" s="98"/>
      <c r="D85" s="98"/>
      <c r="E85" s="98"/>
      <c r="F85" s="98"/>
      <c r="G85" s="98"/>
      <c r="H85" s="98"/>
      <c r="I85" s="99"/>
      <c r="J85" s="100"/>
      <c r="K85" s="313">
        <v>0.05</v>
      </c>
      <c r="L85" s="855">
        <f>N78*K85</f>
        <v>21.549130609919843</v>
      </c>
      <c r="M85" s="856"/>
      <c r="N85" s="57"/>
    </row>
    <row r="86" spans="1:14" ht="15.75" thickBot="1">
      <c r="B86" s="818" t="s">
        <v>1037</v>
      </c>
      <c r="C86" s="819"/>
      <c r="D86" s="819"/>
      <c r="E86" s="819"/>
      <c r="F86" s="819"/>
      <c r="G86" s="819"/>
      <c r="H86" s="819"/>
      <c r="I86" s="819"/>
      <c r="J86" s="819"/>
      <c r="K86" s="819"/>
      <c r="L86" s="819"/>
      <c r="M86" s="820"/>
      <c r="N86" s="58">
        <f>L83+L84+L85</f>
        <v>129.29478365951906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560.27739585791585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114459.5744592814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123889.57388822014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24777.91477764403</v>
      </c>
      <c r="M83" s="854"/>
      <c r="N83" s="57"/>
    </row>
    <row r="84" spans="1:14">
      <c r="B84" s="95" t="s">
        <v>1057</v>
      </c>
      <c r="C84" s="96"/>
      <c r="D84" s="96"/>
      <c r="E84" s="96"/>
      <c r="F84" s="96"/>
      <c r="G84" s="96"/>
      <c r="H84" s="96"/>
      <c r="I84" s="93"/>
      <c r="J84" s="94"/>
      <c r="K84" s="312">
        <v>0.05</v>
      </c>
      <c r="L84" s="853">
        <f>N78*K84</f>
        <v>6194.4786944110074</v>
      </c>
      <c r="M84" s="854"/>
      <c r="N84" s="57"/>
    </row>
    <row r="85" spans="1:14" ht="15.75" thickBot="1">
      <c r="B85" s="97" t="s">
        <v>1058</v>
      </c>
      <c r="C85" s="98"/>
      <c r="D85" s="98"/>
      <c r="E85" s="98"/>
      <c r="F85" s="98"/>
      <c r="G85" s="98"/>
      <c r="H85" s="98"/>
      <c r="I85" s="99"/>
      <c r="J85" s="100"/>
      <c r="K85" s="313">
        <v>0.05</v>
      </c>
      <c r="L85" s="855">
        <f>N78*K85</f>
        <v>6194.4786944110074</v>
      </c>
      <c r="M85" s="856"/>
      <c r="N85" s="57"/>
    </row>
    <row r="86" spans="1:14" ht="15.75" thickBot="1">
      <c r="B86" s="818" t="s">
        <v>1037</v>
      </c>
      <c r="C86" s="819"/>
      <c r="D86" s="819"/>
      <c r="E86" s="819"/>
      <c r="F86" s="819"/>
      <c r="G86" s="819"/>
      <c r="H86" s="819"/>
      <c r="I86" s="819"/>
      <c r="J86" s="819"/>
      <c r="K86" s="819"/>
      <c r="L86" s="819"/>
      <c r="M86" s="820"/>
      <c r="N86" s="58">
        <f>L83+L84+L85</f>
        <v>37166.872166466048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161056.44605468618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430.98261219839679</v>
      </c>
      <c r="N49" s="280">
        <f>K49*M49</f>
        <v>38788.435097855712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114459.5744592814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123889.57388822014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24777.91477764403</v>
      </c>
      <c r="M83" s="854"/>
      <c r="N83" s="57"/>
    </row>
    <row r="84" spans="1:14">
      <c r="B84" s="95" t="s">
        <v>1057</v>
      </c>
      <c r="C84" s="96"/>
      <c r="D84" s="96"/>
      <c r="E84" s="96"/>
      <c r="F84" s="96"/>
      <c r="G84" s="96"/>
      <c r="H84" s="96"/>
      <c r="I84" s="93"/>
      <c r="J84" s="94"/>
      <c r="K84" s="312">
        <v>0.05</v>
      </c>
      <c r="L84" s="853">
        <f>N78*K84</f>
        <v>6194.4786944110074</v>
      </c>
      <c r="M84" s="854"/>
      <c r="N84" s="57"/>
    </row>
    <row r="85" spans="1:14" ht="15.75" thickBot="1">
      <c r="B85" s="97" t="s">
        <v>1058</v>
      </c>
      <c r="C85" s="98"/>
      <c r="D85" s="98"/>
      <c r="E85" s="98"/>
      <c r="F85" s="98"/>
      <c r="G85" s="98"/>
      <c r="H85" s="98"/>
      <c r="I85" s="99"/>
      <c r="J85" s="100"/>
      <c r="K85" s="313">
        <v>0.05</v>
      </c>
      <c r="L85" s="855">
        <f>N78*K85</f>
        <v>6194.4786944110074</v>
      </c>
      <c r="M85" s="856"/>
      <c r="N85" s="57"/>
    </row>
    <row r="86" spans="1:14" ht="15.75" thickBot="1">
      <c r="B86" s="818" t="s">
        <v>1037</v>
      </c>
      <c r="C86" s="819"/>
      <c r="D86" s="819"/>
      <c r="E86" s="819"/>
      <c r="F86" s="819"/>
      <c r="G86" s="819"/>
      <c r="H86" s="819"/>
      <c r="I86" s="819"/>
      <c r="J86" s="819"/>
      <c r="K86" s="819"/>
      <c r="L86" s="819"/>
      <c r="M86" s="820"/>
      <c r="N86" s="58">
        <f>L83+L84+L85</f>
        <v>37166.872166466048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161056.44605468618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75671.139361425696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85101.138790364435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17020.227758072888</v>
      </c>
      <c r="M83" s="854"/>
      <c r="N83" s="57"/>
    </row>
    <row r="84" spans="1:14">
      <c r="B84" s="95" t="s">
        <v>1057</v>
      </c>
      <c r="C84" s="96"/>
      <c r="D84" s="96"/>
      <c r="E84" s="96"/>
      <c r="F84" s="96"/>
      <c r="G84" s="96"/>
      <c r="H84" s="96"/>
      <c r="I84" s="93"/>
      <c r="J84" s="94"/>
      <c r="K84" s="312">
        <v>0.05</v>
      </c>
      <c r="L84" s="853">
        <f>N78*K84</f>
        <v>4255.056939518222</v>
      </c>
      <c r="M84" s="854"/>
      <c r="N84" s="57"/>
    </row>
    <row r="85" spans="1:14" ht="15.75" thickBot="1">
      <c r="B85" s="97" t="s">
        <v>1058</v>
      </c>
      <c r="C85" s="98"/>
      <c r="D85" s="98"/>
      <c r="E85" s="98"/>
      <c r="F85" s="98"/>
      <c r="G85" s="98"/>
      <c r="H85" s="98"/>
      <c r="I85" s="99"/>
      <c r="J85" s="100"/>
      <c r="K85" s="313">
        <v>0.05</v>
      </c>
      <c r="L85" s="855">
        <f>N78*K85</f>
        <v>4255.056939518222</v>
      </c>
      <c r="M85" s="856"/>
      <c r="N85" s="57"/>
    </row>
    <row r="86" spans="1:14" ht="15.75" thickBot="1">
      <c r="B86" s="818" t="s">
        <v>1037</v>
      </c>
      <c r="C86" s="819"/>
      <c r="D86" s="819"/>
      <c r="E86" s="819"/>
      <c r="F86" s="819"/>
      <c r="G86" s="819"/>
      <c r="H86" s="819"/>
      <c r="I86" s="819"/>
      <c r="J86" s="819"/>
      <c r="K86" s="819"/>
      <c r="L86" s="819"/>
      <c r="M86" s="820"/>
      <c r="N86" s="58">
        <f>L83+L84+L85</f>
        <v>25530.34163710933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110631.48042747377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45</v>
      </c>
      <c r="N36" s="280">
        <f>K36/M36</f>
        <v>1499.7758273370273</v>
      </c>
    </row>
    <row r="37" spans="1:14">
      <c r="A37" s="119" t="s">
        <v>271</v>
      </c>
      <c r="B37" s="867" t="str">
        <f>VLOOKUP(A37,EQUIPOS!A7:D154,3,FALSE)</f>
        <v>Motoniveladora, potencia 140 HP, ancho de cuchilla 3,66 m, peso 11 ton.</v>
      </c>
      <c r="C37" s="868"/>
      <c r="D37" s="868"/>
      <c r="E37" s="868"/>
      <c r="F37" s="868"/>
      <c r="G37" s="868"/>
      <c r="H37" s="869"/>
      <c r="I37" s="275"/>
      <c r="J37" s="276"/>
      <c r="K37" s="277">
        <f>VLOOKUP(A37,EQUIPOS!A7:D164,4,FALSE)</f>
        <v>127162.38603062507</v>
      </c>
      <c r="L37" s="278"/>
      <c r="M37" s="279">
        <v>45</v>
      </c>
      <c r="N37" s="280">
        <f>K37/M37</f>
        <v>2825.8308006805573</v>
      </c>
    </row>
    <row r="38" spans="1:14">
      <c r="A38" t="s">
        <v>365</v>
      </c>
      <c r="B38" s="867" t="str">
        <f>VLOOKUP(A38,EQUIPOS!A8:D154,3,FALSE)</f>
        <v xml:space="preserve">Vibrocompatador, potencia 153 HP, peso 10 Ton. </v>
      </c>
      <c r="C38" s="868"/>
      <c r="D38" s="868"/>
      <c r="E38" s="868"/>
      <c r="F38" s="868"/>
      <c r="G38" s="868"/>
      <c r="H38" s="869"/>
      <c r="I38" s="275"/>
      <c r="J38" s="276"/>
      <c r="K38" s="277">
        <f>VLOOKUP(A38,EQUIPOS!A8:D165,4,FALSE)</f>
        <v>126736.64168326417</v>
      </c>
      <c r="L38" s="278"/>
      <c r="M38" s="279">
        <v>45</v>
      </c>
      <c r="N38" s="280">
        <f>K38/M38</f>
        <v>2816.3698151836484</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7147.6505771130214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58208.568739558221</v>
      </c>
      <c r="N48" s="280">
        <f>K48*M48</f>
        <v>75671.139361425696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75671.139361425696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5">
        <f>VLOOKUP(A59,TRANSPORTE!A5:D123,4,FALSE)</f>
        <v>1319.1811235744801</v>
      </c>
      <c r="M59" s="906"/>
      <c r="N59" s="295">
        <f>K59*L59</f>
        <v>1714.9354606468241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8">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85101.138790364435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17020.227758072888</v>
      </c>
      <c r="M83" s="854"/>
      <c r="N83" s="57"/>
    </row>
    <row r="84" spans="1:14">
      <c r="B84" s="95" t="s">
        <v>1057</v>
      </c>
      <c r="C84" s="96"/>
      <c r="D84" s="96"/>
      <c r="E84" s="96"/>
      <c r="F84" s="96"/>
      <c r="G84" s="96"/>
      <c r="H84" s="96"/>
      <c r="I84" s="93"/>
      <c r="J84" s="94"/>
      <c r="K84" s="312">
        <v>0.05</v>
      </c>
      <c r="L84" s="853">
        <f>N78*K84</f>
        <v>4255.056939518222</v>
      </c>
      <c r="M84" s="854"/>
      <c r="N84" s="57"/>
    </row>
    <row r="85" spans="1:14" ht="15.75" thickBot="1">
      <c r="B85" s="97" t="s">
        <v>1058</v>
      </c>
      <c r="C85" s="98"/>
      <c r="D85" s="98"/>
      <c r="E85" s="98"/>
      <c r="F85" s="98"/>
      <c r="G85" s="98"/>
      <c r="H85" s="98"/>
      <c r="I85" s="99"/>
      <c r="J85" s="100"/>
      <c r="K85" s="313">
        <v>0.05</v>
      </c>
      <c r="L85" s="855">
        <f>N78*K85</f>
        <v>4255.056939518222</v>
      </c>
      <c r="M85" s="856"/>
      <c r="N85" s="57"/>
    </row>
    <row r="86" spans="1:14" ht="15.75" thickBot="1">
      <c r="B86" s="818" t="s">
        <v>1037</v>
      </c>
      <c r="C86" s="819"/>
      <c r="D86" s="819"/>
      <c r="E86" s="819"/>
      <c r="F86" s="819"/>
      <c r="G86" s="819"/>
      <c r="H86" s="819"/>
      <c r="I86" s="819"/>
      <c r="J86" s="819"/>
      <c r="K86" s="819"/>
      <c r="L86" s="819"/>
      <c r="M86" s="820"/>
      <c r="N86" s="58">
        <f>L83+L84+L85</f>
        <v>25530.34163710933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110631.48042747377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430.98261219839679</v>
      </c>
      <c r="N48" s="280">
        <f>K48*M48</f>
        <v>430.98261219839679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430.98261219839679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430.98261219839679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86.19652243967937</v>
      </c>
      <c r="M83" s="854"/>
      <c r="N83" s="57"/>
    </row>
    <row r="84" spans="1:14">
      <c r="B84" s="95" t="s">
        <v>1057</v>
      </c>
      <c r="C84" s="96"/>
      <c r="D84" s="96"/>
      <c r="E84" s="96"/>
      <c r="F84" s="96"/>
      <c r="G84" s="96"/>
      <c r="H84" s="96"/>
      <c r="I84" s="93"/>
      <c r="J84" s="94"/>
      <c r="K84" s="312">
        <v>0.05</v>
      </c>
      <c r="L84" s="853">
        <f>N78*K84</f>
        <v>21.549130609919843</v>
      </c>
      <c r="M84" s="854"/>
      <c r="N84" s="57"/>
    </row>
    <row r="85" spans="1:14" ht="15.75" thickBot="1">
      <c r="B85" s="97" t="s">
        <v>1058</v>
      </c>
      <c r="C85" s="98"/>
      <c r="D85" s="98"/>
      <c r="E85" s="98"/>
      <c r="F85" s="98"/>
      <c r="G85" s="98"/>
      <c r="H85" s="98"/>
      <c r="I85" s="99"/>
      <c r="J85" s="100"/>
      <c r="K85" s="313">
        <v>0.05</v>
      </c>
      <c r="L85" s="855">
        <f>N78*K85</f>
        <v>21.549130609919843</v>
      </c>
      <c r="M85" s="856"/>
      <c r="N85" s="57"/>
    </row>
    <row r="86" spans="1:14" ht="15.75" thickBot="1">
      <c r="B86" s="818" t="s">
        <v>1037</v>
      </c>
      <c r="C86" s="819"/>
      <c r="D86" s="819"/>
      <c r="E86" s="819"/>
      <c r="F86" s="819"/>
      <c r="G86" s="819"/>
      <c r="H86" s="819"/>
      <c r="I86" s="819"/>
      <c r="J86" s="819"/>
      <c r="K86" s="819"/>
      <c r="L86" s="819"/>
      <c r="M86" s="820"/>
      <c r="N86" s="58">
        <f>L83+L84+L85</f>
        <v>129.29478365951906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560.27739585791585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460"/>
      <c r="L30" s="794" t="s">
        <v>1029</v>
      </c>
      <c r="M30" s="795"/>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1721.6940513124055</v>
      </c>
      <c r="N48" s="280">
        <f>K48*M48</f>
        <v>1721.6940513124055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1721.6940513124055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1721.6940513124055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344.3388102624811</v>
      </c>
      <c r="M83" s="854"/>
      <c r="N83" s="57"/>
    </row>
    <row r="84" spans="1:14">
      <c r="B84" s="95" t="s">
        <v>1057</v>
      </c>
      <c r="C84" s="96"/>
      <c r="D84" s="96"/>
      <c r="E84" s="96"/>
      <c r="F84" s="96"/>
      <c r="G84" s="96"/>
      <c r="H84" s="96"/>
      <c r="I84" s="93"/>
      <c r="J84" s="94"/>
      <c r="K84" s="312">
        <v>0.05</v>
      </c>
      <c r="L84" s="853">
        <f>N78*K84</f>
        <v>86.084702565620276</v>
      </c>
      <c r="M84" s="854"/>
      <c r="N84" s="57"/>
    </row>
    <row r="85" spans="1:14" ht="15.75" thickBot="1">
      <c r="B85" s="97" t="s">
        <v>1058</v>
      </c>
      <c r="C85" s="98"/>
      <c r="D85" s="98"/>
      <c r="E85" s="98"/>
      <c r="F85" s="98"/>
      <c r="G85" s="98"/>
      <c r="H85" s="98"/>
      <c r="I85" s="99"/>
      <c r="J85" s="100"/>
      <c r="K85" s="313">
        <v>0.05</v>
      </c>
      <c r="L85" s="855">
        <f>N78*K85</f>
        <v>86.084702565620276</v>
      </c>
      <c r="M85" s="856"/>
      <c r="N85" s="57"/>
    </row>
    <row r="86" spans="1:14" ht="15.75" thickBot="1">
      <c r="B86" s="818" t="s">
        <v>1037</v>
      </c>
      <c r="C86" s="819"/>
      <c r="D86" s="819"/>
      <c r="E86" s="819"/>
      <c r="F86" s="819"/>
      <c r="G86" s="819"/>
      <c r="H86" s="819"/>
      <c r="I86" s="819"/>
      <c r="J86" s="819"/>
      <c r="K86" s="819"/>
      <c r="L86" s="819"/>
      <c r="M86" s="820"/>
      <c r="N86" s="58">
        <f>L83+L84+L85</f>
        <v>516.50821539372168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2238.2022667061274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1422.2345278129328</v>
      </c>
      <c r="N48" s="280">
        <f>K48*M48</f>
        <v>1422.2345278129328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1422.2345278129328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1422.2345278129328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284.44690556258655</v>
      </c>
      <c r="M83" s="854"/>
      <c r="N83" s="57"/>
    </row>
    <row r="84" spans="1:14">
      <c r="B84" s="95" t="s">
        <v>1057</v>
      </c>
      <c r="C84" s="96"/>
      <c r="D84" s="96"/>
      <c r="E84" s="96"/>
      <c r="F84" s="96"/>
      <c r="G84" s="96"/>
      <c r="H84" s="96"/>
      <c r="I84" s="93"/>
      <c r="J84" s="94"/>
      <c r="K84" s="312">
        <v>0.05</v>
      </c>
      <c r="L84" s="853">
        <f>N78*K84</f>
        <v>71.111726390646638</v>
      </c>
      <c r="M84" s="854"/>
      <c r="N84" s="57"/>
    </row>
    <row r="85" spans="1:14" ht="15.75" thickBot="1">
      <c r="B85" s="97" t="s">
        <v>1058</v>
      </c>
      <c r="C85" s="98"/>
      <c r="D85" s="98"/>
      <c r="E85" s="98"/>
      <c r="F85" s="98"/>
      <c r="G85" s="98"/>
      <c r="H85" s="98"/>
      <c r="I85" s="99"/>
      <c r="J85" s="100"/>
      <c r="K85" s="313">
        <v>0.05</v>
      </c>
      <c r="L85" s="855">
        <f>N78*K85</f>
        <v>71.111726390646638</v>
      </c>
      <c r="M85" s="856"/>
      <c r="N85" s="57"/>
    </row>
    <row r="86" spans="1:14" ht="15.75" thickBot="1">
      <c r="B86" s="818" t="s">
        <v>1037</v>
      </c>
      <c r="C86" s="819"/>
      <c r="D86" s="819"/>
      <c r="E86" s="819"/>
      <c r="F86" s="819"/>
      <c r="G86" s="819"/>
      <c r="H86" s="819"/>
      <c r="I86" s="819"/>
      <c r="J86" s="819"/>
      <c r="K86" s="819"/>
      <c r="L86" s="819"/>
      <c r="M86" s="820"/>
      <c r="N86" s="58">
        <f>L83+L84+L85</f>
        <v>426.67035834387985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1848.9048861568126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1422.2345278129328</v>
      </c>
      <c r="N48" s="280">
        <f>K48*M48</f>
        <v>1422.2345278129328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1422.2345278129328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1422.2345278129328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284.44690556258655</v>
      </c>
      <c r="M83" s="854"/>
      <c r="N83" s="57"/>
    </row>
    <row r="84" spans="1:14">
      <c r="B84" s="95" t="s">
        <v>1057</v>
      </c>
      <c r="C84" s="96"/>
      <c r="D84" s="96"/>
      <c r="E84" s="96"/>
      <c r="F84" s="96"/>
      <c r="G84" s="96"/>
      <c r="H84" s="96"/>
      <c r="I84" s="93"/>
      <c r="J84" s="94"/>
      <c r="K84" s="312">
        <v>0.05</v>
      </c>
      <c r="L84" s="853">
        <f>N78*K84</f>
        <v>71.111726390646638</v>
      </c>
      <c r="M84" s="854"/>
      <c r="N84" s="57"/>
    </row>
    <row r="85" spans="1:14" ht="15.75" thickBot="1">
      <c r="B85" s="97" t="s">
        <v>1058</v>
      </c>
      <c r="C85" s="98"/>
      <c r="D85" s="98"/>
      <c r="E85" s="98"/>
      <c r="F85" s="98"/>
      <c r="G85" s="98"/>
      <c r="H85" s="98"/>
      <c r="I85" s="99"/>
      <c r="J85" s="100"/>
      <c r="K85" s="313">
        <v>0.05</v>
      </c>
      <c r="L85" s="855">
        <f>N78*K85</f>
        <v>71.111726390646638</v>
      </c>
      <c r="M85" s="856"/>
      <c r="N85" s="57"/>
    </row>
    <row r="86" spans="1:14" ht="15.75" thickBot="1">
      <c r="B86" s="818" t="s">
        <v>1037</v>
      </c>
      <c r="C86" s="819"/>
      <c r="D86" s="819"/>
      <c r="E86" s="819"/>
      <c r="F86" s="819"/>
      <c r="G86" s="819"/>
      <c r="H86" s="819"/>
      <c r="I86" s="819"/>
      <c r="J86" s="819"/>
      <c r="K86" s="819"/>
      <c r="L86" s="819"/>
      <c r="M86" s="820"/>
      <c r="N86" s="58">
        <f>L83+L84+L85</f>
        <v>426.67035834387985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1848.9048861568126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1465.905778198286</v>
      </c>
      <c r="N48" s="280">
        <f>K48*M48</f>
        <v>1465.905778198286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1465.905778198286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1465.905778198286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293.18115563965722</v>
      </c>
      <c r="M83" s="854"/>
      <c r="N83" s="57"/>
    </row>
    <row r="84" spans="1:14">
      <c r="B84" s="95" t="s">
        <v>1057</v>
      </c>
      <c r="C84" s="96"/>
      <c r="D84" s="96"/>
      <c r="E84" s="96"/>
      <c r="F84" s="96"/>
      <c r="G84" s="96"/>
      <c r="H84" s="96"/>
      <c r="I84" s="93"/>
      <c r="J84" s="94"/>
      <c r="K84" s="312">
        <v>0.05</v>
      </c>
      <c r="L84" s="853">
        <f>N78*K84</f>
        <v>73.295288909914305</v>
      </c>
      <c r="M84" s="854"/>
      <c r="N84" s="57"/>
    </row>
    <row r="85" spans="1:14" ht="15.75" thickBot="1">
      <c r="B85" s="97" t="s">
        <v>1058</v>
      </c>
      <c r="C85" s="98"/>
      <c r="D85" s="98"/>
      <c r="E85" s="98"/>
      <c r="F85" s="98"/>
      <c r="G85" s="98"/>
      <c r="H85" s="98"/>
      <c r="I85" s="99"/>
      <c r="J85" s="100"/>
      <c r="K85" s="313">
        <v>0.05</v>
      </c>
      <c r="L85" s="855">
        <f>N78*K85</f>
        <v>73.295288909914305</v>
      </c>
      <c r="M85" s="856"/>
      <c r="N85" s="57"/>
    </row>
    <row r="86" spans="1:14" ht="15.75" thickBot="1">
      <c r="B86" s="818" t="s">
        <v>1037</v>
      </c>
      <c r="C86" s="819"/>
      <c r="D86" s="819"/>
      <c r="E86" s="819"/>
      <c r="F86" s="819"/>
      <c r="G86" s="819"/>
      <c r="H86" s="819"/>
      <c r="I86" s="819"/>
      <c r="J86" s="819"/>
      <c r="K86" s="819"/>
      <c r="L86" s="819"/>
      <c r="M86" s="820"/>
      <c r="N86" s="58">
        <f>L83+L84+L85</f>
        <v>439.7717334594858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1905.6775116577719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1454.7970481959458</v>
      </c>
      <c r="N48" s="280">
        <f>K48*M48</f>
        <v>1454.7970481959458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1454.7970481959458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1454.7970481959458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290.95940963918918</v>
      </c>
      <c r="M83" s="854"/>
      <c r="N83" s="57"/>
    </row>
    <row r="84" spans="1:14">
      <c r="B84" s="95" t="s">
        <v>1057</v>
      </c>
      <c r="C84" s="96"/>
      <c r="D84" s="96"/>
      <c r="E84" s="96"/>
      <c r="F84" s="96"/>
      <c r="G84" s="96"/>
      <c r="H84" s="96"/>
      <c r="I84" s="93"/>
      <c r="J84" s="94"/>
      <c r="K84" s="312">
        <v>0.05</v>
      </c>
      <c r="L84" s="853">
        <f>N78*K84</f>
        <v>72.739852409797294</v>
      </c>
      <c r="M84" s="854"/>
      <c r="N84" s="57"/>
    </row>
    <row r="85" spans="1:14" ht="15.75" thickBot="1">
      <c r="B85" s="97" t="s">
        <v>1058</v>
      </c>
      <c r="C85" s="98"/>
      <c r="D85" s="98"/>
      <c r="E85" s="98"/>
      <c r="F85" s="98"/>
      <c r="G85" s="98"/>
      <c r="H85" s="98"/>
      <c r="I85" s="99"/>
      <c r="J85" s="100"/>
      <c r="K85" s="313">
        <v>0.05</v>
      </c>
      <c r="L85" s="855">
        <f>N78*K85</f>
        <v>72.739852409797294</v>
      </c>
      <c r="M85" s="856"/>
      <c r="N85" s="57"/>
    </row>
    <row r="86" spans="1:14" ht="15.75" thickBot="1">
      <c r="B86" s="818" t="s">
        <v>1037</v>
      </c>
      <c r="C86" s="819"/>
      <c r="D86" s="819"/>
      <c r="E86" s="819"/>
      <c r="F86" s="819"/>
      <c r="G86" s="819"/>
      <c r="H86" s="819"/>
      <c r="I86" s="819"/>
      <c r="J86" s="819"/>
      <c r="K86" s="819"/>
      <c r="L86" s="819"/>
      <c r="M86" s="820"/>
      <c r="N86" s="58">
        <f>L83+L84+L85</f>
        <v>436.43911445878382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1891.2361626547295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1658.3084992225636</v>
      </c>
      <c r="N48" s="280">
        <f>K48*M48</f>
        <v>1658.3084992225636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1658.3084992225636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1658.3084992225636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331.66169984451273</v>
      </c>
      <c r="M83" s="854"/>
      <c r="N83" s="57"/>
    </row>
    <row r="84" spans="1:14">
      <c r="B84" s="95" t="s">
        <v>1057</v>
      </c>
      <c r="C84" s="96"/>
      <c r="D84" s="96"/>
      <c r="E84" s="96"/>
      <c r="F84" s="96"/>
      <c r="G84" s="96"/>
      <c r="H84" s="96"/>
      <c r="I84" s="93"/>
      <c r="J84" s="94"/>
      <c r="K84" s="312">
        <v>0.05</v>
      </c>
      <c r="L84" s="853">
        <f>N78*K84</f>
        <v>82.915424961128181</v>
      </c>
      <c r="M84" s="854"/>
      <c r="N84" s="57"/>
    </row>
    <row r="85" spans="1:14" ht="15.75" thickBot="1">
      <c r="B85" s="97" t="s">
        <v>1058</v>
      </c>
      <c r="C85" s="98"/>
      <c r="D85" s="98"/>
      <c r="E85" s="98"/>
      <c r="F85" s="98"/>
      <c r="G85" s="98"/>
      <c r="H85" s="98"/>
      <c r="I85" s="99"/>
      <c r="J85" s="100"/>
      <c r="K85" s="313">
        <v>0.05</v>
      </c>
      <c r="L85" s="855">
        <f>N78*K85</f>
        <v>82.915424961128181</v>
      </c>
      <c r="M85" s="856"/>
      <c r="N85" s="57"/>
    </row>
    <row r="86" spans="1:14" ht="15.75" thickBot="1">
      <c r="B86" s="818" t="s">
        <v>1037</v>
      </c>
      <c r="C86" s="819"/>
      <c r="D86" s="819"/>
      <c r="E86" s="819"/>
      <c r="F86" s="819"/>
      <c r="G86" s="819"/>
      <c r="H86" s="819"/>
      <c r="I86" s="819"/>
      <c r="J86" s="819"/>
      <c r="K86" s="819"/>
      <c r="L86" s="819"/>
      <c r="M86" s="820"/>
      <c r="N86" s="58">
        <f>L83+L84+L85</f>
        <v>497.49254976676906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2155.8010489893327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1491.0838543055002</v>
      </c>
      <c r="N48" s="280">
        <f>K48*M48</f>
        <v>1491.0838543055002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1491.0838543055002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1491.0838543055002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298.21677086110003</v>
      </c>
      <c r="M83" s="854"/>
      <c r="N83" s="57"/>
    </row>
    <row r="84" spans="1:14">
      <c r="B84" s="95" t="s">
        <v>1057</v>
      </c>
      <c r="C84" s="96"/>
      <c r="D84" s="96"/>
      <c r="E84" s="96"/>
      <c r="F84" s="96"/>
      <c r="G84" s="96"/>
      <c r="H84" s="96"/>
      <c r="I84" s="93"/>
      <c r="J84" s="94"/>
      <c r="K84" s="312">
        <v>0.05</v>
      </c>
      <c r="L84" s="853">
        <f>N78*K84</f>
        <v>74.554192715275008</v>
      </c>
      <c r="M84" s="854"/>
      <c r="N84" s="57"/>
    </row>
    <row r="85" spans="1:14" ht="15.75" thickBot="1">
      <c r="B85" s="97" t="s">
        <v>1058</v>
      </c>
      <c r="C85" s="98"/>
      <c r="D85" s="98"/>
      <c r="E85" s="98"/>
      <c r="F85" s="98"/>
      <c r="G85" s="98"/>
      <c r="H85" s="98"/>
      <c r="I85" s="99"/>
      <c r="J85" s="100"/>
      <c r="K85" s="313">
        <v>0.05</v>
      </c>
      <c r="L85" s="855">
        <f>N78*K85</f>
        <v>74.554192715275008</v>
      </c>
      <c r="M85" s="856"/>
      <c r="N85" s="57"/>
    </row>
    <row r="86" spans="1:14" ht="15.75" thickBot="1">
      <c r="B86" s="818" t="s">
        <v>1037</v>
      </c>
      <c r="C86" s="819"/>
      <c r="D86" s="819"/>
      <c r="E86" s="819"/>
      <c r="F86" s="819"/>
      <c r="G86" s="819"/>
      <c r="H86" s="819"/>
      <c r="I86" s="819"/>
      <c r="J86" s="819"/>
      <c r="K86" s="819"/>
      <c r="L86" s="819"/>
      <c r="M86" s="820"/>
      <c r="N86" s="58">
        <f>L83+L84+L85</f>
        <v>447.32515629165005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1938.4090105971502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2277.1911652790368</v>
      </c>
      <c r="N48" s="280">
        <f>K48*M48</f>
        <v>2277.1911652790368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2277.1911652790368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2277.1911652790368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455.43823305580736</v>
      </c>
      <c r="M83" s="854"/>
      <c r="N83" s="57"/>
    </row>
    <row r="84" spans="1:14">
      <c r="B84" s="95" t="s">
        <v>1057</v>
      </c>
      <c r="C84" s="96"/>
      <c r="D84" s="96"/>
      <c r="E84" s="96"/>
      <c r="F84" s="96"/>
      <c r="G84" s="96"/>
      <c r="H84" s="96"/>
      <c r="I84" s="93"/>
      <c r="J84" s="94"/>
      <c r="K84" s="312">
        <v>0.05</v>
      </c>
      <c r="L84" s="853">
        <f>N78*K84</f>
        <v>113.85955826395184</v>
      </c>
      <c r="M84" s="854"/>
      <c r="N84" s="57"/>
    </row>
    <row r="85" spans="1:14" ht="15.75" thickBot="1">
      <c r="B85" s="97" t="s">
        <v>1058</v>
      </c>
      <c r="C85" s="98"/>
      <c r="D85" s="98"/>
      <c r="E85" s="98"/>
      <c r="F85" s="98"/>
      <c r="G85" s="98"/>
      <c r="H85" s="98"/>
      <c r="I85" s="99"/>
      <c r="J85" s="100"/>
      <c r="K85" s="313">
        <v>0.05</v>
      </c>
      <c r="L85" s="855">
        <f>N78*K85</f>
        <v>113.85955826395184</v>
      </c>
      <c r="M85" s="856"/>
      <c r="N85" s="57"/>
    </row>
    <row r="86" spans="1:14" ht="15.75" thickBot="1">
      <c r="B86" s="818" t="s">
        <v>1037</v>
      </c>
      <c r="C86" s="819"/>
      <c r="D86" s="819"/>
      <c r="E86" s="819"/>
      <c r="F86" s="819"/>
      <c r="G86" s="819"/>
      <c r="H86" s="819"/>
      <c r="I86" s="819"/>
      <c r="J86" s="819"/>
      <c r="K86" s="819"/>
      <c r="L86" s="819"/>
      <c r="M86" s="820"/>
      <c r="N86" s="58">
        <f>L83+L84+L85</f>
        <v>683.15734958371104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2960.3485148627478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2249.413387501259</v>
      </c>
      <c r="N48" s="280">
        <f>K48*M48</f>
        <v>2249.413387501259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2249.413387501259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2249.413387501259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449.88267750025182</v>
      </c>
      <c r="M83" s="854"/>
      <c r="N83" s="57"/>
    </row>
    <row r="84" spans="1:14">
      <c r="B84" s="95" t="s">
        <v>1057</v>
      </c>
      <c r="C84" s="96"/>
      <c r="D84" s="96"/>
      <c r="E84" s="96"/>
      <c r="F84" s="96"/>
      <c r="G84" s="96"/>
      <c r="H84" s="96"/>
      <c r="I84" s="93"/>
      <c r="J84" s="94"/>
      <c r="K84" s="312">
        <v>0.05</v>
      </c>
      <c r="L84" s="853">
        <f>N78*K84</f>
        <v>112.47066937506295</v>
      </c>
      <c r="M84" s="854"/>
      <c r="N84" s="57"/>
    </row>
    <row r="85" spans="1:14" ht="15.75" thickBot="1">
      <c r="B85" s="97" t="s">
        <v>1058</v>
      </c>
      <c r="C85" s="98"/>
      <c r="D85" s="98"/>
      <c r="E85" s="98"/>
      <c r="F85" s="98"/>
      <c r="G85" s="98"/>
      <c r="H85" s="98"/>
      <c r="I85" s="99"/>
      <c r="J85" s="100"/>
      <c r="K85" s="313">
        <v>0.05</v>
      </c>
      <c r="L85" s="855">
        <f>N78*K85</f>
        <v>112.47066937506295</v>
      </c>
      <c r="M85" s="856"/>
      <c r="N85" s="57"/>
    </row>
    <row r="86" spans="1:14" ht="15.75" thickBot="1">
      <c r="B86" s="818" t="s">
        <v>1037</v>
      </c>
      <c r="C86" s="819"/>
      <c r="D86" s="819"/>
      <c r="E86" s="819"/>
      <c r="F86" s="819"/>
      <c r="G86" s="819"/>
      <c r="H86" s="819"/>
      <c r="I86" s="819"/>
      <c r="J86" s="819"/>
      <c r="K86" s="819"/>
      <c r="L86" s="819"/>
      <c r="M86" s="820"/>
      <c r="N86" s="58">
        <f>L83+L84+L85</f>
        <v>674.82401625037767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2924.2374037516365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2260.5244986123703</v>
      </c>
      <c r="N48" s="280">
        <f>K48*M48</f>
        <v>2260.5244986123703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2260.5244986123703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2260.5244986123703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452.1048997224741</v>
      </c>
      <c r="M83" s="854"/>
      <c r="N83" s="57"/>
    </row>
    <row r="84" spans="1:14">
      <c r="B84" s="95" t="s">
        <v>1057</v>
      </c>
      <c r="C84" s="96"/>
      <c r="D84" s="96"/>
      <c r="E84" s="96"/>
      <c r="F84" s="96"/>
      <c r="G84" s="96"/>
      <c r="H84" s="96"/>
      <c r="I84" s="93"/>
      <c r="J84" s="94"/>
      <c r="K84" s="312">
        <v>0.05</v>
      </c>
      <c r="L84" s="853">
        <f>N78*K84</f>
        <v>113.02622493061853</v>
      </c>
      <c r="M84" s="854"/>
      <c r="N84" s="57"/>
    </row>
    <row r="85" spans="1:14" ht="15.75" thickBot="1">
      <c r="B85" s="97" t="s">
        <v>1058</v>
      </c>
      <c r="C85" s="98"/>
      <c r="D85" s="98"/>
      <c r="E85" s="98"/>
      <c r="F85" s="98"/>
      <c r="G85" s="98"/>
      <c r="H85" s="98"/>
      <c r="I85" s="99"/>
      <c r="J85" s="100"/>
      <c r="K85" s="313">
        <v>0.05</v>
      </c>
      <c r="L85" s="855">
        <f>N78*K85</f>
        <v>113.02622493061853</v>
      </c>
      <c r="M85" s="856"/>
      <c r="N85" s="57"/>
    </row>
    <row r="86" spans="1:14" ht="15.75" thickBot="1">
      <c r="B86" s="818" t="s">
        <v>1037</v>
      </c>
      <c r="C86" s="819"/>
      <c r="D86" s="819"/>
      <c r="E86" s="819"/>
      <c r="F86" s="819"/>
      <c r="G86" s="819"/>
      <c r="H86" s="819"/>
      <c r="I86" s="819"/>
      <c r="J86" s="819"/>
      <c r="K86" s="819"/>
      <c r="L86" s="819"/>
      <c r="M86" s="820"/>
      <c r="N86" s="58">
        <f>L83+L84+L85</f>
        <v>678.15734958371127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2938.6818481960818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2230.173623118339</v>
      </c>
      <c r="N48" s="280">
        <f>K48*M48</f>
        <v>2230.173623118339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2230.173623118339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2230.173623118339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446.03472462366784</v>
      </c>
      <c r="M83" s="854"/>
      <c r="N83" s="57"/>
    </row>
    <row r="84" spans="1:14">
      <c r="B84" s="95" t="s">
        <v>1057</v>
      </c>
      <c r="C84" s="96"/>
      <c r="D84" s="96"/>
      <c r="E84" s="96"/>
      <c r="F84" s="96"/>
      <c r="G84" s="96"/>
      <c r="H84" s="96"/>
      <c r="I84" s="93"/>
      <c r="J84" s="94"/>
      <c r="K84" s="312">
        <v>0.05</v>
      </c>
      <c r="L84" s="853">
        <f>N78*K84</f>
        <v>111.50868115591696</v>
      </c>
      <c r="M84" s="854"/>
      <c r="N84" s="57"/>
    </row>
    <row r="85" spans="1:14" ht="15.75" thickBot="1">
      <c r="B85" s="97" t="s">
        <v>1058</v>
      </c>
      <c r="C85" s="98"/>
      <c r="D85" s="98"/>
      <c r="E85" s="98"/>
      <c r="F85" s="98"/>
      <c r="G85" s="98"/>
      <c r="H85" s="98"/>
      <c r="I85" s="99"/>
      <c r="J85" s="100"/>
      <c r="K85" s="313">
        <v>0.05</v>
      </c>
      <c r="L85" s="855">
        <f>N78*K85</f>
        <v>111.50868115591696</v>
      </c>
      <c r="M85" s="856"/>
      <c r="N85" s="57"/>
    </row>
    <row r="86" spans="1:14" ht="15.75" thickBot="1">
      <c r="B86" s="818" t="s">
        <v>1037</v>
      </c>
      <c r="C86" s="819"/>
      <c r="D86" s="819"/>
      <c r="E86" s="819"/>
      <c r="F86" s="819"/>
      <c r="G86" s="819"/>
      <c r="H86" s="819"/>
      <c r="I86" s="819"/>
      <c r="J86" s="819"/>
      <c r="K86" s="819"/>
      <c r="L86" s="819"/>
      <c r="M86" s="820"/>
      <c r="N86" s="58">
        <f>L83+L84+L85</f>
        <v>669.05208693550173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2899.2257100538409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2252.3958453405612</v>
      </c>
      <c r="N48" s="280">
        <f>K48*M48</f>
        <v>2252.3958453405612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2252.3958453405612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2252.3958453405612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450.47916906811224</v>
      </c>
      <c r="M83" s="854"/>
      <c r="N83" s="57"/>
    </row>
    <row r="84" spans="1:14">
      <c r="B84" s="95" t="s">
        <v>1057</v>
      </c>
      <c r="C84" s="96"/>
      <c r="D84" s="96"/>
      <c r="E84" s="96"/>
      <c r="F84" s="96"/>
      <c r="G84" s="96"/>
      <c r="H84" s="96"/>
      <c r="I84" s="93"/>
      <c r="J84" s="94"/>
      <c r="K84" s="312">
        <v>0.05</v>
      </c>
      <c r="L84" s="853">
        <f>N78*K84</f>
        <v>112.61979226702806</v>
      </c>
      <c r="M84" s="854"/>
      <c r="N84" s="57"/>
    </row>
    <row r="85" spans="1:14" ht="15.75" thickBot="1">
      <c r="B85" s="97" t="s">
        <v>1058</v>
      </c>
      <c r="C85" s="98"/>
      <c r="D85" s="98"/>
      <c r="E85" s="98"/>
      <c r="F85" s="98"/>
      <c r="G85" s="98"/>
      <c r="H85" s="98"/>
      <c r="I85" s="99"/>
      <c r="J85" s="100"/>
      <c r="K85" s="313">
        <v>0.05</v>
      </c>
      <c r="L85" s="855">
        <f>N78*K85</f>
        <v>112.61979226702806</v>
      </c>
      <c r="M85" s="856"/>
      <c r="N85" s="57"/>
    </row>
    <row r="86" spans="1:14" ht="15.75" thickBot="1">
      <c r="B86" s="818" t="s">
        <v>1037</v>
      </c>
      <c r="C86" s="819"/>
      <c r="D86" s="819"/>
      <c r="E86" s="819"/>
      <c r="F86" s="819"/>
      <c r="G86" s="819"/>
      <c r="H86" s="819"/>
      <c r="I86" s="819"/>
      <c r="J86" s="819"/>
      <c r="K86" s="819"/>
      <c r="L86" s="819"/>
      <c r="M86" s="820"/>
      <c r="N86" s="58">
        <f>L83+L84+L85</f>
        <v>675.71875360216836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2928.1145989427296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2252.3958453405612</v>
      </c>
      <c r="N48" s="280">
        <f>K48*M48</f>
        <v>2252.3958453405612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2252.3958453405612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2252.3958453405612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450.47916906811224</v>
      </c>
      <c r="M83" s="854"/>
      <c r="N83" s="57"/>
    </row>
    <row r="84" spans="1:14">
      <c r="B84" s="95" t="s">
        <v>1057</v>
      </c>
      <c r="C84" s="96"/>
      <c r="D84" s="96"/>
      <c r="E84" s="96"/>
      <c r="F84" s="96"/>
      <c r="G84" s="96"/>
      <c r="H84" s="96"/>
      <c r="I84" s="93"/>
      <c r="J84" s="94"/>
      <c r="K84" s="312">
        <v>0.05</v>
      </c>
      <c r="L84" s="853">
        <f>N78*K84</f>
        <v>112.61979226702806</v>
      </c>
      <c r="M84" s="854"/>
      <c r="N84" s="57"/>
    </row>
    <row r="85" spans="1:14" ht="15.75" thickBot="1">
      <c r="B85" s="97" t="s">
        <v>1058</v>
      </c>
      <c r="C85" s="98"/>
      <c r="D85" s="98"/>
      <c r="E85" s="98"/>
      <c r="F85" s="98"/>
      <c r="G85" s="98"/>
      <c r="H85" s="98"/>
      <c r="I85" s="99"/>
      <c r="J85" s="100"/>
      <c r="K85" s="313">
        <v>0.05</v>
      </c>
      <c r="L85" s="855">
        <f>N78*K85</f>
        <v>112.61979226702806</v>
      </c>
      <c r="M85" s="856"/>
      <c r="N85" s="57"/>
    </row>
    <row r="86" spans="1:14" ht="15.75" thickBot="1">
      <c r="B86" s="818" t="s">
        <v>1037</v>
      </c>
      <c r="C86" s="819"/>
      <c r="D86" s="819"/>
      <c r="E86" s="819"/>
      <c r="F86" s="819"/>
      <c r="G86" s="819"/>
      <c r="H86" s="819"/>
      <c r="I86" s="819"/>
      <c r="J86" s="819"/>
      <c r="K86" s="819"/>
      <c r="L86" s="819"/>
      <c r="M86" s="820"/>
      <c r="N86" s="58">
        <f>L83+L84+L85</f>
        <v>675.71875360216836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2928.1145989427296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2242.3523076202946</v>
      </c>
      <c r="N48" s="280">
        <f>K48*M48</f>
        <v>2242.3523076202946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2242.3523076202946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2242.3523076202946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448.47046152405892</v>
      </c>
      <c r="M83" s="854"/>
      <c r="N83" s="57"/>
    </row>
    <row r="84" spans="1:14">
      <c r="B84" s="95" t="s">
        <v>1057</v>
      </c>
      <c r="C84" s="96"/>
      <c r="D84" s="96"/>
      <c r="E84" s="96"/>
      <c r="F84" s="96"/>
      <c r="G84" s="96"/>
      <c r="H84" s="96"/>
      <c r="I84" s="93"/>
      <c r="J84" s="94"/>
      <c r="K84" s="312">
        <v>0.05</v>
      </c>
      <c r="L84" s="853">
        <f>N78*K84</f>
        <v>112.11761538101473</v>
      </c>
      <c r="M84" s="854"/>
      <c r="N84" s="57"/>
    </row>
    <row r="85" spans="1:14" ht="15.75" thickBot="1">
      <c r="B85" s="97" t="s">
        <v>1058</v>
      </c>
      <c r="C85" s="98"/>
      <c r="D85" s="98"/>
      <c r="E85" s="98"/>
      <c r="F85" s="98"/>
      <c r="G85" s="98"/>
      <c r="H85" s="98"/>
      <c r="I85" s="99"/>
      <c r="J85" s="100"/>
      <c r="K85" s="313">
        <v>0.05</v>
      </c>
      <c r="L85" s="855">
        <f>N78*K85</f>
        <v>112.11761538101473</v>
      </c>
      <c r="M85" s="856"/>
      <c r="N85" s="57"/>
    </row>
    <row r="86" spans="1:14" ht="15.75" thickBot="1">
      <c r="B86" s="818" t="s">
        <v>1037</v>
      </c>
      <c r="C86" s="819"/>
      <c r="D86" s="819"/>
      <c r="E86" s="819"/>
      <c r="F86" s="819"/>
      <c r="G86" s="819"/>
      <c r="H86" s="819"/>
      <c r="I86" s="819"/>
      <c r="J86" s="819"/>
      <c r="K86" s="819"/>
      <c r="L86" s="819"/>
      <c r="M86" s="820"/>
      <c r="N86" s="58">
        <f>L83+L84+L85</f>
        <v>672.70569228608838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2915.057999906383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2344.9013696659699</v>
      </c>
      <c r="N48" s="280">
        <f>K48*M48</f>
        <v>2344.9013696659699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2344.9013696659699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2344.9013696659699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468.98027393319398</v>
      </c>
      <c r="M83" s="854"/>
      <c r="N83" s="57"/>
    </row>
    <row r="84" spans="1:14">
      <c r="B84" s="95" t="s">
        <v>1057</v>
      </c>
      <c r="C84" s="96"/>
      <c r="D84" s="96"/>
      <c r="E84" s="96"/>
      <c r="F84" s="96"/>
      <c r="G84" s="96"/>
      <c r="H84" s="96"/>
      <c r="I84" s="93"/>
      <c r="J84" s="94"/>
      <c r="K84" s="312">
        <v>0.05</v>
      </c>
      <c r="L84" s="853">
        <f>N78*K84</f>
        <v>117.2450684832985</v>
      </c>
      <c r="M84" s="854"/>
      <c r="N84" s="57"/>
    </row>
    <row r="85" spans="1:14" ht="15.75" thickBot="1">
      <c r="B85" s="97" t="s">
        <v>1058</v>
      </c>
      <c r="C85" s="98"/>
      <c r="D85" s="98"/>
      <c r="E85" s="98"/>
      <c r="F85" s="98"/>
      <c r="G85" s="98"/>
      <c r="H85" s="98"/>
      <c r="I85" s="99"/>
      <c r="J85" s="100"/>
      <c r="K85" s="313">
        <v>0.05</v>
      </c>
      <c r="L85" s="855">
        <f>N78*K85</f>
        <v>117.2450684832985</v>
      </c>
      <c r="M85" s="856"/>
      <c r="N85" s="57"/>
    </row>
    <row r="86" spans="1:14" ht="15.75" thickBot="1">
      <c r="B86" s="818" t="s">
        <v>1037</v>
      </c>
      <c r="C86" s="819"/>
      <c r="D86" s="819"/>
      <c r="E86" s="819"/>
      <c r="F86" s="819"/>
      <c r="G86" s="819"/>
      <c r="H86" s="819"/>
      <c r="I86" s="819"/>
      <c r="J86" s="819"/>
      <c r="K86" s="819"/>
      <c r="L86" s="819"/>
      <c r="M86" s="820"/>
      <c r="N86" s="58">
        <f>L83+L84+L85</f>
        <v>703.47041089979098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3048.3717805657607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2331.2411965091833</v>
      </c>
      <c r="N48" s="280">
        <f>K48*M48</f>
        <v>2331.2411965091833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2331.2411965091833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2331.2411965091833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466.24823930183669</v>
      </c>
      <c r="M83" s="854"/>
      <c r="N83" s="57"/>
    </row>
    <row r="84" spans="1:14">
      <c r="B84" s="95" t="s">
        <v>1057</v>
      </c>
      <c r="C84" s="96"/>
      <c r="D84" s="96"/>
      <c r="E84" s="96"/>
      <c r="F84" s="96"/>
      <c r="G84" s="96"/>
      <c r="H84" s="96"/>
      <c r="I84" s="93"/>
      <c r="J84" s="94"/>
      <c r="K84" s="312">
        <v>0.05</v>
      </c>
      <c r="L84" s="853">
        <f>N78*K84</f>
        <v>116.56205982545917</v>
      </c>
      <c r="M84" s="854"/>
      <c r="N84" s="57"/>
    </row>
    <row r="85" spans="1:14" ht="15.75" thickBot="1">
      <c r="B85" s="97" t="s">
        <v>1058</v>
      </c>
      <c r="C85" s="98"/>
      <c r="D85" s="98"/>
      <c r="E85" s="98"/>
      <c r="F85" s="98"/>
      <c r="G85" s="98"/>
      <c r="H85" s="98"/>
      <c r="I85" s="99"/>
      <c r="J85" s="100"/>
      <c r="K85" s="313">
        <v>0.05</v>
      </c>
      <c r="L85" s="855">
        <f>N78*K85</f>
        <v>116.56205982545917</v>
      </c>
      <c r="M85" s="856"/>
      <c r="N85" s="57"/>
    </row>
    <row r="86" spans="1:14" ht="15.75" thickBot="1">
      <c r="B86" s="818" t="s">
        <v>1037</v>
      </c>
      <c r="C86" s="819"/>
      <c r="D86" s="819"/>
      <c r="E86" s="819"/>
      <c r="F86" s="819"/>
      <c r="G86" s="819"/>
      <c r="H86" s="819"/>
      <c r="I86" s="819"/>
      <c r="J86" s="819"/>
      <c r="K86" s="819"/>
      <c r="L86" s="819"/>
      <c r="M86" s="820"/>
      <c r="N86" s="58">
        <f>L83+L84+L85</f>
        <v>699.37235895275501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3030.6135554619382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1821.7814798963782</v>
      </c>
      <c r="N48" s="280">
        <f>K48*M48</f>
        <v>1821.7814798963782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1821.7814798963782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1821.7814798963782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364.35629597927567</v>
      </c>
      <c r="M83" s="854"/>
      <c r="N83" s="57"/>
    </row>
    <row r="84" spans="1:14">
      <c r="B84" s="95" t="s">
        <v>1057</v>
      </c>
      <c r="C84" s="96"/>
      <c r="D84" s="96"/>
      <c r="E84" s="96"/>
      <c r="F84" s="96"/>
      <c r="G84" s="96"/>
      <c r="H84" s="96"/>
      <c r="I84" s="93"/>
      <c r="J84" s="94"/>
      <c r="K84" s="312">
        <v>0.05</v>
      </c>
      <c r="L84" s="853">
        <f>N78*K84</f>
        <v>91.089073994818918</v>
      </c>
      <c r="M84" s="854"/>
      <c r="N84" s="57"/>
    </row>
    <row r="85" spans="1:14" ht="15.75" thickBot="1">
      <c r="B85" s="97" t="s">
        <v>1058</v>
      </c>
      <c r="C85" s="98"/>
      <c r="D85" s="98"/>
      <c r="E85" s="98"/>
      <c r="F85" s="98"/>
      <c r="G85" s="98"/>
      <c r="H85" s="98"/>
      <c r="I85" s="99"/>
      <c r="J85" s="100"/>
      <c r="K85" s="313">
        <v>0.05</v>
      </c>
      <c r="L85" s="855">
        <f>N78*K85</f>
        <v>91.089073994818918</v>
      </c>
      <c r="M85" s="856"/>
      <c r="N85" s="57"/>
    </row>
    <row r="86" spans="1:14" ht="15.75" thickBot="1">
      <c r="B86" s="818" t="s">
        <v>1037</v>
      </c>
      <c r="C86" s="819"/>
      <c r="D86" s="819"/>
      <c r="E86" s="819"/>
      <c r="F86" s="819"/>
      <c r="G86" s="819"/>
      <c r="H86" s="819"/>
      <c r="I86" s="819"/>
      <c r="J86" s="819"/>
      <c r="K86" s="819"/>
      <c r="L86" s="819"/>
      <c r="M86" s="820"/>
      <c r="N86" s="58">
        <f>L83+L84+L85</f>
        <v>546.53444396891348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2368.3159238652916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N75*M41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1510.5919006448869</v>
      </c>
      <c r="N48" s="280">
        <f>K48*M48</f>
        <v>1510.5919006448869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1510.5919006448869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6"/>
      <c r="M64" s="897"/>
      <c r="N64" s="133"/>
    </row>
    <row r="65" spans="1:14" ht="15.75" thickBot="1">
      <c r="B65" s="907" t="s">
        <v>1037</v>
      </c>
      <c r="C65" s="861"/>
      <c r="D65" s="861"/>
      <c r="E65" s="861"/>
      <c r="F65" s="861"/>
      <c r="G65" s="861"/>
      <c r="H65" s="861"/>
      <c r="I65" s="861"/>
      <c r="J65" s="861"/>
      <c r="K65" s="861"/>
      <c r="L65" s="861"/>
      <c r="M65" s="862"/>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7" t="s">
        <v>1047</v>
      </c>
      <c r="C69" s="858"/>
      <c r="D69" s="858"/>
      <c r="E69" s="858"/>
      <c r="F69" s="858"/>
      <c r="G69" s="858"/>
      <c r="H69" s="858"/>
      <c r="I69" s="79" t="s">
        <v>1048</v>
      </c>
      <c r="J69" s="81" t="s">
        <v>1494</v>
      </c>
      <c r="K69" s="80" t="s">
        <v>1050</v>
      </c>
      <c r="L69" s="859" t="s">
        <v>1034</v>
      </c>
      <c r="M69" s="860"/>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4"/>
      <c r="C74" s="895"/>
      <c r="D74" s="895"/>
      <c r="E74" s="895"/>
      <c r="F74" s="895"/>
      <c r="G74" s="895"/>
      <c r="H74" s="895"/>
      <c r="I74" s="132"/>
      <c r="J74" s="132"/>
      <c r="K74" s="132"/>
      <c r="L74" s="908"/>
      <c r="M74" s="908"/>
      <c r="N74" s="51"/>
    </row>
    <row r="75" spans="1:14" ht="15.75" thickBot="1">
      <c r="B75" s="907" t="s">
        <v>1037</v>
      </c>
      <c r="C75" s="861"/>
      <c r="D75" s="861"/>
      <c r="E75" s="861"/>
      <c r="F75" s="861"/>
      <c r="G75" s="861"/>
      <c r="H75" s="861"/>
      <c r="I75" s="861"/>
      <c r="J75" s="861"/>
      <c r="K75" s="861"/>
      <c r="L75" s="861"/>
      <c r="M75" s="862"/>
      <c r="N75" s="309">
        <f>SUM(N70:N74)</f>
        <v>51.067205206099999</v>
      </c>
    </row>
    <row r="76" spans="1:14" ht="15.75" thickBot="1">
      <c r="B76" s="39"/>
      <c r="C76" s="40"/>
      <c r="D76" s="40"/>
      <c r="E76" s="40"/>
      <c r="F76" s="40"/>
      <c r="G76" s="40"/>
      <c r="H76" s="40"/>
      <c r="I76" s="40"/>
      <c r="J76" s="40"/>
      <c r="K76" s="40"/>
      <c r="L76" s="40"/>
      <c r="M76" s="40"/>
      <c r="N76" s="41"/>
    </row>
    <row r="77" spans="1:14" ht="15.75" thickBot="1">
      <c r="B77" s="818" t="s">
        <v>1051</v>
      </c>
      <c r="C77" s="819"/>
      <c r="D77" s="819"/>
      <c r="E77" s="819"/>
      <c r="F77" s="819"/>
      <c r="G77" s="819"/>
      <c r="H77" s="819"/>
      <c r="I77" s="819"/>
      <c r="J77" s="819"/>
      <c r="K77" s="819"/>
      <c r="L77" s="819"/>
      <c r="M77" s="820"/>
      <c r="N77" s="105">
        <f>N43+N54+N65+N75</f>
        <v>1939.0074539245645</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387.80149078491291</v>
      </c>
      <c r="M82" s="854"/>
      <c r="N82" s="57"/>
    </row>
    <row r="83" spans="1:14">
      <c r="B83" s="95" t="s">
        <v>1057</v>
      </c>
      <c r="C83" s="96"/>
      <c r="D83" s="96"/>
      <c r="E83" s="96"/>
      <c r="F83" s="96"/>
      <c r="G83" s="96"/>
      <c r="H83" s="96"/>
      <c r="I83" s="93"/>
      <c r="J83" s="94"/>
      <c r="K83" s="312">
        <v>0.05</v>
      </c>
      <c r="L83" s="853">
        <f>N77*K83</f>
        <v>96.950372696228229</v>
      </c>
      <c r="M83" s="854"/>
      <c r="N83" s="57"/>
    </row>
    <row r="84" spans="1:14" ht="15.75" thickBot="1">
      <c r="B84" s="97" t="s">
        <v>1058</v>
      </c>
      <c r="C84" s="98"/>
      <c r="D84" s="98"/>
      <c r="E84" s="98"/>
      <c r="F84" s="98"/>
      <c r="G84" s="98"/>
      <c r="H84" s="98"/>
      <c r="I84" s="99"/>
      <c r="J84" s="100"/>
      <c r="K84" s="313">
        <v>0.05</v>
      </c>
      <c r="L84" s="855">
        <f>N77*K84</f>
        <v>96.950372696228229</v>
      </c>
      <c r="M84" s="856"/>
      <c r="N84" s="57"/>
    </row>
    <row r="85" spans="1:14" ht="15.75" thickBot="1">
      <c r="B85" s="818" t="s">
        <v>1037</v>
      </c>
      <c r="C85" s="819"/>
      <c r="D85" s="819"/>
      <c r="E85" s="819"/>
      <c r="F85" s="819"/>
      <c r="G85" s="819"/>
      <c r="H85" s="819"/>
      <c r="I85" s="819"/>
      <c r="J85" s="819"/>
      <c r="K85" s="819"/>
      <c r="L85" s="819"/>
      <c r="M85" s="820"/>
      <c r="N85" s="58">
        <f>L82+L83+L84</f>
        <v>581.7022361773694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2520.709690101934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1203.8520072319652</v>
      </c>
      <c r="N48" s="280">
        <f>K48*M48</f>
        <v>1203.8520072319652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1203.8520072319652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1632.2675605116428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326.4535121023286</v>
      </c>
      <c r="M83" s="854"/>
      <c r="N83" s="57"/>
    </row>
    <row r="84" spans="1:14">
      <c r="B84" s="95" t="s">
        <v>1057</v>
      </c>
      <c r="C84" s="96"/>
      <c r="D84" s="96"/>
      <c r="E84" s="96"/>
      <c r="F84" s="96"/>
      <c r="G84" s="96"/>
      <c r="H84" s="96"/>
      <c r="I84" s="93"/>
      <c r="J84" s="94"/>
      <c r="K84" s="312">
        <v>0.05</v>
      </c>
      <c r="L84" s="853">
        <f>N78*K84</f>
        <v>81.613378025582151</v>
      </c>
      <c r="M84" s="854"/>
      <c r="N84" s="57"/>
    </row>
    <row r="85" spans="1:14" ht="15.75" thickBot="1">
      <c r="B85" s="97" t="s">
        <v>1058</v>
      </c>
      <c r="C85" s="98"/>
      <c r="D85" s="98"/>
      <c r="E85" s="98"/>
      <c r="F85" s="98"/>
      <c r="G85" s="98"/>
      <c r="H85" s="98"/>
      <c r="I85" s="99"/>
      <c r="J85" s="100"/>
      <c r="K85" s="313">
        <v>0.05</v>
      </c>
      <c r="L85" s="855">
        <f>N78*K85</f>
        <v>81.613378025582151</v>
      </c>
      <c r="M85" s="856"/>
      <c r="N85" s="57"/>
    </row>
    <row r="86" spans="1:14" ht="15.75" thickBot="1">
      <c r="B86" s="818" t="s">
        <v>1037</v>
      </c>
      <c r="C86" s="819"/>
      <c r="D86" s="819"/>
      <c r="E86" s="819"/>
      <c r="F86" s="819"/>
      <c r="G86" s="819"/>
      <c r="H86" s="819"/>
      <c r="I86" s="819"/>
      <c r="J86" s="819"/>
      <c r="K86" s="819"/>
      <c r="L86" s="819"/>
      <c r="M86" s="820"/>
      <c r="N86" s="58">
        <f>L83+L84+L85</f>
        <v>489.68026815349293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2121.9478286651356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9877.8481434492151</v>
      </c>
      <c r="N48" s="280">
        <f>K48*M48</f>
        <v>2963.3544430347642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2963.3544430347642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3391.7699963144419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678.35399926288846</v>
      </c>
      <c r="M83" s="854"/>
      <c r="N83" s="57"/>
    </row>
    <row r="84" spans="1:14">
      <c r="B84" s="95" t="s">
        <v>1057</v>
      </c>
      <c r="C84" s="96"/>
      <c r="D84" s="96"/>
      <c r="E84" s="96"/>
      <c r="F84" s="96"/>
      <c r="G84" s="96"/>
      <c r="H84" s="96"/>
      <c r="I84" s="93"/>
      <c r="J84" s="94"/>
      <c r="K84" s="312">
        <v>0.05</v>
      </c>
      <c r="L84" s="853">
        <f>N78*K84</f>
        <v>169.58849981572212</v>
      </c>
      <c r="M84" s="854"/>
      <c r="N84" s="57"/>
    </row>
    <row r="85" spans="1:14" ht="15.75" thickBot="1">
      <c r="B85" s="97" t="s">
        <v>1058</v>
      </c>
      <c r="C85" s="98"/>
      <c r="D85" s="98"/>
      <c r="E85" s="98"/>
      <c r="F85" s="98"/>
      <c r="G85" s="98"/>
      <c r="H85" s="98"/>
      <c r="I85" s="99"/>
      <c r="J85" s="100"/>
      <c r="K85" s="313">
        <v>0.05</v>
      </c>
      <c r="L85" s="855">
        <f>N78*K85</f>
        <v>169.58849981572212</v>
      </c>
      <c r="M85" s="856"/>
      <c r="N85" s="57"/>
    </row>
    <row r="86" spans="1:14" ht="15.75" thickBot="1">
      <c r="B86" s="818" t="s">
        <v>1037</v>
      </c>
      <c r="C86" s="819"/>
      <c r="D86" s="819"/>
      <c r="E86" s="819"/>
      <c r="F86" s="819"/>
      <c r="G86" s="819"/>
      <c r="H86" s="819"/>
      <c r="I86" s="819"/>
      <c r="J86" s="819"/>
      <c r="K86" s="819"/>
      <c r="L86" s="819"/>
      <c r="M86" s="820"/>
      <c r="N86" s="58">
        <f>L83+L84+L85</f>
        <v>1017.5309988943327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4409.3009952087741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950" t="str">
        <f>VLOOKUP(A36,EQUIPOS!A6:D154,3,FALSE)</f>
        <v>Carrotanque Irrigador de asfalto, 1000 GALONES DE CAPACIDAD</v>
      </c>
      <c r="C36" s="951"/>
      <c r="D36" s="951"/>
      <c r="E36" s="951"/>
      <c r="F36" s="951"/>
      <c r="G36" s="951"/>
      <c r="H36" s="952"/>
      <c r="I36" s="275"/>
      <c r="J36" s="276"/>
      <c r="K36" s="277">
        <f>VLOOKUP(A36,EQUIPOS!A6:D163,4,FALSE)</f>
        <v>123736.61578853607</v>
      </c>
      <c r="L36" s="278"/>
      <c r="M36" s="279">
        <v>500</v>
      </c>
      <c r="N36" s="280">
        <f>K36/M36</f>
        <v>247.47323157707214</v>
      </c>
    </row>
    <row r="37" spans="1:14">
      <c r="A37" s="119" t="s">
        <v>176</v>
      </c>
      <c r="B37" s="950" t="str">
        <f>VLOOKUP(A37,EQUIPOS!A7:D154,3,FALSE)</f>
        <v xml:space="preserve">Compresor (barrido y soplado)
</v>
      </c>
      <c r="C37" s="951"/>
      <c r="D37" s="951"/>
      <c r="E37" s="951"/>
      <c r="F37" s="951"/>
      <c r="G37" s="951"/>
      <c r="H37" s="952"/>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1064.3620390043991</v>
      </c>
      <c r="N48" s="280">
        <f>K48*M48</f>
        <v>478.96291755197961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478.96291755197961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907.37847083165718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181.47569416633144</v>
      </c>
      <c r="M83" s="854"/>
      <c r="N83" s="57"/>
    </row>
    <row r="84" spans="1:14">
      <c r="B84" s="95" t="s">
        <v>1057</v>
      </c>
      <c r="C84" s="96"/>
      <c r="D84" s="96"/>
      <c r="E84" s="96"/>
      <c r="F84" s="96"/>
      <c r="G84" s="96"/>
      <c r="H84" s="96"/>
      <c r="I84" s="93"/>
      <c r="J84" s="94"/>
      <c r="K84" s="312">
        <v>0.05</v>
      </c>
      <c r="L84" s="853">
        <f>N78*K84</f>
        <v>45.368923541582859</v>
      </c>
      <c r="M84" s="854"/>
      <c r="N84" s="57"/>
    </row>
    <row r="85" spans="1:14" ht="15.75" thickBot="1">
      <c r="B85" s="97" t="s">
        <v>1058</v>
      </c>
      <c r="C85" s="98"/>
      <c r="D85" s="98"/>
      <c r="E85" s="98"/>
      <c r="F85" s="98"/>
      <c r="G85" s="98"/>
      <c r="H85" s="98"/>
      <c r="I85" s="99"/>
      <c r="J85" s="100"/>
      <c r="K85" s="313">
        <v>0.05</v>
      </c>
      <c r="L85" s="855">
        <f>N78*K85</f>
        <v>45.368923541582859</v>
      </c>
      <c r="M85" s="856"/>
      <c r="N85" s="57"/>
    </row>
    <row r="86" spans="1:14" ht="15.75" thickBot="1">
      <c r="B86" s="818" t="s">
        <v>1037</v>
      </c>
      <c r="C86" s="819"/>
      <c r="D86" s="819"/>
      <c r="E86" s="819"/>
      <c r="F86" s="819"/>
      <c r="G86" s="819"/>
      <c r="H86" s="819"/>
      <c r="I86" s="819"/>
      <c r="J86" s="819"/>
      <c r="K86" s="819"/>
      <c r="L86" s="819"/>
      <c r="M86" s="820"/>
      <c r="N86" s="58">
        <f>L83+L84+L85</f>
        <v>272.21354124949715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1179.5920120811543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4"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1373.4171325843799</v>
      </c>
      <c r="N48" s="280">
        <f>K48*M48</f>
        <v>618.037709662971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618.037709662971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1046.4532629426485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209.29065258852972</v>
      </c>
      <c r="M83" s="854"/>
      <c r="N83" s="57"/>
    </row>
    <row r="84" spans="1:14">
      <c r="B84" s="95" t="s">
        <v>1057</v>
      </c>
      <c r="C84" s="96"/>
      <c r="D84" s="96"/>
      <c r="E84" s="96"/>
      <c r="F84" s="96"/>
      <c r="G84" s="96"/>
      <c r="H84" s="96"/>
      <c r="I84" s="93"/>
      <c r="J84" s="94"/>
      <c r="K84" s="312">
        <v>0.05</v>
      </c>
      <c r="L84" s="853">
        <f>N78*K84</f>
        <v>52.322663147132431</v>
      </c>
      <c r="M84" s="854"/>
      <c r="N84" s="57"/>
    </row>
    <row r="85" spans="1:14" ht="15.75" thickBot="1">
      <c r="B85" s="97" t="s">
        <v>1058</v>
      </c>
      <c r="C85" s="98"/>
      <c r="D85" s="98"/>
      <c r="E85" s="98"/>
      <c r="F85" s="98"/>
      <c r="G85" s="98"/>
      <c r="H85" s="98"/>
      <c r="I85" s="99"/>
      <c r="J85" s="100"/>
      <c r="K85" s="313">
        <v>0.05</v>
      </c>
      <c r="L85" s="855">
        <f>N78*K85</f>
        <v>52.322663147132431</v>
      </c>
      <c r="M85" s="856"/>
      <c r="N85" s="57"/>
    </row>
    <row r="86" spans="1:14" ht="15.75" thickBot="1">
      <c r="B86" s="818" t="s">
        <v>1037</v>
      </c>
      <c r="C86" s="819"/>
      <c r="D86" s="819"/>
      <c r="E86" s="819"/>
      <c r="F86" s="819"/>
      <c r="G86" s="819"/>
      <c r="H86" s="819"/>
      <c r="I86" s="819"/>
      <c r="J86" s="819"/>
      <c r="K86" s="819"/>
      <c r="L86" s="819"/>
      <c r="M86" s="820"/>
      <c r="N86" s="58">
        <f>L83+L84+L85</f>
        <v>313.93597888279453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1360.3892418254432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1528.1593244224571</v>
      </c>
      <c r="N48" s="280">
        <f>K48*M48</f>
        <v>687.67169599010572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687.67169599010572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1116.0872492697833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223.21744985395668</v>
      </c>
      <c r="M83" s="854"/>
      <c r="N83" s="57"/>
    </row>
    <row r="84" spans="1:14">
      <c r="B84" s="95" t="s">
        <v>1057</v>
      </c>
      <c r="C84" s="96"/>
      <c r="D84" s="96"/>
      <c r="E84" s="96"/>
      <c r="F84" s="96"/>
      <c r="G84" s="96"/>
      <c r="H84" s="96"/>
      <c r="I84" s="93"/>
      <c r="J84" s="94"/>
      <c r="K84" s="312">
        <v>0.05</v>
      </c>
      <c r="L84" s="853">
        <f>N78*K84</f>
        <v>55.80436246348917</v>
      </c>
      <c r="M84" s="854"/>
      <c r="N84" s="57"/>
    </row>
    <row r="85" spans="1:14" ht="15.75" thickBot="1">
      <c r="B85" s="97" t="s">
        <v>1058</v>
      </c>
      <c r="C85" s="98"/>
      <c r="D85" s="98"/>
      <c r="E85" s="98"/>
      <c r="F85" s="98"/>
      <c r="G85" s="98"/>
      <c r="H85" s="98"/>
      <c r="I85" s="99"/>
      <c r="J85" s="100"/>
      <c r="K85" s="313">
        <v>0.05</v>
      </c>
      <c r="L85" s="855">
        <f>N78*K85</f>
        <v>55.80436246348917</v>
      </c>
      <c r="M85" s="856"/>
      <c r="N85" s="57"/>
    </row>
    <row r="86" spans="1:14" ht="15.75" thickBot="1">
      <c r="B86" s="818" t="s">
        <v>1037</v>
      </c>
      <c r="C86" s="819"/>
      <c r="D86" s="819"/>
      <c r="E86" s="819"/>
      <c r="F86" s="819"/>
      <c r="G86" s="819"/>
      <c r="H86" s="819"/>
      <c r="I86" s="819"/>
      <c r="J86" s="819"/>
      <c r="K86" s="819"/>
      <c r="L86" s="819"/>
      <c r="M86" s="820"/>
      <c r="N86" s="58">
        <f>L83+L84+L85</f>
        <v>334.82617478093499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1450.9134240507183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500</v>
      </c>
      <c r="N36" s="280">
        <f>K36/M36</f>
        <v>247.47323157707214</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500</v>
      </c>
      <c r="N37" s="280">
        <f>K37/M37</f>
        <v>129.36444444444444</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377.3483480735776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1588.8609978121303</v>
      </c>
      <c r="N48" s="280">
        <f>K48*M48</f>
        <v>714.98744901545865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714.98744901545865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1143.4030022951363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228.68060045902726</v>
      </c>
      <c r="M83" s="854"/>
      <c r="N83" s="57"/>
    </row>
    <row r="84" spans="1:14">
      <c r="B84" s="95" t="s">
        <v>1057</v>
      </c>
      <c r="C84" s="96"/>
      <c r="D84" s="96"/>
      <c r="E84" s="96"/>
      <c r="F84" s="96"/>
      <c r="G84" s="96"/>
      <c r="H84" s="96"/>
      <c r="I84" s="93"/>
      <c r="J84" s="94"/>
      <c r="K84" s="312">
        <v>0.05</v>
      </c>
      <c r="L84" s="853">
        <f>N78*K84</f>
        <v>57.170150114756815</v>
      </c>
      <c r="M84" s="854"/>
      <c r="N84" s="57"/>
    </row>
    <row r="85" spans="1:14" ht="15.75" thickBot="1">
      <c r="B85" s="97" t="s">
        <v>1058</v>
      </c>
      <c r="C85" s="98"/>
      <c r="D85" s="98"/>
      <c r="E85" s="98"/>
      <c r="F85" s="98"/>
      <c r="G85" s="98"/>
      <c r="H85" s="98"/>
      <c r="I85" s="99"/>
      <c r="J85" s="100"/>
      <c r="K85" s="313">
        <v>0.05</v>
      </c>
      <c r="L85" s="855">
        <f>N78*K85</f>
        <v>57.170150114756815</v>
      </c>
      <c r="M85" s="856"/>
      <c r="N85" s="57"/>
    </row>
    <row r="86" spans="1:14" ht="15.75" thickBot="1">
      <c r="B86" s="818" t="s">
        <v>1037</v>
      </c>
      <c r="C86" s="819"/>
      <c r="D86" s="819"/>
      <c r="E86" s="819"/>
      <c r="F86" s="819"/>
      <c r="G86" s="819"/>
      <c r="H86" s="819"/>
      <c r="I86" s="819"/>
      <c r="J86" s="819"/>
      <c r="K86" s="819"/>
      <c r="L86" s="819"/>
      <c r="M86" s="820"/>
      <c r="N86" s="58">
        <f>L83+L84+L85</f>
        <v>343.02090068854091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1486.4239029836772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400</v>
      </c>
      <c r="N36" s="280">
        <f>K36/M36</f>
        <v>309.34153947134018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400</v>
      </c>
      <c r="N37" s="280">
        <f>K37/M37</f>
        <v>328.41607919819444</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400</v>
      </c>
      <c r="N38" s="280">
        <f>K38/M38</f>
        <v>161.70555555555558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400</v>
      </c>
      <c r="M39" s="873"/>
      <c r="N39" s="280">
        <f>K39/L39</f>
        <v>210.91249999999999</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N75*M41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1011.3331843227046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1373.4171325843799</v>
      </c>
      <c r="N48" s="280">
        <f>K48*M48</f>
        <v>2513.3533526294154</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47353.897003510756</v>
      </c>
      <c r="N49" s="280">
        <f>K49*M49</f>
        <v>899.72404306670433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3413.0773956961198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5">
        <f>VLOOKUP(A58,TRANSPORTE!A5:D117,4,FALSE)</f>
        <v>1319.1811235744801</v>
      </c>
      <c r="M58" s="906"/>
      <c r="N58" s="295">
        <f>K58*L58</f>
        <v>25.064441347915121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25.064441347915121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95.751009761437501</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4545.2260311281771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909.04520622563541</v>
      </c>
      <c r="M82" s="854"/>
      <c r="N82" s="57"/>
    </row>
    <row r="83" spans="1:14">
      <c r="B83" s="95" t="s">
        <v>1057</v>
      </c>
      <c r="C83" s="96"/>
      <c r="D83" s="96"/>
      <c r="E83" s="96"/>
      <c r="F83" s="96"/>
      <c r="G83" s="96"/>
      <c r="H83" s="96"/>
      <c r="I83" s="93"/>
      <c r="J83" s="94"/>
      <c r="K83" s="312">
        <v>0.05</v>
      </c>
      <c r="L83" s="853">
        <f>N77*K83</f>
        <v>227.26130155640885</v>
      </c>
      <c r="M83" s="854"/>
      <c r="N83" s="57"/>
    </row>
    <row r="84" spans="1:14" ht="15.75" thickBot="1">
      <c r="B84" s="97" t="s">
        <v>1058</v>
      </c>
      <c r="C84" s="98"/>
      <c r="D84" s="98"/>
      <c r="E84" s="98"/>
      <c r="F84" s="98"/>
      <c r="G84" s="98"/>
      <c r="H84" s="98"/>
      <c r="I84" s="99"/>
      <c r="J84" s="100"/>
      <c r="K84" s="313">
        <v>0.05</v>
      </c>
      <c r="L84" s="855">
        <f>N77*K84</f>
        <v>227.26130155640885</v>
      </c>
      <c r="M84" s="856"/>
      <c r="N84" s="57"/>
    </row>
    <row r="85" spans="1:14" ht="15.75" thickBot="1">
      <c r="B85" s="818" t="s">
        <v>1037</v>
      </c>
      <c r="C85" s="819"/>
      <c r="D85" s="819"/>
      <c r="E85" s="819"/>
      <c r="F85" s="819"/>
      <c r="G85" s="819"/>
      <c r="H85" s="819"/>
      <c r="I85" s="819"/>
      <c r="J85" s="819"/>
      <c r="K85" s="819"/>
      <c r="L85" s="819"/>
      <c r="M85" s="820"/>
      <c r="N85" s="58">
        <f>L82+L83+L84</f>
        <v>1363.5678093384531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5908.7938404666302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400</v>
      </c>
      <c r="N36" s="280">
        <f>K36/M36</f>
        <v>309.34153947134018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400</v>
      </c>
      <c r="N37" s="280">
        <f>K37/M37</f>
        <v>328.41607919819444</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400</v>
      </c>
      <c r="N38" s="280">
        <f>K38/M38</f>
        <v>161.70555555555558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400</v>
      </c>
      <c r="M39" s="873"/>
      <c r="N39" s="280">
        <f>K39/L39</f>
        <v>210.91249999999999</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1011.3331843227046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1373.4171325843799</v>
      </c>
      <c r="N48" s="280">
        <f>K48*M48</f>
        <v>2060.1256988765699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47353.897003510756</v>
      </c>
      <c r="N49" s="280">
        <f>K49*M49</f>
        <v>615.60066104563975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2675.7263599222097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5">
        <f>VLOOKUP(A58,TRANSPORTE!A5:D117,4,FALSE)</f>
        <v>1319.1811235744801</v>
      </c>
      <c r="M58" s="906"/>
      <c r="N58" s="295">
        <f>K58*L58</f>
        <v>17.14935460646824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17.14935460646824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3799.9599086128201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759.99198172256411</v>
      </c>
      <c r="M83" s="854"/>
      <c r="N83" s="57"/>
    </row>
    <row r="84" spans="1:14">
      <c r="B84" s="95" t="s">
        <v>1057</v>
      </c>
      <c r="C84" s="96"/>
      <c r="D84" s="96"/>
      <c r="E84" s="96"/>
      <c r="F84" s="96"/>
      <c r="G84" s="96"/>
      <c r="H84" s="96"/>
      <c r="I84" s="93"/>
      <c r="J84" s="94"/>
      <c r="K84" s="312">
        <v>0.05</v>
      </c>
      <c r="L84" s="853">
        <f>N78*K84</f>
        <v>189.99799543064103</v>
      </c>
      <c r="M84" s="854"/>
      <c r="N84" s="57"/>
    </row>
    <row r="85" spans="1:14" ht="15.75" thickBot="1">
      <c r="B85" s="97" t="s">
        <v>1058</v>
      </c>
      <c r="C85" s="98"/>
      <c r="D85" s="98"/>
      <c r="E85" s="98"/>
      <c r="F85" s="98"/>
      <c r="G85" s="98"/>
      <c r="H85" s="98"/>
      <c r="I85" s="99"/>
      <c r="J85" s="100"/>
      <c r="K85" s="313">
        <v>0.05</v>
      </c>
      <c r="L85" s="855">
        <f>N78*K85</f>
        <v>189.99799543064103</v>
      </c>
      <c r="M85" s="856"/>
      <c r="N85" s="57"/>
    </row>
    <row r="86" spans="1:14" ht="15.75" thickBot="1">
      <c r="B86" s="818" t="s">
        <v>1037</v>
      </c>
      <c r="C86" s="819"/>
      <c r="D86" s="819"/>
      <c r="E86" s="819"/>
      <c r="F86" s="819"/>
      <c r="G86" s="819"/>
      <c r="H86" s="819"/>
      <c r="I86" s="819"/>
      <c r="J86" s="819"/>
      <c r="K86" s="819"/>
      <c r="L86" s="819"/>
      <c r="M86" s="820"/>
      <c r="N86" s="58">
        <f>L83+L84+L85</f>
        <v>1139.9879725838462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4939.9478811966665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400</v>
      </c>
      <c r="N36" s="280">
        <f>K36/M36</f>
        <v>309.34153947134018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400</v>
      </c>
      <c r="N37" s="280">
        <f>K37/M37</f>
        <v>328.41607919819444</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400</v>
      </c>
      <c r="N38" s="280">
        <f>K38/M38</f>
        <v>161.70555555555558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400</v>
      </c>
      <c r="M39" s="873"/>
      <c r="N39" s="280">
        <f>K39/L39</f>
        <v>210.91249999999999</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1011.3331843227046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1373.4171325843799</v>
      </c>
      <c r="N48" s="280">
        <f>K48*M48</f>
        <v>2513.3533526294154</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47353.897003510756</v>
      </c>
      <c r="N49" s="280">
        <f>K49*M49</f>
        <v>899.72404306670433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3413.0773956961198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5">
        <f>VLOOKUP(A58,TRANSPORTE!A5:D117,4,FALSE)</f>
        <v>1319.1811235744801</v>
      </c>
      <c r="M58" s="906"/>
      <c r="N58" s="295">
        <f>K58*L58</f>
        <v>25.064441347915121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25.064441347915121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4545.2260311281771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909.04520622563541</v>
      </c>
      <c r="M83" s="854"/>
      <c r="N83" s="57"/>
    </row>
    <row r="84" spans="1:14">
      <c r="B84" s="95" t="s">
        <v>1057</v>
      </c>
      <c r="C84" s="96"/>
      <c r="D84" s="96"/>
      <c r="E84" s="96"/>
      <c r="F84" s="96"/>
      <c r="G84" s="96"/>
      <c r="H84" s="96"/>
      <c r="I84" s="93"/>
      <c r="J84" s="94"/>
      <c r="K84" s="312">
        <v>0.05</v>
      </c>
      <c r="L84" s="853">
        <f>N78*K84</f>
        <v>227.26130155640885</v>
      </c>
      <c r="M84" s="854"/>
      <c r="N84" s="57"/>
    </row>
    <row r="85" spans="1:14" ht="15.75" thickBot="1">
      <c r="B85" s="97" t="s">
        <v>1058</v>
      </c>
      <c r="C85" s="98"/>
      <c r="D85" s="98"/>
      <c r="E85" s="98"/>
      <c r="F85" s="98"/>
      <c r="G85" s="98"/>
      <c r="H85" s="98"/>
      <c r="I85" s="99"/>
      <c r="J85" s="100"/>
      <c r="K85" s="313">
        <v>0.05</v>
      </c>
      <c r="L85" s="855">
        <f>N78*K85</f>
        <v>227.26130155640885</v>
      </c>
      <c r="M85" s="856"/>
      <c r="N85" s="57"/>
    </row>
    <row r="86" spans="1:14" ht="15.75" thickBot="1">
      <c r="B86" s="818" t="s">
        <v>1037</v>
      </c>
      <c r="C86" s="819"/>
      <c r="D86" s="819"/>
      <c r="E86" s="819"/>
      <c r="F86" s="819"/>
      <c r="G86" s="819"/>
      <c r="H86" s="819"/>
      <c r="I86" s="819"/>
      <c r="J86" s="819"/>
      <c r="K86" s="819"/>
      <c r="L86" s="819"/>
      <c r="M86" s="820"/>
      <c r="N86" s="58">
        <f>L83+L84+L85</f>
        <v>1363.5678093384531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5908.7938404666302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400</v>
      </c>
      <c r="N36" s="280">
        <f>K36/M36</f>
        <v>309.34153947134018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400</v>
      </c>
      <c r="N37" s="280">
        <f>K37/M37</f>
        <v>328.41607919819444</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400</v>
      </c>
      <c r="N38" s="280">
        <f>K38/M38</f>
        <v>161.70555555555558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400</v>
      </c>
      <c r="M39" s="873"/>
      <c r="N39" s="280">
        <f>K39/L39</f>
        <v>210.91249999999999</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1011.3331843227046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47353.897003510756</v>
      </c>
      <c r="N48" s="280">
        <f>K48*M48</f>
        <v>615.60066104563975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1373.4171325843799</v>
      </c>
      <c r="N49" s="280">
        <f>K49*M49</f>
        <v>2060.1256988765699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2675.7263599222097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5">
        <f>VLOOKUP(A58,TRANSPORTE!A5:D117,4,FALSE)</f>
        <v>1319.1811235744801</v>
      </c>
      <c r="M58" s="906"/>
      <c r="N58" s="295">
        <f>K58*L58</f>
        <v>17.14935460646824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17.14935460646824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3799.9599086128201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759.99198172256411</v>
      </c>
      <c r="M83" s="854"/>
      <c r="N83" s="57"/>
    </row>
    <row r="84" spans="1:14">
      <c r="B84" s="95" t="s">
        <v>1057</v>
      </c>
      <c r="C84" s="96"/>
      <c r="D84" s="96"/>
      <c r="E84" s="96"/>
      <c r="F84" s="96"/>
      <c r="G84" s="96"/>
      <c r="H84" s="96"/>
      <c r="I84" s="93"/>
      <c r="J84" s="94"/>
      <c r="K84" s="312">
        <v>0.05</v>
      </c>
      <c r="L84" s="853">
        <f>N78*K84</f>
        <v>189.99799543064103</v>
      </c>
      <c r="M84" s="854"/>
      <c r="N84" s="57"/>
    </row>
    <row r="85" spans="1:14" ht="15.75" thickBot="1">
      <c r="B85" s="97" t="s">
        <v>1058</v>
      </c>
      <c r="C85" s="98"/>
      <c r="D85" s="98"/>
      <c r="E85" s="98"/>
      <c r="F85" s="98"/>
      <c r="G85" s="98"/>
      <c r="H85" s="98"/>
      <c r="I85" s="99"/>
      <c r="J85" s="100"/>
      <c r="K85" s="313">
        <v>0.05</v>
      </c>
      <c r="L85" s="855">
        <f>N78*K85</f>
        <v>189.99799543064103</v>
      </c>
      <c r="M85" s="856"/>
      <c r="N85" s="57"/>
    </row>
    <row r="86" spans="1:14" ht="15.75" thickBot="1">
      <c r="B86" s="818" t="s">
        <v>1037</v>
      </c>
      <c r="C86" s="819"/>
      <c r="D86" s="819"/>
      <c r="E86" s="819"/>
      <c r="F86" s="819"/>
      <c r="G86" s="819"/>
      <c r="H86" s="819"/>
      <c r="I86" s="819"/>
      <c r="J86" s="819"/>
      <c r="K86" s="819"/>
      <c r="L86" s="819"/>
      <c r="M86" s="820"/>
      <c r="N86" s="58">
        <f>L83+L84+L85</f>
        <v>1139.9879725838462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4939.9478811966665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91">
        <v>275</v>
      </c>
      <c r="N36" s="280">
        <f>K36/M36</f>
        <v>449.95133014013118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91">
        <f>M36</f>
        <v>275</v>
      </c>
      <c r="N37" s="280">
        <f>K37/M37</f>
        <v>477.69611519737373</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91">
        <v>275</v>
      </c>
      <c r="N38" s="280">
        <f>K38/M38</f>
        <v>235.20808080808084</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948">
        <v>275</v>
      </c>
      <c r="M39" s="949"/>
      <c r="N39" s="280">
        <f>K39/L39</f>
        <v>306.78181818181821</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1471.0300862875704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45701.739625687194</v>
      </c>
      <c r="N48" s="280">
        <f>K48*M48</f>
        <v>1142.5434906421799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45812.850736798311</v>
      </c>
      <c r="N49" s="280">
        <f>K49*M49</f>
        <v>595.56705957837801</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1373.4171325843799</v>
      </c>
      <c r="N50" s="280">
        <f>K50*M50</f>
        <v>5823.2886421577714</v>
      </c>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7561.3991923783287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5">
        <f>VLOOKUP(A58,TRANSPORTE!A5:D117,4,FALSE)</f>
        <v>1319.1811235744801</v>
      </c>
      <c r="M58" s="906"/>
      <c r="N58" s="295">
        <f>K58*L58</f>
        <v>50.128882695830242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50.128882695830242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9221.8323573783655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1844.3664714756733</v>
      </c>
      <c r="M83" s="854"/>
      <c r="N83" s="57"/>
    </row>
    <row r="84" spans="1:14">
      <c r="B84" s="95" t="s">
        <v>1057</v>
      </c>
      <c r="C84" s="96"/>
      <c r="D84" s="96"/>
      <c r="E84" s="96"/>
      <c r="F84" s="96"/>
      <c r="G84" s="96"/>
      <c r="H84" s="96"/>
      <c r="I84" s="93"/>
      <c r="J84" s="94"/>
      <c r="K84" s="312">
        <v>0.05</v>
      </c>
      <c r="L84" s="853">
        <f>N78*K84</f>
        <v>461.09161786891832</v>
      </c>
      <c r="M84" s="854"/>
      <c r="N84" s="57"/>
    </row>
    <row r="85" spans="1:14" ht="15.75" thickBot="1">
      <c r="B85" s="97" t="s">
        <v>1058</v>
      </c>
      <c r="C85" s="98"/>
      <c r="D85" s="98"/>
      <c r="E85" s="98"/>
      <c r="F85" s="98"/>
      <c r="G85" s="98"/>
      <c r="H85" s="98"/>
      <c r="I85" s="99"/>
      <c r="J85" s="100"/>
      <c r="K85" s="313">
        <v>0.05</v>
      </c>
      <c r="L85" s="855">
        <f>N78*K85</f>
        <v>461.09161786891832</v>
      </c>
      <c r="M85" s="856"/>
      <c r="N85" s="57"/>
    </row>
    <row r="86" spans="1:14" ht="15.75" thickBot="1">
      <c r="B86" s="818" t="s">
        <v>1037</v>
      </c>
      <c r="C86" s="819"/>
      <c r="D86" s="819"/>
      <c r="E86" s="819"/>
      <c r="F86" s="819"/>
      <c r="G86" s="819"/>
      <c r="H86" s="819"/>
      <c r="I86" s="819"/>
      <c r="J86" s="819"/>
      <c r="K86" s="819"/>
      <c r="L86" s="819"/>
      <c r="M86" s="820"/>
      <c r="N86" s="58">
        <f>L83+L84+L85</f>
        <v>2766.5497072135104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11988.382064591875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91">
        <v>275</v>
      </c>
      <c r="N36" s="280">
        <f>K36/M36</f>
        <v>449.95133014013118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91">
        <v>275</v>
      </c>
      <c r="N37" s="280">
        <f>K37/M37</f>
        <v>477.69611519737373</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91">
        <v>275</v>
      </c>
      <c r="N38" s="280">
        <f>K38/M38</f>
        <v>235.20808080808084</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948">
        <v>275</v>
      </c>
      <c r="M39" s="949"/>
      <c r="N39" s="280">
        <f>K39/L39</f>
        <v>306.78181818181821</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1471.0300862875704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45701.739625687194</v>
      </c>
      <c r="N48" s="280">
        <f>K48*M48</f>
        <v>868.33305288805673</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45812.850736798311</v>
      </c>
      <c r="N49" s="280">
        <f>K49*M49</f>
        <v>458.1285073679831</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1373.4171325843799</v>
      </c>
      <c r="N50" s="280">
        <f>K50*M50</f>
        <v>4449.8715095733914</v>
      </c>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5776.3330698294312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5">
        <f>VLOOKUP(A58,TRANSPORTE!A5:D117,4,FALSE)</f>
        <v>1319.1811235744801</v>
      </c>
      <c r="M58" s="906"/>
      <c r="N58" s="295">
        <f>K58*L58</f>
        <v>38.256252583659922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38.256252583659922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7424.8936047172983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1484.9787209434598</v>
      </c>
      <c r="M83" s="854"/>
      <c r="N83" s="57"/>
    </row>
    <row r="84" spans="1:14">
      <c r="B84" s="95" t="s">
        <v>1057</v>
      </c>
      <c r="C84" s="96"/>
      <c r="D84" s="96"/>
      <c r="E84" s="96"/>
      <c r="F84" s="96"/>
      <c r="G84" s="96"/>
      <c r="H84" s="96"/>
      <c r="I84" s="93"/>
      <c r="J84" s="94"/>
      <c r="K84" s="312">
        <v>0.05</v>
      </c>
      <c r="L84" s="853">
        <f>N78*K84</f>
        <v>371.24468023586496</v>
      </c>
      <c r="M84" s="854"/>
      <c r="N84" s="57"/>
    </row>
    <row r="85" spans="1:14" ht="15.75" thickBot="1">
      <c r="B85" s="97" t="s">
        <v>1058</v>
      </c>
      <c r="C85" s="98"/>
      <c r="D85" s="98"/>
      <c r="E85" s="98"/>
      <c r="F85" s="98"/>
      <c r="G85" s="98"/>
      <c r="H85" s="98"/>
      <c r="I85" s="99"/>
      <c r="J85" s="100"/>
      <c r="K85" s="313">
        <v>0.05</v>
      </c>
      <c r="L85" s="855">
        <f>N78*K85</f>
        <v>371.24468023586496</v>
      </c>
      <c r="M85" s="856"/>
      <c r="N85" s="57"/>
    </row>
    <row r="86" spans="1:14" ht="15.75" thickBot="1">
      <c r="B86" s="818" t="s">
        <v>1037</v>
      </c>
      <c r="C86" s="819"/>
      <c r="D86" s="819"/>
      <c r="E86" s="819"/>
      <c r="F86" s="819"/>
      <c r="G86" s="819"/>
      <c r="H86" s="819"/>
      <c r="I86" s="819"/>
      <c r="J86" s="819"/>
      <c r="K86" s="819"/>
      <c r="L86" s="819"/>
      <c r="M86" s="820"/>
      <c r="N86" s="58">
        <f>L83+L84+L85</f>
        <v>2227.4680814151898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9652.3616861324881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275</v>
      </c>
      <c r="N36" s="280">
        <f>K36/M36</f>
        <v>449.95133014013118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275</v>
      </c>
      <c r="N37" s="280">
        <f>K37/M37</f>
        <v>477.69611519737373</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275</v>
      </c>
      <c r="N38" s="280">
        <f>K38/M38</f>
        <v>235.20808080808084</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275</v>
      </c>
      <c r="M39" s="873"/>
      <c r="N39" s="280">
        <f>K39/L39</f>
        <v>306.78181818181821</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1471.0300862875704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45701.739625687194</v>
      </c>
      <c r="N48" s="280">
        <f>K48*M48</f>
        <v>1142.5434906421799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45812.850736798311</v>
      </c>
      <c r="N49" s="280">
        <f>K49*M49</f>
        <v>595.56705957837801</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1588.8609978121303</v>
      </c>
      <c r="N50" s="280">
        <f>K50*M50</f>
        <v>6736.770630723433</v>
      </c>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8474.8811809439903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5">
        <f>VLOOKUP(A58,TRANSPORTE!A5:D117,4,FALSE)</f>
        <v>1319.1811235744801</v>
      </c>
      <c r="M58" s="906"/>
      <c r="N58" s="295">
        <f>K58*L58</f>
        <v>50.128882695830242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50.128882695830242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10135.314345944027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2027.0628691888055</v>
      </c>
      <c r="M83" s="854"/>
      <c r="N83" s="57"/>
    </row>
    <row r="84" spans="1:14">
      <c r="B84" s="95" t="s">
        <v>1057</v>
      </c>
      <c r="C84" s="96"/>
      <c r="D84" s="96"/>
      <c r="E84" s="96"/>
      <c r="F84" s="96"/>
      <c r="G84" s="96"/>
      <c r="H84" s="96"/>
      <c r="I84" s="93"/>
      <c r="J84" s="94"/>
      <c r="K84" s="312">
        <v>0.05</v>
      </c>
      <c r="L84" s="853">
        <f>N78*K84</f>
        <v>506.76571729720138</v>
      </c>
      <c r="M84" s="854"/>
      <c r="N84" s="57"/>
    </row>
    <row r="85" spans="1:14" ht="15.75" thickBot="1">
      <c r="B85" s="97" t="s">
        <v>1058</v>
      </c>
      <c r="C85" s="98"/>
      <c r="D85" s="98"/>
      <c r="E85" s="98"/>
      <c r="F85" s="98"/>
      <c r="G85" s="98"/>
      <c r="H85" s="98"/>
      <c r="I85" s="99"/>
      <c r="J85" s="100"/>
      <c r="K85" s="313">
        <v>0.05</v>
      </c>
      <c r="L85" s="855">
        <f>N78*K85</f>
        <v>506.76571729720138</v>
      </c>
      <c r="M85" s="856"/>
      <c r="N85" s="57"/>
    </row>
    <row r="86" spans="1:14" ht="15.75" thickBot="1">
      <c r="B86" s="818" t="s">
        <v>1037</v>
      </c>
      <c r="C86" s="819"/>
      <c r="D86" s="819"/>
      <c r="E86" s="819"/>
      <c r="F86" s="819"/>
      <c r="G86" s="819"/>
      <c r="H86" s="819"/>
      <c r="I86" s="819"/>
      <c r="J86" s="819"/>
      <c r="K86" s="819"/>
      <c r="L86" s="819"/>
      <c r="M86" s="820"/>
      <c r="N86" s="58">
        <f>L83+L84+L85</f>
        <v>3040.594303783208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13175.908649727235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275</v>
      </c>
      <c r="N36" s="280">
        <f>K36/M36</f>
        <v>449.95133014013118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275</v>
      </c>
      <c r="N37" s="280">
        <f>K37/M37</f>
        <v>477.69611519737373</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275</v>
      </c>
      <c r="N38" s="280">
        <f>K38/M38</f>
        <v>235.20808080808084</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7">
        <f>VLOOKUP(A39,EQUIPOS!A9:D166,4,FALSE)</f>
        <v>84365</v>
      </c>
      <c r="L39" s="872">
        <v>275</v>
      </c>
      <c r="M39" s="873"/>
      <c r="N39" s="280">
        <f>K39/L39</f>
        <v>306.78181818181821</v>
      </c>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1471.0300862875704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45701.739625687194</v>
      </c>
      <c r="N48" s="280">
        <f>K48*M48</f>
        <v>868.33305288805673</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45812.850736798311</v>
      </c>
      <c r="N49" s="280">
        <f>K49*M49</f>
        <v>458.1285073679831</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1588.8609978121303</v>
      </c>
      <c r="N50" s="280">
        <f>K50*M50</f>
        <v>5147.9096329113027</v>
      </c>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6474.3711931673424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5">
        <f>VLOOKUP(A58,TRANSPORTE!A5:D117,4,FALSE)</f>
        <v>1319.1811235744801</v>
      </c>
      <c r="M58" s="906"/>
      <c r="N58" s="295">
        <f>K58*L58</f>
        <v>38.256252583659922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38.256252583659922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8122.9317280552095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1624.5863456110419</v>
      </c>
      <c r="M83" s="854"/>
      <c r="N83" s="57"/>
    </row>
    <row r="84" spans="1:14">
      <c r="B84" s="95" t="s">
        <v>1057</v>
      </c>
      <c r="C84" s="96"/>
      <c r="D84" s="96"/>
      <c r="E84" s="96"/>
      <c r="F84" s="96"/>
      <c r="G84" s="96"/>
      <c r="H84" s="96"/>
      <c r="I84" s="93"/>
      <c r="J84" s="94"/>
      <c r="K84" s="312">
        <v>0.05</v>
      </c>
      <c r="L84" s="853">
        <f>N78*K84</f>
        <v>406.14658640276048</v>
      </c>
      <c r="M84" s="854"/>
      <c r="N84" s="57"/>
    </row>
    <row r="85" spans="1:14" ht="15.75" thickBot="1">
      <c r="B85" s="97" t="s">
        <v>1058</v>
      </c>
      <c r="C85" s="98"/>
      <c r="D85" s="98"/>
      <c r="E85" s="98"/>
      <c r="F85" s="98"/>
      <c r="G85" s="98"/>
      <c r="H85" s="98"/>
      <c r="I85" s="99"/>
      <c r="J85" s="100"/>
      <c r="K85" s="313">
        <v>0.05</v>
      </c>
      <c r="L85" s="855">
        <f>N78*K85</f>
        <v>406.14658640276048</v>
      </c>
      <c r="M85" s="856"/>
      <c r="N85" s="57"/>
    </row>
    <row r="86" spans="1:14" ht="15.75" thickBot="1">
      <c r="B86" s="818" t="s">
        <v>1037</v>
      </c>
      <c r="C86" s="819"/>
      <c r="D86" s="819"/>
      <c r="E86" s="819"/>
      <c r="F86" s="819"/>
      <c r="G86" s="819"/>
      <c r="H86" s="819"/>
      <c r="I86" s="819"/>
      <c r="J86" s="819"/>
      <c r="K86" s="819"/>
      <c r="L86" s="819"/>
      <c r="M86" s="820"/>
      <c r="N86" s="58">
        <f>L83+L84+L85</f>
        <v>2436.8795184165629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10559.811246471772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418</v>
      </c>
      <c r="N36" s="280">
        <f>K36/M36</f>
        <v>296.02061193429682</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418</v>
      </c>
      <c r="N37" s="280">
        <f>K37/M37</f>
        <v>314.27375999827217</v>
      </c>
    </row>
    <row r="38" spans="1:14">
      <c r="A38" t="s">
        <v>225</v>
      </c>
      <c r="B38" s="867" t="str">
        <f>VLOOKUP(A38,EQUIPOS!A8:D154,3,FALSE)</f>
        <v>Esparcidor de gravilla, Ancho de esparcimiento 3100mm, Velocidad de trabajo 10—20km2/h</v>
      </c>
      <c r="C38" s="868"/>
      <c r="D38" s="868"/>
      <c r="E38" s="868"/>
      <c r="F38" s="868"/>
      <c r="G38" s="868"/>
      <c r="H38" s="869"/>
      <c r="I38" s="275"/>
      <c r="J38" s="276"/>
      <c r="K38" s="277">
        <f>VLOOKUP(A38,EQUIPOS!A8:D165,4,FALSE)</f>
        <v>84365</v>
      </c>
      <c r="L38" s="278"/>
      <c r="M38" s="279">
        <v>418</v>
      </c>
      <c r="N38" s="280">
        <f>K38/M38</f>
        <v>201.83014354066987</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0.91627760537260772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813.04079307861139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56321.484580984208</v>
      </c>
      <c r="N48" s="280">
        <f>K48*M48</f>
        <v>563.21484580984213</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1373.4171325843799</v>
      </c>
      <c r="N49" s="280">
        <f>K49*M49</f>
        <v>1716.7714157304749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2279.9862615403172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5">
        <f>VLOOKUP(A58,TRANSPORTE!A5:D117,4,FALSE)</f>
        <v>1319.1811235744801</v>
      </c>
      <c r="M58" s="906"/>
      <c r="N58" s="295">
        <f>K58*L58</f>
        <v>13.191811235744801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13.191811235744801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91.62776053726077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3197.846626391934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639.56932527838683</v>
      </c>
      <c r="M83" s="854"/>
      <c r="N83" s="57"/>
    </row>
    <row r="84" spans="1:14">
      <c r="B84" s="95" t="s">
        <v>1057</v>
      </c>
      <c r="C84" s="96"/>
      <c r="D84" s="96"/>
      <c r="E84" s="96"/>
      <c r="F84" s="96"/>
      <c r="G84" s="96"/>
      <c r="H84" s="96"/>
      <c r="I84" s="93"/>
      <c r="J84" s="94"/>
      <c r="K84" s="312">
        <v>0.05</v>
      </c>
      <c r="L84" s="853">
        <f>N78*K84</f>
        <v>159.89233131959671</v>
      </c>
      <c r="M84" s="854"/>
      <c r="N84" s="57"/>
    </row>
    <row r="85" spans="1:14" ht="15.75" thickBot="1">
      <c r="B85" s="97" t="s">
        <v>1058</v>
      </c>
      <c r="C85" s="98"/>
      <c r="D85" s="98"/>
      <c r="E85" s="98"/>
      <c r="F85" s="98"/>
      <c r="G85" s="98"/>
      <c r="H85" s="98"/>
      <c r="I85" s="99"/>
      <c r="J85" s="100"/>
      <c r="K85" s="313">
        <v>0.05</v>
      </c>
      <c r="L85" s="855">
        <f>N78*K85</f>
        <v>159.89233131959671</v>
      </c>
      <c r="M85" s="856"/>
      <c r="N85" s="57"/>
    </row>
    <row r="86" spans="1:14" ht="15.75" thickBot="1">
      <c r="B86" s="818" t="s">
        <v>1037</v>
      </c>
      <c r="C86" s="819"/>
      <c r="D86" s="819"/>
      <c r="E86" s="819"/>
      <c r="F86" s="819"/>
      <c r="G86" s="819"/>
      <c r="H86" s="819"/>
      <c r="I86" s="819"/>
      <c r="J86" s="819"/>
      <c r="K86" s="819"/>
      <c r="L86" s="819"/>
      <c r="M86" s="820"/>
      <c r="N86" s="58">
        <f>L83+L84+L85</f>
        <v>959.35398791758018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4157.2006143095141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5"/>
      <c r="J36" s="276"/>
      <c r="K36" s="277">
        <f>VLOOKUP(A36,EQUIPOS!A6:D163,4,FALSE)</f>
        <v>123736.61578853607</v>
      </c>
      <c r="L36" s="278"/>
      <c r="M36" s="279">
        <v>418</v>
      </c>
      <c r="N36" s="280">
        <f>K36/M36</f>
        <v>296.02061193429682</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418</v>
      </c>
      <c r="N37" s="280">
        <f>K37/M37</f>
        <v>314.27375999827217</v>
      </c>
    </row>
    <row r="38" spans="1:14">
      <c r="A38" t="s">
        <v>225</v>
      </c>
      <c r="B38" s="867" t="str">
        <f>VLOOKUP(A38,EQUIPOS!A8:D154,3,FALSE)</f>
        <v>Esparcidor de gravilla, Ancho de esparcimiento 3100mm, Velocidad de trabajo 10—20km2/h</v>
      </c>
      <c r="C38" s="868"/>
      <c r="D38" s="868"/>
      <c r="E38" s="868"/>
      <c r="F38" s="868"/>
      <c r="G38" s="868"/>
      <c r="H38" s="869"/>
      <c r="I38" s="275"/>
      <c r="J38" s="276"/>
      <c r="K38" s="277">
        <f>VLOOKUP(A38,EQUIPOS!A8:D165,4,FALSE)</f>
        <v>84365</v>
      </c>
      <c r="L38" s="278"/>
      <c r="M38" s="279">
        <v>418</v>
      </c>
      <c r="N38" s="280">
        <f>K38/M38</f>
        <v>201.83014354066987</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0.91627760537260772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813.04079307861139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56321.484580984208</v>
      </c>
      <c r="N48" s="280">
        <f>K48*M48</f>
        <v>563.21484580984213</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1064.3620390043991</v>
      </c>
      <c r="N49" s="280">
        <f>K49*M49</f>
        <v>1330.4525487554988</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900"/>
      <c r="C52" s="901"/>
      <c r="D52" s="901"/>
      <c r="E52" s="901"/>
      <c r="F52" s="901"/>
      <c r="G52" s="901"/>
      <c r="H52" s="901"/>
      <c r="I52" s="871"/>
      <c r="J52" s="48"/>
      <c r="K52" s="50"/>
      <c r="L52" s="902"/>
      <c r="M52" s="903"/>
      <c r="N52" s="51"/>
    </row>
    <row r="53" spans="1:72" ht="15.75" thickBot="1">
      <c r="B53" s="818" t="s">
        <v>1037</v>
      </c>
      <c r="C53" s="819"/>
      <c r="D53" s="819"/>
      <c r="E53" s="819"/>
      <c r="F53" s="819"/>
      <c r="G53" s="819"/>
      <c r="H53" s="819"/>
      <c r="I53" s="819"/>
      <c r="J53" s="819"/>
      <c r="K53" s="819"/>
      <c r="L53" s="819"/>
      <c r="M53" s="820"/>
      <c r="N53" s="402">
        <f>SUM(N48:N52)</f>
        <v>1893.6673945653411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4" t="s">
        <v>1045</v>
      </c>
      <c r="M57" s="883"/>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5">
        <f>VLOOKUP(A58,TRANSPORTE!A5:D117,4,FALSE)</f>
        <v>1319.1811235744801</v>
      </c>
      <c r="M58" s="906"/>
      <c r="N58" s="295">
        <f>K58*L58</f>
        <v>13.191811235744801</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6"/>
      <c r="M63" s="897"/>
      <c r="N63" s="133"/>
    </row>
    <row r="64" spans="1:72" ht="15.75" thickBot="1">
      <c r="B64" s="907" t="s">
        <v>1037</v>
      </c>
      <c r="C64" s="861"/>
      <c r="D64" s="861"/>
      <c r="E64" s="861"/>
      <c r="F64" s="861"/>
      <c r="G64" s="861"/>
      <c r="H64" s="861"/>
      <c r="I64" s="861"/>
      <c r="J64" s="861"/>
      <c r="K64" s="861"/>
      <c r="L64" s="861"/>
      <c r="M64" s="862"/>
      <c r="N64" s="110">
        <f>N58+N59+N60+N61+N62</f>
        <v>13.191811235744801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91.62776053726077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2811.5277594169579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562.30555188339156</v>
      </c>
      <c r="M83" s="854"/>
      <c r="N83" s="57"/>
    </row>
    <row r="84" spans="1:14">
      <c r="B84" s="95" t="s">
        <v>1057</v>
      </c>
      <c r="C84" s="96"/>
      <c r="D84" s="96"/>
      <c r="E84" s="96"/>
      <c r="F84" s="96"/>
      <c r="G84" s="96"/>
      <c r="H84" s="96"/>
      <c r="I84" s="93"/>
      <c r="J84" s="94"/>
      <c r="K84" s="312">
        <v>0.05</v>
      </c>
      <c r="L84" s="853">
        <f>N78*K84</f>
        <v>140.57638797084789</v>
      </c>
      <c r="M84" s="854"/>
      <c r="N84" s="57"/>
    </row>
    <row r="85" spans="1:14" ht="15.75" thickBot="1">
      <c r="B85" s="97" t="s">
        <v>1058</v>
      </c>
      <c r="C85" s="98"/>
      <c r="D85" s="98"/>
      <c r="E85" s="98"/>
      <c r="F85" s="98"/>
      <c r="G85" s="98"/>
      <c r="H85" s="98"/>
      <c r="I85" s="99"/>
      <c r="J85" s="100"/>
      <c r="K85" s="313">
        <v>0.05</v>
      </c>
      <c r="L85" s="855">
        <f>N78*K85</f>
        <v>140.57638797084789</v>
      </c>
      <c r="M85" s="856"/>
      <c r="N85" s="57"/>
    </row>
    <row r="86" spans="1:14" ht="15.75" thickBot="1">
      <c r="B86" s="818" t="s">
        <v>1037</v>
      </c>
      <c r="C86" s="819"/>
      <c r="D86" s="819"/>
      <c r="E86" s="819"/>
      <c r="F86" s="819"/>
      <c r="G86" s="819"/>
      <c r="H86" s="819"/>
      <c r="I86" s="819"/>
      <c r="J86" s="819"/>
      <c r="K86" s="819"/>
      <c r="L86" s="819"/>
      <c r="M86" s="820"/>
      <c r="N86" s="58">
        <f>L83+L84+L85</f>
        <v>843.45832782508739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3654.9860872420454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50075.326950104216</v>
      </c>
      <c r="N48" s="280">
        <f>K48*M48</f>
        <v>625.94158687630272</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1491.0838543055002</v>
      </c>
      <c r="N49" s="280">
        <f>K49*M49</f>
        <v>2180.7101369217939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2806.6517237980966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5">
        <f>VLOOKUP(A58,TRANSPORTE!A5:D117,4,FALSE)</f>
        <v>1319.1811235744801</v>
      </c>
      <c r="M58" s="906"/>
      <c r="N58" s="295">
        <f>K58*L58</f>
        <v>16.489764044681003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16.489764044681003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3282.5847488402187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656.51694976804379</v>
      </c>
      <c r="M83" s="854"/>
      <c r="N83" s="57"/>
    </row>
    <row r="84" spans="1:14">
      <c r="B84" s="95" t="s">
        <v>1057</v>
      </c>
      <c r="C84" s="96"/>
      <c r="D84" s="96"/>
      <c r="E84" s="96"/>
      <c r="F84" s="96"/>
      <c r="G84" s="96"/>
      <c r="H84" s="96"/>
      <c r="I84" s="93"/>
      <c r="J84" s="94"/>
      <c r="K84" s="312">
        <v>0.05</v>
      </c>
      <c r="L84" s="853">
        <f>N78*K84</f>
        <v>164.12923744201095</v>
      </c>
      <c r="M84" s="854"/>
      <c r="N84" s="57"/>
    </row>
    <row r="85" spans="1:14" ht="15.75" thickBot="1">
      <c r="B85" s="97" t="s">
        <v>1058</v>
      </c>
      <c r="C85" s="98"/>
      <c r="D85" s="98"/>
      <c r="E85" s="98"/>
      <c r="F85" s="98"/>
      <c r="G85" s="98"/>
      <c r="H85" s="98"/>
      <c r="I85" s="99"/>
      <c r="J85" s="100"/>
      <c r="K85" s="313">
        <v>0.05</v>
      </c>
      <c r="L85" s="855">
        <f>N78*K85</f>
        <v>164.12923744201095</v>
      </c>
      <c r="M85" s="856"/>
      <c r="N85" s="57"/>
    </row>
    <row r="86" spans="1:14" ht="15.75" thickBot="1">
      <c r="B86" s="818" t="s">
        <v>1037</v>
      </c>
      <c r="C86" s="819"/>
      <c r="D86" s="819"/>
      <c r="E86" s="819"/>
      <c r="F86" s="819"/>
      <c r="G86" s="819"/>
      <c r="H86" s="819"/>
      <c r="I86" s="819"/>
      <c r="J86" s="819"/>
      <c r="K86" s="819"/>
      <c r="L86" s="819"/>
      <c r="M86" s="820"/>
      <c r="N86" s="58">
        <f>L83+L84+L85</f>
        <v>984.77542465206557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4267.360173492284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50075.326950104216</v>
      </c>
      <c r="N48" s="280">
        <f>K48*M48</f>
        <v>475.71560602599004</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1491.0838543055002</v>
      </c>
      <c r="N49" s="280">
        <f>K49*M49</f>
        <v>2103.5465474614844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2579.2621534874743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5">
        <f>VLOOKUP(A58,TRANSPORTE!A5:D117,4,FALSE)</f>
        <v>1319.1811235744801</v>
      </c>
      <c r="M58" s="906"/>
      <c r="N58" s="295">
        <f>K58*L58</f>
        <v>12.532220673957561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12.532220673957561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3051.2376351588728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610.24752703177455</v>
      </c>
      <c r="M83" s="854"/>
      <c r="N83" s="57"/>
    </row>
    <row r="84" spans="1:14">
      <c r="B84" s="95" t="s">
        <v>1057</v>
      </c>
      <c r="C84" s="96"/>
      <c r="D84" s="96"/>
      <c r="E84" s="96"/>
      <c r="F84" s="96"/>
      <c r="G84" s="96"/>
      <c r="H84" s="96"/>
      <c r="I84" s="93"/>
      <c r="J84" s="94"/>
      <c r="K84" s="312">
        <v>0.05</v>
      </c>
      <c r="L84" s="853">
        <f>N78*K84</f>
        <v>152.56188175794364</v>
      </c>
      <c r="M84" s="854"/>
      <c r="N84" s="57"/>
    </row>
    <row r="85" spans="1:14" ht="15.75" thickBot="1">
      <c r="B85" s="97" t="s">
        <v>1058</v>
      </c>
      <c r="C85" s="98"/>
      <c r="D85" s="98"/>
      <c r="E85" s="98"/>
      <c r="F85" s="98"/>
      <c r="G85" s="98"/>
      <c r="H85" s="98"/>
      <c r="I85" s="99"/>
      <c r="J85" s="100"/>
      <c r="K85" s="313">
        <v>0.05</v>
      </c>
      <c r="L85" s="855">
        <f>N78*K85</f>
        <v>152.56188175794364</v>
      </c>
      <c r="M85" s="856"/>
      <c r="N85" s="57"/>
    </row>
    <row r="86" spans="1:14" ht="15.75" thickBot="1">
      <c r="B86" s="818" t="s">
        <v>1037</v>
      </c>
      <c r="C86" s="819"/>
      <c r="D86" s="819"/>
      <c r="E86" s="819"/>
      <c r="F86" s="819"/>
      <c r="G86" s="819"/>
      <c r="H86" s="819"/>
      <c r="I86" s="819"/>
      <c r="J86" s="819"/>
      <c r="K86" s="819"/>
      <c r="L86" s="819"/>
      <c r="M86" s="820"/>
      <c r="N86" s="58">
        <f>L83+L84+L85</f>
        <v>915.37129054766183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3966.6089257065346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50075.326950104216</v>
      </c>
      <c r="N48" s="280">
        <f>K48*M48</f>
        <v>475.71560602599004</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1491.0838543055002</v>
      </c>
      <c r="N49" s="280">
        <f>K49*M49</f>
        <v>2549.753390862405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SUM(N48:N53)</f>
        <v>3025.4689968883949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5">
        <f>VLOOKUP(A59,TRANSPORTE!A5:D117,4,FALSE)</f>
        <v>1319.1811235744801</v>
      </c>
      <c r="M59" s="906"/>
      <c r="N59" s="295">
        <f>K59*L59</f>
        <v>12.532220673957561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12.532220673957561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3497.4444785597934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699.48889571195878</v>
      </c>
      <c r="M83" s="854"/>
      <c r="N83" s="57"/>
    </row>
    <row r="84" spans="1:14">
      <c r="B84" s="95" t="s">
        <v>1057</v>
      </c>
      <c r="C84" s="96"/>
      <c r="D84" s="96"/>
      <c r="E84" s="96"/>
      <c r="F84" s="96"/>
      <c r="G84" s="96"/>
      <c r="H84" s="96"/>
      <c r="I84" s="93"/>
      <c r="J84" s="94"/>
      <c r="K84" s="312">
        <v>0.05</v>
      </c>
      <c r="L84" s="853">
        <f>N78*K84</f>
        <v>174.87222392798969</v>
      </c>
      <c r="M84" s="854"/>
      <c r="N84" s="57"/>
    </row>
    <row r="85" spans="1:14" ht="15.75" thickBot="1">
      <c r="B85" s="97" t="s">
        <v>1058</v>
      </c>
      <c r="C85" s="98"/>
      <c r="D85" s="98"/>
      <c r="E85" s="98"/>
      <c r="F85" s="98"/>
      <c r="G85" s="98"/>
      <c r="H85" s="98"/>
      <c r="I85" s="99"/>
      <c r="J85" s="100"/>
      <c r="K85" s="313">
        <v>0.05</v>
      </c>
      <c r="L85" s="855">
        <f>N78*K85</f>
        <v>174.87222392798969</v>
      </c>
      <c r="M85" s="856"/>
      <c r="N85" s="57"/>
    </row>
    <row r="86" spans="1:14" ht="15.75" thickBot="1">
      <c r="B86" s="818" t="s">
        <v>1037</v>
      </c>
      <c r="C86" s="819"/>
      <c r="D86" s="819"/>
      <c r="E86" s="819"/>
      <c r="F86" s="819"/>
      <c r="G86" s="819"/>
      <c r="H86" s="819"/>
      <c r="I86" s="819"/>
      <c r="J86" s="819"/>
      <c r="K86" s="819"/>
      <c r="L86" s="819"/>
      <c r="M86" s="820"/>
      <c r="N86" s="58">
        <f>L83+L84+L85</f>
        <v>1049.2333435679382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4546.6778221277318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50075.326950104216</v>
      </c>
      <c r="N48" s="280">
        <f>K48*M48</f>
        <v>237.85780301299502</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1491.0838543055002</v>
      </c>
      <c r="N49" s="280">
        <f>K49*M49</f>
        <v>1593.5958692890031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1831.453672301998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5">
        <f>VLOOKUP(A58,TRANSPORTE!A5:D117,4,FALSE)</f>
        <v>1319.1811235744801</v>
      </c>
      <c r="M58" s="906"/>
      <c r="N58" s="295">
        <f>K58*L58</f>
        <v>6.2661103369787803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6.2661103369787803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2297.1630436364176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459.43260872728354</v>
      </c>
      <c r="M83" s="854"/>
      <c r="N83" s="57"/>
    </row>
    <row r="84" spans="1:14">
      <c r="B84" s="95" t="s">
        <v>1057</v>
      </c>
      <c r="C84" s="96"/>
      <c r="D84" s="96"/>
      <c r="E84" s="96"/>
      <c r="F84" s="96"/>
      <c r="G84" s="96"/>
      <c r="H84" s="96"/>
      <c r="I84" s="93"/>
      <c r="J84" s="94"/>
      <c r="K84" s="312">
        <v>0.05</v>
      </c>
      <c r="L84" s="853">
        <f>N78*K84</f>
        <v>114.85815218182088</v>
      </c>
      <c r="M84" s="854"/>
      <c r="N84" s="57"/>
    </row>
    <row r="85" spans="1:14" ht="15.75" thickBot="1">
      <c r="B85" s="97" t="s">
        <v>1058</v>
      </c>
      <c r="C85" s="98"/>
      <c r="D85" s="98"/>
      <c r="E85" s="98"/>
      <c r="F85" s="98"/>
      <c r="G85" s="98"/>
      <c r="H85" s="98"/>
      <c r="I85" s="99"/>
      <c r="J85" s="100"/>
      <c r="K85" s="313">
        <v>0.05</v>
      </c>
      <c r="L85" s="855">
        <f>N78*K85</f>
        <v>114.85815218182088</v>
      </c>
      <c r="M85" s="856"/>
      <c r="N85" s="57"/>
    </row>
    <row r="86" spans="1:14" ht="15.75" thickBot="1">
      <c r="B86" s="818" t="s">
        <v>1037</v>
      </c>
      <c r="C86" s="819"/>
      <c r="D86" s="819"/>
      <c r="E86" s="819"/>
      <c r="F86" s="819"/>
      <c r="G86" s="819"/>
      <c r="H86" s="819"/>
      <c r="I86" s="819"/>
      <c r="J86" s="819"/>
      <c r="K86" s="819"/>
      <c r="L86" s="819"/>
      <c r="M86" s="820"/>
      <c r="N86" s="58">
        <f>L83+L84+L85</f>
        <v>689.14891309092525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2986.3119567273429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50075.326950104216</v>
      </c>
      <c r="N48" s="280">
        <f>K48*M48</f>
        <v>625.94158687630272</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1658.3084992225636</v>
      </c>
      <c r="N49" s="280">
        <f>K49*M49</f>
        <v>2425.2761801129996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3051.2177669893022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5">
        <f>VLOOKUP(A58,TRANSPORTE!A5:D117,4,FALSE)</f>
        <v>1319.1811235744801</v>
      </c>
      <c r="M58" s="906"/>
      <c r="N58" s="295">
        <f>K58*L58</f>
        <v>16.489764044681003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16.489764044681003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3527.1507920314243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705.43015840628493</v>
      </c>
      <c r="M83" s="854"/>
      <c r="N83" s="57"/>
    </row>
    <row r="84" spans="1:14">
      <c r="B84" s="95" t="s">
        <v>1057</v>
      </c>
      <c r="C84" s="96"/>
      <c r="D84" s="96"/>
      <c r="E84" s="96"/>
      <c r="F84" s="96"/>
      <c r="G84" s="96"/>
      <c r="H84" s="96"/>
      <c r="I84" s="93"/>
      <c r="J84" s="94"/>
      <c r="K84" s="312">
        <v>0.05</v>
      </c>
      <c r="L84" s="853">
        <f>N78*K84</f>
        <v>176.35753960157123</v>
      </c>
      <c r="M84" s="854"/>
      <c r="N84" s="57"/>
    </row>
    <row r="85" spans="1:14" ht="15.75" thickBot="1">
      <c r="B85" s="97" t="s">
        <v>1058</v>
      </c>
      <c r="C85" s="98"/>
      <c r="D85" s="98"/>
      <c r="E85" s="98"/>
      <c r="F85" s="98"/>
      <c r="G85" s="98"/>
      <c r="H85" s="98"/>
      <c r="I85" s="99"/>
      <c r="J85" s="100"/>
      <c r="K85" s="313">
        <v>0.05</v>
      </c>
      <c r="L85" s="855">
        <f>N78*K85</f>
        <v>176.35753960157123</v>
      </c>
      <c r="M85" s="856"/>
      <c r="N85" s="57"/>
    </row>
    <row r="86" spans="1:14" ht="15.75" thickBot="1">
      <c r="B86" s="818" t="s">
        <v>1037</v>
      </c>
      <c r="C86" s="819"/>
      <c r="D86" s="819"/>
      <c r="E86" s="819"/>
      <c r="F86" s="819"/>
      <c r="G86" s="819"/>
      <c r="H86" s="819"/>
      <c r="I86" s="819"/>
      <c r="J86" s="819"/>
      <c r="K86" s="819"/>
      <c r="L86" s="819"/>
      <c r="M86" s="820"/>
      <c r="N86" s="58">
        <f>L83+L84+L85</f>
        <v>1058.1452376094273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4585.2960296408519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50075.326950104216</v>
      </c>
      <c r="N48" s="280">
        <f>K48*M48</f>
        <v>475.71560602599004</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1658.3084992225636</v>
      </c>
      <c r="N49" s="280">
        <f>K49*M49</f>
        <v>2339.4587152782315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2815.1743213042214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5">
        <f>VLOOKUP(A58,TRANSPORTE!A5:D117,4,FALSE)</f>
        <v>1319.1811235744801</v>
      </c>
      <c r="M58" s="906"/>
      <c r="N58" s="295">
        <f>K58*L58</f>
        <v>12.532220673957561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12.532220673957561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3287.1498029756199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657.42996059512404</v>
      </c>
      <c r="M83" s="854"/>
      <c r="N83" s="57"/>
    </row>
    <row r="84" spans="1:14">
      <c r="B84" s="95" t="s">
        <v>1057</v>
      </c>
      <c r="C84" s="96"/>
      <c r="D84" s="96"/>
      <c r="E84" s="96"/>
      <c r="F84" s="96"/>
      <c r="G84" s="96"/>
      <c r="H84" s="96"/>
      <c r="I84" s="93"/>
      <c r="J84" s="94"/>
      <c r="K84" s="312">
        <v>0.05</v>
      </c>
      <c r="L84" s="853">
        <f>N78*K84</f>
        <v>164.35749014878101</v>
      </c>
      <c r="M84" s="854"/>
      <c r="N84" s="57"/>
    </row>
    <row r="85" spans="1:14" ht="15.75" thickBot="1">
      <c r="B85" s="97" t="s">
        <v>1058</v>
      </c>
      <c r="C85" s="98"/>
      <c r="D85" s="98"/>
      <c r="E85" s="98"/>
      <c r="F85" s="98"/>
      <c r="G85" s="98"/>
      <c r="H85" s="98"/>
      <c r="I85" s="99"/>
      <c r="J85" s="100"/>
      <c r="K85" s="313">
        <v>0.05</v>
      </c>
      <c r="L85" s="855">
        <f>N78*K85</f>
        <v>164.35749014878101</v>
      </c>
      <c r="M85" s="856"/>
      <c r="N85" s="57"/>
    </row>
    <row r="86" spans="1:14" ht="15.75" thickBot="1">
      <c r="B86" s="818" t="s">
        <v>1037</v>
      </c>
      <c r="C86" s="819"/>
      <c r="D86" s="819"/>
      <c r="E86" s="819"/>
      <c r="F86" s="819"/>
      <c r="G86" s="819"/>
      <c r="H86" s="819"/>
      <c r="I86" s="819"/>
      <c r="J86" s="819"/>
      <c r="K86" s="819"/>
      <c r="L86" s="819"/>
      <c r="M86" s="820"/>
      <c r="N86" s="58">
        <f>L83+L84+L85</f>
        <v>986.14494089268612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4273.2947438683059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50075.326950104216</v>
      </c>
      <c r="N48" s="280">
        <f>K48*M48</f>
        <v>475.71560602599004</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1658.3084992225636</v>
      </c>
      <c r="N49" s="280">
        <f>K49*M49</f>
        <v>2835.7075336705839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3311.4231396965738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5">
        <f>VLOOKUP(A58,TRANSPORTE!A5:D117,4,FALSE)</f>
        <v>1319.1811235744801</v>
      </c>
      <c r="M58" s="906"/>
      <c r="N58" s="295">
        <f>K58*L58</f>
        <v>12.532220673957561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12.532220673957561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3783.3986213679723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756.6797242735945</v>
      </c>
      <c r="M83" s="854"/>
      <c r="N83" s="57"/>
    </row>
    <row r="84" spans="1:14">
      <c r="B84" s="95" t="s">
        <v>1057</v>
      </c>
      <c r="C84" s="96"/>
      <c r="D84" s="96"/>
      <c r="E84" s="96"/>
      <c r="F84" s="96"/>
      <c r="G84" s="96"/>
      <c r="H84" s="96"/>
      <c r="I84" s="93"/>
      <c r="J84" s="94"/>
      <c r="K84" s="312">
        <v>0.05</v>
      </c>
      <c r="L84" s="853">
        <f>N78*K84</f>
        <v>189.16993106839863</v>
      </c>
      <c r="M84" s="854"/>
      <c r="N84" s="57"/>
    </row>
    <row r="85" spans="1:14" ht="15.75" thickBot="1">
      <c r="B85" s="97" t="s">
        <v>1058</v>
      </c>
      <c r="C85" s="98"/>
      <c r="D85" s="98"/>
      <c r="E85" s="98"/>
      <c r="F85" s="98"/>
      <c r="G85" s="98"/>
      <c r="H85" s="98"/>
      <c r="I85" s="99"/>
      <c r="J85" s="100"/>
      <c r="K85" s="313">
        <v>0.05</v>
      </c>
      <c r="L85" s="855">
        <f>N78*K85</f>
        <v>189.16993106839863</v>
      </c>
      <c r="M85" s="856"/>
      <c r="N85" s="57"/>
    </row>
    <row r="86" spans="1:14" ht="15.75" thickBot="1">
      <c r="B86" s="818" t="s">
        <v>1037</v>
      </c>
      <c r="C86" s="819"/>
      <c r="D86" s="819"/>
      <c r="E86" s="819"/>
      <c r="F86" s="819"/>
      <c r="G86" s="819"/>
      <c r="H86" s="819"/>
      <c r="I86" s="819"/>
      <c r="J86" s="819"/>
      <c r="K86" s="819"/>
      <c r="L86" s="819"/>
      <c r="M86" s="820"/>
      <c r="N86" s="58">
        <f>L83+L84+L85</f>
        <v>1135.0195864103919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4918.4182077783644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5"/>
      <c r="J36" s="276"/>
      <c r="K36" s="277">
        <f>VLOOKUP(A36,EQUIPOS!A6:D163,4,FALSE)</f>
        <v>172300.32643262154</v>
      </c>
      <c r="L36" s="278"/>
      <c r="M36" s="279">
        <v>600</v>
      </c>
      <c r="N36" s="280">
        <f>K36/M36</f>
        <v>287.16721072103593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600</v>
      </c>
      <c r="N37" s="280">
        <f>K37/M37</f>
        <v>107.8037037037037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395.6092544898159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50075.326950104216</v>
      </c>
      <c r="N48" s="280">
        <f>K48*M48</f>
        <v>237.85780301299502</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1658.3084992225636</v>
      </c>
      <c r="N49" s="280">
        <f>K49*M49</f>
        <v>1772.3172085441147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2010.1750115571097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5">
        <f>VLOOKUP(A58,TRANSPORTE!A5:D117,4,FALSE)</f>
        <v>1319.1811235744801</v>
      </c>
      <c r="M58" s="906"/>
      <c r="N58" s="295">
        <f>K58*L58</f>
        <v>6.2661103369787803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6.2661103369787803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2475.8843828915292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495.17687657830584</v>
      </c>
      <c r="M83" s="854"/>
      <c r="N83" s="57"/>
    </row>
    <row r="84" spans="1:14">
      <c r="B84" s="95" t="s">
        <v>1057</v>
      </c>
      <c r="C84" s="96"/>
      <c r="D84" s="96"/>
      <c r="E84" s="96"/>
      <c r="F84" s="96"/>
      <c r="G84" s="96"/>
      <c r="H84" s="96"/>
      <c r="I84" s="93"/>
      <c r="J84" s="94"/>
      <c r="K84" s="312">
        <v>0.05</v>
      </c>
      <c r="L84" s="853">
        <f>N78*K84</f>
        <v>123.79421914457646</v>
      </c>
      <c r="M84" s="854"/>
      <c r="N84" s="57"/>
    </row>
    <row r="85" spans="1:14" ht="15.75" thickBot="1">
      <c r="B85" s="97" t="s">
        <v>1058</v>
      </c>
      <c r="C85" s="98"/>
      <c r="D85" s="98"/>
      <c r="E85" s="98"/>
      <c r="F85" s="98"/>
      <c r="G85" s="98"/>
      <c r="H85" s="98"/>
      <c r="I85" s="99"/>
      <c r="J85" s="100"/>
      <c r="K85" s="313">
        <v>0.05</v>
      </c>
      <c r="L85" s="855">
        <f>N78*K85</f>
        <v>123.79421914457646</v>
      </c>
      <c r="M85" s="856"/>
      <c r="N85" s="57"/>
    </row>
    <row r="86" spans="1:14" ht="15.75" thickBot="1">
      <c r="B86" s="818" t="s">
        <v>1037</v>
      </c>
      <c r="C86" s="819"/>
      <c r="D86" s="819"/>
      <c r="E86" s="819"/>
      <c r="F86" s="819"/>
      <c r="G86" s="819"/>
      <c r="H86" s="819"/>
      <c r="I86" s="819"/>
      <c r="J86" s="819"/>
      <c r="K86" s="819"/>
      <c r="L86" s="819"/>
      <c r="M86" s="820"/>
      <c r="N86" s="58">
        <f>L83+L84+L85</f>
        <v>742.76531486745876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3218.6496977589877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290</v>
      </c>
      <c r="B37" s="867" t="str">
        <f>VLOOKUP(A37,EQUIPOS!A7:D154,3,FALSE)</f>
        <v>Planta trituradora</v>
      </c>
      <c r="C37" s="868"/>
      <c r="D37" s="868"/>
      <c r="E37" s="868"/>
      <c r="F37" s="868"/>
      <c r="G37" s="868"/>
      <c r="H37" s="869"/>
      <c r="I37" s="275"/>
      <c r="J37" s="276"/>
      <c r="K37" s="277">
        <f>VLOOKUP(A37,EQUIPOS!A7:D164,4,FALSE)</f>
        <v>502431.85310622962</v>
      </c>
      <c r="L37" s="278"/>
      <c r="M37" s="279">
        <v>30</v>
      </c>
      <c r="N37" s="280">
        <f t="shared" ref="N37:N43" si="0">K37/M37</f>
        <v>16747.72843687432</v>
      </c>
    </row>
    <row r="38" spans="1:14">
      <c r="A38" t="s">
        <v>168</v>
      </c>
      <c r="B38" s="867" t="str">
        <f>VLOOKUP(A38,EQUIPOS!A8:D154,3,FALSE)</f>
        <v>Compactador tipo  POTENCIA: 105 HP, PESO: 6 ton</v>
      </c>
      <c r="C38" s="868"/>
      <c r="D38" s="868"/>
      <c r="E38" s="868"/>
      <c r="F38" s="868"/>
      <c r="G38" s="868"/>
      <c r="H38" s="869"/>
      <c r="I38" s="275"/>
      <c r="J38" s="276"/>
      <c r="K38" s="277">
        <f>VLOOKUP(A38,EQUIPOS!A8:D165,4,FALSE)</f>
        <v>107023.21158285782</v>
      </c>
      <c r="L38" s="278"/>
      <c r="M38" s="279">
        <v>9</v>
      </c>
      <c r="N38" s="280">
        <f t="shared" si="0"/>
        <v>11891.46795365087</v>
      </c>
    </row>
    <row r="39" spans="1:14">
      <c r="A39" t="s">
        <v>173</v>
      </c>
      <c r="B39" s="867" t="str">
        <f>VLOOKUP(A39,EQUIPOS!A9:D154,3,FALSE)</f>
        <v>Compactador neumático de Potencia 70 HP, peso de 13 ton</v>
      </c>
      <c r="C39" s="868"/>
      <c r="D39" s="868"/>
      <c r="E39" s="868"/>
      <c r="F39" s="868"/>
      <c r="G39" s="868"/>
      <c r="H39" s="869"/>
      <c r="I39" s="275"/>
      <c r="J39" s="276"/>
      <c r="K39" s="277">
        <f>VLOOKUP(A39,EQUIPOS!A9:D166,4,FALSE)</f>
        <v>131366.43167927777</v>
      </c>
      <c r="L39" s="278"/>
      <c r="M39" s="279">
        <v>9</v>
      </c>
      <c r="N39" s="280">
        <f t="shared" si="0"/>
        <v>14596.270186586418</v>
      </c>
    </row>
    <row r="40" spans="1:14">
      <c r="A40" t="s">
        <v>286</v>
      </c>
      <c r="B40" s="867" t="str">
        <f>VLOOKUP(A40,EQUIPOS!A10:D154,3,FALSE)</f>
        <v>Planta de asfalto en frio</v>
      </c>
      <c r="C40" s="868"/>
      <c r="D40" s="868"/>
      <c r="E40" s="868"/>
      <c r="F40" s="868"/>
      <c r="G40" s="868"/>
      <c r="H40" s="869"/>
      <c r="I40" s="275"/>
      <c r="J40" s="276"/>
      <c r="K40" s="277">
        <f>VLOOKUP(A40,EQUIPOS!A10:D167,4,FALSE)</f>
        <v>241593.28667225825</v>
      </c>
      <c r="L40" s="278"/>
      <c r="M40" s="279">
        <v>9</v>
      </c>
      <c r="N40" s="280">
        <f t="shared" si="0"/>
        <v>26843.698519139805</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N77*M46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116547.56177405092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50.961642769987435</v>
      </c>
      <c r="N54" s="280">
        <f>K54*M54</f>
        <v>1274.041069249686</v>
      </c>
    </row>
    <row r="55" spans="1:14" ht="15.75" thickBot="1">
      <c r="B55" s="49"/>
      <c r="C55" s="289"/>
      <c r="D55" s="289"/>
      <c r="E55" s="289"/>
      <c r="F55" s="289"/>
      <c r="G55" s="289"/>
      <c r="H55" s="289"/>
      <c r="I55" s="276"/>
      <c r="J55" s="232"/>
      <c r="K55" s="290"/>
      <c r="L55" s="275"/>
      <c r="M55" s="291"/>
      <c r="N55" s="292"/>
    </row>
    <row r="56" spans="1:14" ht="15.75" thickBot="1">
      <c r="B56" s="818" t="s">
        <v>1037</v>
      </c>
      <c r="C56" s="819"/>
      <c r="D56" s="819"/>
      <c r="E56" s="819"/>
      <c r="F56" s="819"/>
      <c r="G56" s="819"/>
      <c r="H56" s="819"/>
      <c r="I56" s="819"/>
      <c r="J56" s="819"/>
      <c r="K56" s="819"/>
      <c r="L56" s="819"/>
      <c r="M56" s="820"/>
      <c r="N56" s="402">
        <f>SUM(N53:N55)</f>
        <v>35218.516889064609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5">
        <f>VLOOKUP(A61,TRANSPORTE!A5:D117,4,FALSE)</f>
        <v>1319.1811235744801</v>
      </c>
      <c r="M61" s="906"/>
      <c r="N61" s="295">
        <f>K61*L61</f>
        <v>1648.9764044681001</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5">
        <f>VLOOKUP(A62,TRANSPORTE!A6:D117,4,FALSE)</f>
        <v>1319.1811235744801</v>
      </c>
      <c r="M62" s="906"/>
      <c r="N62" s="295">
        <f>K62*L62</f>
        <v>1846.853573004272</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3495.8299774723719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SUM(N72:N76)</f>
        <v>9220.4676066569446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N48+N56+N67+N77</f>
        <v>164482.37624724486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32896.475249448973</v>
      </c>
      <c r="M84" s="854"/>
      <c r="N84" s="57"/>
    </row>
    <row r="85" spans="1:14">
      <c r="B85" s="95" t="s">
        <v>1057</v>
      </c>
      <c r="C85" s="96"/>
      <c r="D85" s="96"/>
      <c r="E85" s="96"/>
      <c r="F85" s="96"/>
      <c r="G85" s="96"/>
      <c r="H85" s="96"/>
      <c r="I85" s="93"/>
      <c r="J85" s="94"/>
      <c r="K85" s="312">
        <v>0.05</v>
      </c>
      <c r="L85" s="853">
        <f>N79*K85</f>
        <v>8224.1188123622433</v>
      </c>
      <c r="M85" s="854"/>
      <c r="N85" s="57"/>
    </row>
    <row r="86" spans="1:14" ht="15.75" thickBot="1">
      <c r="B86" s="97" t="s">
        <v>1058</v>
      </c>
      <c r="C86" s="98"/>
      <c r="D86" s="98"/>
      <c r="E86" s="98"/>
      <c r="F86" s="98"/>
      <c r="G86" s="98"/>
      <c r="H86" s="98"/>
      <c r="I86" s="99"/>
      <c r="J86" s="100"/>
      <c r="K86" s="313">
        <v>0.05</v>
      </c>
      <c r="L86" s="855">
        <f>N79*K86</f>
        <v>8224.1188123622433</v>
      </c>
      <c r="M86" s="856"/>
      <c r="N86" s="57"/>
    </row>
    <row r="87" spans="1:14" ht="15.75" thickBot="1">
      <c r="B87" s="818" t="s">
        <v>1037</v>
      </c>
      <c r="C87" s="819"/>
      <c r="D87" s="819"/>
      <c r="E87" s="819"/>
      <c r="F87" s="819"/>
      <c r="G87" s="819"/>
      <c r="H87" s="819"/>
      <c r="I87" s="819"/>
      <c r="J87" s="819"/>
      <c r="K87" s="819"/>
      <c r="L87" s="819"/>
      <c r="M87" s="820"/>
      <c r="N87" s="58">
        <f>L84+L85+L86</f>
        <v>49344.712874173456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213827.08912141831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1" t="s">
        <v>2324</v>
      </c>
      <c r="C106" s="822"/>
      <c r="D106" s="822"/>
      <c r="E106" s="822"/>
      <c r="F106" s="822"/>
      <c r="G106" s="822"/>
      <c r="H106" s="822"/>
      <c r="I106" s="822"/>
      <c r="J106" s="822"/>
      <c r="K106" s="822"/>
      <c r="L106" s="822"/>
      <c r="M106" s="822"/>
      <c r="N106" s="823"/>
    </row>
    <row r="107" spans="2:14" ht="15" customHeight="1">
      <c r="B107" s="821"/>
      <c r="C107" s="822"/>
      <c r="D107" s="822"/>
      <c r="E107" s="822"/>
      <c r="F107" s="822"/>
      <c r="G107" s="822"/>
      <c r="H107" s="822"/>
      <c r="I107" s="822"/>
      <c r="J107" s="822"/>
      <c r="K107" s="822"/>
      <c r="L107" s="822"/>
      <c r="M107" s="822"/>
      <c r="N107" s="823"/>
    </row>
    <row r="108" spans="2:14" ht="30" customHeight="1">
      <c r="B108" s="824" t="s">
        <v>2325</v>
      </c>
      <c r="C108" s="825"/>
      <c r="D108" s="825"/>
      <c r="E108" s="825"/>
      <c r="F108" s="825"/>
      <c r="G108" s="825"/>
      <c r="H108" s="825"/>
      <c r="I108" s="825"/>
      <c r="J108" s="825"/>
      <c r="K108" s="825"/>
      <c r="L108" s="825"/>
      <c r="M108" s="825"/>
      <c r="N108" s="826"/>
    </row>
    <row r="109" spans="2:14">
      <c r="B109" s="824"/>
      <c r="C109" s="825"/>
      <c r="D109" s="825"/>
      <c r="E109" s="825"/>
      <c r="F109" s="825"/>
      <c r="G109" s="825"/>
      <c r="H109" s="825"/>
      <c r="I109" s="825"/>
      <c r="J109" s="825"/>
      <c r="K109" s="825"/>
      <c r="L109" s="825"/>
      <c r="M109" s="825"/>
      <c r="N109" s="82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4"/>
      <c r="K119" s="884"/>
      <c r="L119" s="884"/>
      <c r="M119" s="884"/>
      <c r="N119" s="885"/>
    </row>
    <row r="120" spans="2:14" ht="15.75" thickBot="1">
      <c r="B120" s="269" t="s">
        <v>2327</v>
      </c>
      <c r="C120" s="401"/>
      <c r="D120" s="401"/>
      <c r="E120" s="63"/>
      <c r="F120" s="63"/>
      <c r="G120" s="63"/>
      <c r="H120" s="63"/>
      <c r="I120" s="63"/>
      <c r="J120" s="886"/>
      <c r="K120" s="886"/>
      <c r="L120" s="886"/>
      <c r="M120" s="886"/>
      <c r="N120" s="887"/>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168</v>
      </c>
      <c r="B37" s="867" t="str">
        <f>VLOOKUP(A37,EQUIPOS!A7:D154,3,FALSE)</f>
        <v>Compactador tipo  POTENCIA: 105 HP, PESO: 6 ton</v>
      </c>
      <c r="C37" s="868"/>
      <c r="D37" s="868"/>
      <c r="E37" s="868"/>
      <c r="F37" s="868"/>
      <c r="G37" s="868"/>
      <c r="H37" s="869"/>
      <c r="I37" s="275"/>
      <c r="J37" s="276"/>
      <c r="K37" s="277">
        <f>VLOOKUP(A37,EQUIPOS!A7:D164,4,FALSE)</f>
        <v>107023.21158285782</v>
      </c>
      <c r="L37" s="278"/>
      <c r="M37" s="279">
        <v>9</v>
      </c>
      <c r="N37" s="280">
        <f t="shared" ref="N37:N43" si="0">K37/M37</f>
        <v>11891.46795365087</v>
      </c>
    </row>
    <row r="38" spans="1:14">
      <c r="A38" t="s">
        <v>173</v>
      </c>
      <c r="B38" s="867" t="str">
        <f>VLOOKUP(A38,EQUIPOS!A8:D154,3,FALSE)</f>
        <v>Compactador neumático de Potencia 70 HP, peso de 13 ton</v>
      </c>
      <c r="C38" s="868"/>
      <c r="D38" s="868"/>
      <c r="E38" s="868"/>
      <c r="F38" s="868"/>
      <c r="G38" s="868"/>
      <c r="H38" s="869"/>
      <c r="I38" s="275"/>
      <c r="J38" s="276"/>
      <c r="K38" s="277">
        <f>VLOOKUP(A38,EQUIPOS!A8:D165,4,FALSE)</f>
        <v>131366.43167927777</v>
      </c>
      <c r="L38" s="278"/>
      <c r="M38" s="279">
        <v>9</v>
      </c>
      <c r="N38" s="280">
        <f t="shared" si="0"/>
        <v>14596.270186586418</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922.04676066569448</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116547.56177405092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164482.37624724486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32896.475249448973</v>
      </c>
      <c r="M88" s="854"/>
      <c r="N88" s="57"/>
    </row>
    <row r="89" spans="1:14">
      <c r="B89" s="95" t="s">
        <v>1057</v>
      </c>
      <c r="C89" s="96"/>
      <c r="D89" s="96"/>
      <c r="E89" s="96"/>
      <c r="F89" s="96"/>
      <c r="G89" s="96"/>
      <c r="H89" s="96"/>
      <c r="I89" s="93"/>
      <c r="J89" s="94"/>
      <c r="K89" s="312">
        <v>0.05</v>
      </c>
      <c r="L89" s="853">
        <f>N83*K89</f>
        <v>8224.1188123622433</v>
      </c>
      <c r="M89" s="854"/>
      <c r="N89" s="57"/>
    </row>
    <row r="90" spans="1:14" ht="15.75" thickBot="1">
      <c r="B90" s="97" t="s">
        <v>1058</v>
      </c>
      <c r="C90" s="98"/>
      <c r="D90" s="98"/>
      <c r="E90" s="98"/>
      <c r="F90" s="98"/>
      <c r="G90" s="98"/>
      <c r="H90" s="98"/>
      <c r="I90" s="99"/>
      <c r="J90" s="100"/>
      <c r="K90" s="313">
        <v>0.05</v>
      </c>
      <c r="L90" s="855">
        <f>N83*K90</f>
        <v>8224.1188123622433</v>
      </c>
      <c r="M90" s="856"/>
      <c r="N90" s="57"/>
    </row>
    <row r="91" spans="1:14" ht="15.75" thickBot="1">
      <c r="B91" s="818" t="s">
        <v>1037</v>
      </c>
      <c r="C91" s="819"/>
      <c r="D91" s="819"/>
      <c r="E91" s="819"/>
      <c r="F91" s="819"/>
      <c r="G91" s="819"/>
      <c r="H91" s="819"/>
      <c r="I91" s="819"/>
      <c r="J91" s="819"/>
      <c r="K91" s="819"/>
      <c r="L91" s="819"/>
      <c r="M91" s="820"/>
      <c r="N91" s="58">
        <f>L88+L89+L90</f>
        <v>49344.712874173456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213827.08912141831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168</v>
      </c>
      <c r="B37" s="867" t="str">
        <f>VLOOKUP(A37,EQUIPOS!A7:D154,3,FALSE)</f>
        <v>Compactador tipo  POTENCIA: 105 HP, PESO: 6 ton</v>
      </c>
      <c r="C37" s="868"/>
      <c r="D37" s="868"/>
      <c r="E37" s="868"/>
      <c r="F37" s="868"/>
      <c r="G37" s="868"/>
      <c r="H37" s="869"/>
      <c r="I37" s="275"/>
      <c r="J37" s="276"/>
      <c r="K37" s="277">
        <f>VLOOKUP(A37,EQUIPOS!A7:D164,4,FALSE)</f>
        <v>107023.21158285782</v>
      </c>
      <c r="L37" s="278"/>
      <c r="M37" s="279">
        <v>9</v>
      </c>
      <c r="N37" s="280">
        <f t="shared" ref="N37:N43" si="0">K37/M37</f>
        <v>11891.46795365087</v>
      </c>
    </row>
    <row r="38" spans="1:14">
      <c r="A38" t="s">
        <v>173</v>
      </c>
      <c r="B38" s="867" t="str">
        <f>VLOOKUP(A38,EQUIPOS!A8:D154,3,FALSE)</f>
        <v>Compactador neumático de Potencia 70 HP, peso de 13 ton</v>
      </c>
      <c r="C38" s="868"/>
      <c r="D38" s="868"/>
      <c r="E38" s="868"/>
      <c r="F38" s="868"/>
      <c r="G38" s="868"/>
      <c r="H38" s="869"/>
      <c r="I38" s="275"/>
      <c r="J38" s="276"/>
      <c r="K38" s="277">
        <f>VLOOKUP(A38,EQUIPOS!A8:D165,4,FALSE)</f>
        <v>131366.43167927777</v>
      </c>
      <c r="L38" s="278"/>
      <c r="M38" s="279">
        <v>9</v>
      </c>
      <c r="N38" s="280">
        <f t="shared" si="0"/>
        <v>14596.270186586418</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922.04676066569448</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116547.56177405092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19">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5">
        <f>VLOOKUP(A64,TRANSPORTE!A5:D117,4,FALSE)</f>
        <v>1319.1811235744801</v>
      </c>
      <c r="M64" s="906"/>
      <c r="N64" s="295">
        <f>K64*L64</f>
        <v>1846.853573004272</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164482.37624724486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32896.475249448973</v>
      </c>
      <c r="M88" s="854"/>
      <c r="N88" s="57"/>
    </row>
    <row r="89" spans="1:14">
      <c r="B89" s="95" t="s">
        <v>1057</v>
      </c>
      <c r="C89" s="96"/>
      <c r="D89" s="96"/>
      <c r="E89" s="96"/>
      <c r="F89" s="96"/>
      <c r="G89" s="96"/>
      <c r="H89" s="96"/>
      <c r="I89" s="93"/>
      <c r="J89" s="94"/>
      <c r="K89" s="312">
        <v>0.05</v>
      </c>
      <c r="L89" s="853">
        <f>N83*K89</f>
        <v>8224.1188123622433</v>
      </c>
      <c r="M89" s="854"/>
      <c r="N89" s="57"/>
    </row>
    <row r="90" spans="1:14" ht="15.75" thickBot="1">
      <c r="B90" s="97" t="s">
        <v>1058</v>
      </c>
      <c r="C90" s="98"/>
      <c r="D90" s="98"/>
      <c r="E90" s="98"/>
      <c r="F90" s="98"/>
      <c r="G90" s="98"/>
      <c r="H90" s="98"/>
      <c r="I90" s="99"/>
      <c r="J90" s="100"/>
      <c r="K90" s="313">
        <v>0.05</v>
      </c>
      <c r="L90" s="855">
        <f>N83*K90</f>
        <v>8224.1188123622433</v>
      </c>
      <c r="M90" s="856"/>
      <c r="N90" s="57"/>
    </row>
    <row r="91" spans="1:14" ht="15.75" thickBot="1">
      <c r="B91" s="818" t="s">
        <v>1037</v>
      </c>
      <c r="C91" s="819"/>
      <c r="D91" s="819"/>
      <c r="E91" s="819"/>
      <c r="F91" s="819"/>
      <c r="G91" s="819"/>
      <c r="H91" s="819"/>
      <c r="I91" s="819"/>
      <c r="J91" s="819"/>
      <c r="K91" s="819"/>
      <c r="L91" s="819"/>
      <c r="M91" s="820"/>
      <c r="N91" s="58">
        <f>L88+L89+L90</f>
        <v>49344.712874173456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58">
        <f>N83+N91</f>
        <v>213827.08912141831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168</v>
      </c>
      <c r="B37" s="867" t="str">
        <f>VLOOKUP(A37,EQUIPOS!A7:D154,3,FALSE)</f>
        <v>Compactador tipo  POTENCIA: 105 HP, PESO: 6 ton</v>
      </c>
      <c r="C37" s="868"/>
      <c r="D37" s="868"/>
      <c r="E37" s="868"/>
      <c r="F37" s="868"/>
      <c r="G37" s="868"/>
      <c r="H37" s="869"/>
      <c r="I37" s="275"/>
      <c r="J37" s="276"/>
      <c r="K37" s="277">
        <f>VLOOKUP(A37,EQUIPOS!A7:D164,4,FALSE)</f>
        <v>107023.21158285782</v>
      </c>
      <c r="L37" s="278"/>
      <c r="M37" s="279">
        <v>7</v>
      </c>
      <c r="N37" s="280">
        <f t="shared" ref="N37:N43" si="0">K37/M37</f>
        <v>15289.030226122546</v>
      </c>
    </row>
    <row r="38" spans="1:14">
      <c r="A38" t="s">
        <v>173</v>
      </c>
      <c r="B38" s="867" t="str">
        <f>VLOOKUP(A38,EQUIPOS!A8:D154,3,FALSE)</f>
        <v>Compactador neumático de Potencia 70 HP, peso de 13 ton</v>
      </c>
      <c r="C38" s="868"/>
      <c r="D38" s="868"/>
      <c r="E38" s="868"/>
      <c r="F38" s="868"/>
      <c r="G38" s="868"/>
      <c r="H38" s="869"/>
      <c r="I38" s="275"/>
      <c r="J38" s="276"/>
      <c r="K38" s="277">
        <f>VLOOKUP(A38,EQUIPOS!A8:D165,4,FALSE)</f>
        <v>131366.43167927777</v>
      </c>
      <c r="L38" s="278"/>
      <c r="M38" s="279">
        <v>7</v>
      </c>
      <c r="N38" s="280">
        <f t="shared" si="0"/>
        <v>18766.633097039681</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7</v>
      </c>
      <c r="N42" s="280">
        <f t="shared" si="0"/>
        <v>30530.63125585829</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1053.7677264750794</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131031.7926463093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1319.1811235744801</v>
      </c>
      <c r="N65" s="420">
        <f>K65*M65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10537.677264750793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180283.81677759707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36056.763355519412</v>
      </c>
      <c r="M88" s="854"/>
      <c r="N88" s="57"/>
    </row>
    <row r="89" spans="1:14">
      <c r="B89" s="95" t="s">
        <v>1057</v>
      </c>
      <c r="C89" s="96"/>
      <c r="D89" s="96"/>
      <c r="E89" s="96"/>
      <c r="F89" s="96"/>
      <c r="G89" s="96"/>
      <c r="H89" s="96"/>
      <c r="I89" s="93"/>
      <c r="J89" s="94"/>
      <c r="K89" s="312">
        <v>0.05</v>
      </c>
      <c r="L89" s="853">
        <f>N83*K89</f>
        <v>9014.1908388798529</v>
      </c>
      <c r="M89" s="854"/>
      <c r="N89" s="57"/>
    </row>
    <row r="90" spans="1:14" ht="15.75" thickBot="1">
      <c r="B90" s="97" t="s">
        <v>1058</v>
      </c>
      <c r="C90" s="98"/>
      <c r="D90" s="98"/>
      <c r="E90" s="98"/>
      <c r="F90" s="98"/>
      <c r="G90" s="98"/>
      <c r="H90" s="98"/>
      <c r="I90" s="99"/>
      <c r="J90" s="100"/>
      <c r="K90" s="313">
        <v>0.05</v>
      </c>
      <c r="L90" s="855">
        <f>N83*K90</f>
        <v>9014.1908388798529</v>
      </c>
      <c r="M90" s="856"/>
      <c r="N90" s="57"/>
    </row>
    <row r="91" spans="1:14" ht="15.75" thickBot="1">
      <c r="B91" s="818" t="s">
        <v>1037</v>
      </c>
      <c r="C91" s="819"/>
      <c r="D91" s="819"/>
      <c r="E91" s="819"/>
      <c r="F91" s="819"/>
      <c r="G91" s="819"/>
      <c r="H91" s="819"/>
      <c r="I91" s="819"/>
      <c r="J91" s="819"/>
      <c r="K91" s="819"/>
      <c r="L91" s="819"/>
      <c r="M91" s="820"/>
      <c r="N91" s="58">
        <f>L88+L89+L90</f>
        <v>54085.145033279121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234368.96181087618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9</v>
      </c>
      <c r="N37" s="280">
        <f t="shared" ref="N37:N43" si="0">K37/M37</f>
        <v>14596.270186586418</v>
      </c>
    </row>
    <row r="38" spans="1:14">
      <c r="A38" t="s">
        <v>168</v>
      </c>
      <c r="B38" s="867" t="str">
        <f>VLOOKUP(A38,EQUIPOS!A8:D154,3,FALSE)</f>
        <v>Compactador tipo  POTENCIA: 105 HP, PESO: 6 ton</v>
      </c>
      <c r="C38" s="868"/>
      <c r="D38" s="868"/>
      <c r="E38" s="868"/>
      <c r="F38" s="868"/>
      <c r="G38" s="868"/>
      <c r="H38" s="869"/>
      <c r="I38" s="275"/>
      <c r="J38" s="276"/>
      <c r="K38" s="277">
        <f>VLOOKUP(A38,EQUIPOS!A8:D165,4,FALSE)</f>
        <v>107023.21158285782</v>
      </c>
      <c r="L38" s="278"/>
      <c r="M38" s="279">
        <v>9</v>
      </c>
      <c r="N38" s="280">
        <f t="shared" si="0"/>
        <v>11891.46795365087</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68"/>
      <c r="F46" s="868"/>
      <c r="G46" s="868"/>
      <c r="H46" s="869"/>
      <c r="I46" s="42"/>
      <c r="J46" s="43"/>
      <c r="K46" s="282"/>
      <c r="L46" s="284"/>
      <c r="M46" s="285"/>
      <c r="N46" s="286"/>
    </row>
    <row r="47" spans="1:14">
      <c r="B47" s="875" t="s">
        <v>1036</v>
      </c>
      <c r="C47" s="953"/>
      <c r="D47" s="953"/>
      <c r="E47" s="44"/>
      <c r="F47" s="45"/>
      <c r="G47" s="45"/>
      <c r="H47" s="46"/>
      <c r="I47" s="42"/>
      <c r="J47" s="43"/>
      <c r="K47" s="287"/>
      <c r="L47" s="284"/>
      <c r="M47" s="409">
        <v>0.1</v>
      </c>
      <c r="N47" s="352">
        <f>N81*M47</f>
        <v>922.04676066569448</v>
      </c>
    </row>
    <row r="48" spans="1:14" ht="15.75" thickBot="1">
      <c r="B48" s="954"/>
      <c r="C48" s="955"/>
      <c r="D48" s="955"/>
      <c r="E48" s="955"/>
      <c r="F48" s="955"/>
      <c r="G48" s="955"/>
      <c r="H48" s="956"/>
      <c r="I48" s="877"/>
      <c r="J48" s="878"/>
      <c r="K48" s="47"/>
      <c r="L48" s="879"/>
      <c r="M48" s="957"/>
      <c r="N48" s="111"/>
    </row>
    <row r="49" spans="1:14" ht="15.75" thickBot="1">
      <c r="B49" s="818" t="s">
        <v>1037</v>
      </c>
      <c r="C49" s="819"/>
      <c r="D49" s="819"/>
      <c r="E49" s="819"/>
      <c r="F49" s="819"/>
      <c r="G49" s="819"/>
      <c r="H49" s="819"/>
      <c r="I49" s="819"/>
      <c r="J49" s="819"/>
      <c r="K49" s="819"/>
      <c r="L49" s="819"/>
      <c r="M49" s="820"/>
      <c r="N49" s="402">
        <f>SUM(N36:N48)</f>
        <v>116547.56177405092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164482.37624724486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32896.475249448973</v>
      </c>
      <c r="M88" s="854"/>
      <c r="N88" s="57"/>
    </row>
    <row r="89" spans="1:14">
      <c r="B89" s="95" t="s">
        <v>1057</v>
      </c>
      <c r="C89" s="96"/>
      <c r="D89" s="96"/>
      <c r="E89" s="96"/>
      <c r="F89" s="96"/>
      <c r="G89" s="96"/>
      <c r="H89" s="96"/>
      <c r="I89" s="93"/>
      <c r="J89" s="94"/>
      <c r="K89" s="312">
        <v>0.05</v>
      </c>
      <c r="L89" s="853">
        <f>N83*K89</f>
        <v>8224.1188123622433</v>
      </c>
      <c r="M89" s="854"/>
      <c r="N89" s="57"/>
    </row>
    <row r="90" spans="1:14" ht="15.75" thickBot="1">
      <c r="B90" s="97" t="s">
        <v>1058</v>
      </c>
      <c r="C90" s="98"/>
      <c r="D90" s="98"/>
      <c r="E90" s="98"/>
      <c r="F90" s="98"/>
      <c r="G90" s="98"/>
      <c r="H90" s="98"/>
      <c r="I90" s="99"/>
      <c r="J90" s="100"/>
      <c r="K90" s="313">
        <v>0.05</v>
      </c>
      <c r="L90" s="855">
        <f>N83*K90</f>
        <v>8224.1188123622433</v>
      </c>
      <c r="M90" s="856"/>
      <c r="N90" s="57"/>
    </row>
    <row r="91" spans="1:14" ht="15.75" thickBot="1">
      <c r="B91" s="818" t="s">
        <v>1037</v>
      </c>
      <c r="C91" s="819"/>
      <c r="D91" s="819"/>
      <c r="E91" s="819"/>
      <c r="F91" s="819"/>
      <c r="G91" s="819"/>
      <c r="H91" s="819"/>
      <c r="I91" s="819"/>
      <c r="J91" s="819"/>
      <c r="K91" s="819"/>
      <c r="L91" s="819"/>
      <c r="M91" s="820"/>
      <c r="N91" s="58">
        <f>L88+L89+L90</f>
        <v>49344.712874173456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213827.08912141831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9</v>
      </c>
      <c r="N37" s="280">
        <f t="shared" ref="N37:N43" si="0">K37/M37</f>
        <v>14596.270186586418</v>
      </c>
    </row>
    <row r="38" spans="1:14">
      <c r="A38" t="s">
        <v>168</v>
      </c>
      <c r="B38" s="867" t="str">
        <f>VLOOKUP(A38,EQUIPOS!A8:D154,3,FALSE)</f>
        <v>Compactador tipo  POTENCIA: 105 HP, PESO: 6 ton</v>
      </c>
      <c r="C38" s="868"/>
      <c r="D38" s="868"/>
      <c r="E38" s="868"/>
      <c r="F38" s="868"/>
      <c r="G38" s="868"/>
      <c r="H38" s="869"/>
      <c r="I38" s="275"/>
      <c r="J38" s="276"/>
      <c r="K38" s="277">
        <f>VLOOKUP(A38,EQUIPOS!A8:D165,4,FALSE)</f>
        <v>107023.21158285782</v>
      </c>
      <c r="L38" s="278"/>
      <c r="M38" s="279">
        <v>9</v>
      </c>
      <c r="N38" s="280">
        <f t="shared" si="0"/>
        <v>11891.46795365087</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116547.56177405092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164482.37624724486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32896.475249448973</v>
      </c>
      <c r="M87" s="854"/>
      <c r="N87" s="57"/>
    </row>
    <row r="88" spans="1:14">
      <c r="B88" s="95" t="s">
        <v>1057</v>
      </c>
      <c r="C88" s="96"/>
      <c r="D88" s="96"/>
      <c r="E88" s="96"/>
      <c r="F88" s="96"/>
      <c r="G88" s="96"/>
      <c r="H88" s="96"/>
      <c r="I88" s="93"/>
      <c r="J88" s="94"/>
      <c r="K88" s="312">
        <v>0.05</v>
      </c>
      <c r="L88" s="853">
        <f>N82*K88</f>
        <v>8224.1188123622433</v>
      </c>
      <c r="M88" s="854"/>
      <c r="N88" s="57"/>
    </row>
    <row r="89" spans="1:14" ht="15.75" thickBot="1">
      <c r="B89" s="97" t="s">
        <v>1058</v>
      </c>
      <c r="C89" s="98"/>
      <c r="D89" s="98"/>
      <c r="E89" s="98"/>
      <c r="F89" s="98"/>
      <c r="G89" s="98"/>
      <c r="H89" s="98"/>
      <c r="I89" s="99"/>
      <c r="J89" s="100"/>
      <c r="K89" s="313">
        <v>0.05</v>
      </c>
      <c r="L89" s="855">
        <f>N82*K89</f>
        <v>8224.1188123622433</v>
      </c>
      <c r="M89" s="856"/>
      <c r="N89" s="57"/>
    </row>
    <row r="90" spans="1:14" ht="15.75" thickBot="1">
      <c r="B90" s="818" t="s">
        <v>1037</v>
      </c>
      <c r="C90" s="819"/>
      <c r="D90" s="819"/>
      <c r="E90" s="819"/>
      <c r="F90" s="819"/>
      <c r="G90" s="819"/>
      <c r="H90" s="819"/>
      <c r="I90" s="819"/>
      <c r="J90" s="819"/>
      <c r="K90" s="819"/>
      <c r="L90" s="819"/>
      <c r="M90" s="820"/>
      <c r="N90" s="58">
        <f>L87+L88+L89</f>
        <v>49344.712874173456</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213827.08912141831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9</v>
      </c>
      <c r="N37" s="280">
        <f t="shared" ref="N37:N43" si="0">K37/M37</f>
        <v>14596.270186586418</v>
      </c>
    </row>
    <row r="38" spans="1:14">
      <c r="A38" t="s">
        <v>168</v>
      </c>
      <c r="B38" s="867" t="str">
        <f>VLOOKUP(A38,EQUIPOS!A8:D154,3,FALSE)</f>
        <v>Compactador tipo  POTENCIA: 105 HP, PESO: 6 ton</v>
      </c>
      <c r="C38" s="868"/>
      <c r="D38" s="868"/>
      <c r="E38" s="868"/>
      <c r="F38" s="868"/>
      <c r="G38" s="868"/>
      <c r="H38" s="869"/>
      <c r="I38" s="275"/>
      <c r="J38" s="276"/>
      <c r="K38" s="277">
        <f>VLOOKUP(A38,EQUIPOS!A8:D165,4,FALSE)</f>
        <v>107023.21158285782</v>
      </c>
      <c r="L38" s="278"/>
      <c r="M38" s="279">
        <v>9</v>
      </c>
      <c r="N38" s="280">
        <f t="shared" si="0"/>
        <v>11891.46795365087</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9</v>
      </c>
      <c r="N42" s="280">
        <f t="shared" si="0"/>
        <v>23746.046532334225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68"/>
      <c r="F46" s="868"/>
      <c r="G46" s="868"/>
      <c r="H46" s="869"/>
      <c r="I46" s="42"/>
      <c r="J46" s="43"/>
      <c r="K46" s="282"/>
      <c r="L46" s="284"/>
      <c r="M46" s="285"/>
      <c r="N46" s="286"/>
    </row>
    <row r="47" spans="1:14">
      <c r="B47" s="875" t="s">
        <v>1036</v>
      </c>
      <c r="C47" s="953"/>
      <c r="D47" s="953"/>
      <c r="E47" s="44"/>
      <c r="F47" s="45"/>
      <c r="G47" s="45"/>
      <c r="H47" s="46"/>
      <c r="I47" s="42"/>
      <c r="J47" s="43"/>
      <c r="K47" s="287"/>
      <c r="L47" s="284"/>
      <c r="M47" s="409">
        <v>0.1</v>
      </c>
      <c r="N47" s="352">
        <f>N81*M47</f>
        <v>922.04676066569448</v>
      </c>
    </row>
    <row r="48" spans="1:14" ht="15.75" thickBot="1">
      <c r="B48" s="954"/>
      <c r="C48" s="955"/>
      <c r="D48" s="955"/>
      <c r="E48" s="955"/>
      <c r="F48" s="955"/>
      <c r="G48" s="955"/>
      <c r="H48" s="956"/>
      <c r="I48" s="877"/>
      <c r="J48" s="878"/>
      <c r="K48" s="47"/>
      <c r="L48" s="879"/>
      <c r="M48" s="957"/>
      <c r="N48" s="111"/>
    </row>
    <row r="49" spans="1:14" ht="15.75" thickBot="1">
      <c r="B49" s="818" t="s">
        <v>1037</v>
      </c>
      <c r="C49" s="819"/>
      <c r="D49" s="819"/>
      <c r="E49" s="819"/>
      <c r="F49" s="819"/>
      <c r="G49" s="819"/>
      <c r="H49" s="819"/>
      <c r="I49" s="819"/>
      <c r="J49" s="819"/>
      <c r="K49" s="819"/>
      <c r="L49" s="819"/>
      <c r="M49" s="820"/>
      <c r="N49" s="402">
        <f>SUM(N36:N48)</f>
        <v>116547.56177405092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164482.37624724486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32896.475249448973</v>
      </c>
      <c r="M88" s="854"/>
      <c r="N88" s="57"/>
    </row>
    <row r="89" spans="1:14">
      <c r="B89" s="95" t="s">
        <v>1057</v>
      </c>
      <c r="C89" s="96"/>
      <c r="D89" s="96"/>
      <c r="E89" s="96"/>
      <c r="F89" s="96"/>
      <c r="G89" s="96"/>
      <c r="H89" s="96"/>
      <c r="I89" s="93"/>
      <c r="J89" s="94"/>
      <c r="K89" s="312">
        <v>0.05</v>
      </c>
      <c r="L89" s="853">
        <f>N83*K89</f>
        <v>8224.1188123622433</v>
      </c>
      <c r="M89" s="854"/>
      <c r="N89" s="57"/>
    </row>
    <row r="90" spans="1:14" ht="15.75" thickBot="1">
      <c r="B90" s="97" t="s">
        <v>1058</v>
      </c>
      <c r="C90" s="98"/>
      <c r="D90" s="98"/>
      <c r="E90" s="98"/>
      <c r="F90" s="98"/>
      <c r="G90" s="98"/>
      <c r="H90" s="98"/>
      <c r="I90" s="99"/>
      <c r="J90" s="100"/>
      <c r="K90" s="313">
        <v>0.05</v>
      </c>
      <c r="L90" s="855">
        <f>N83*K90</f>
        <v>8224.1188123622433</v>
      </c>
      <c r="M90" s="856"/>
      <c r="N90" s="57"/>
    </row>
    <row r="91" spans="1:14" ht="15.75" thickBot="1">
      <c r="B91" s="818" t="s">
        <v>1037</v>
      </c>
      <c r="C91" s="819"/>
      <c r="D91" s="819"/>
      <c r="E91" s="819"/>
      <c r="F91" s="819"/>
      <c r="G91" s="819"/>
      <c r="H91" s="819"/>
      <c r="I91" s="819"/>
      <c r="J91" s="819"/>
      <c r="K91" s="819"/>
      <c r="L91" s="819"/>
      <c r="M91" s="820"/>
      <c r="N91" s="58">
        <f>L88+L89+L90</f>
        <v>49344.712874173456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213827.08912141831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 customHeight="1" thickBot="1">
      <c r="A31" t="s">
        <v>1929</v>
      </c>
      <c r="B31" s="86" t="s">
        <v>1151</v>
      </c>
      <c r="C31" s="958" t="s">
        <v>1664</v>
      </c>
      <c r="D31" s="958"/>
      <c r="E31" s="958"/>
      <c r="F31" s="959"/>
      <c r="G31" s="959"/>
      <c r="H31" s="959"/>
      <c r="I31" s="959"/>
      <c r="J31" s="95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7</v>
      </c>
      <c r="N37" s="280">
        <f t="shared" ref="N37:N43" si="0">K37/M37</f>
        <v>18766.633097039681</v>
      </c>
    </row>
    <row r="38" spans="1:14">
      <c r="A38" t="s">
        <v>168</v>
      </c>
      <c r="B38" s="867" t="str">
        <f>VLOOKUP(A38,EQUIPOS!A8:D154,3,FALSE)</f>
        <v>Compactador tipo  POTENCIA: 105 HP, PESO: 6 ton</v>
      </c>
      <c r="C38" s="868"/>
      <c r="D38" s="868"/>
      <c r="E38" s="868"/>
      <c r="F38" s="868"/>
      <c r="G38" s="868"/>
      <c r="H38" s="869"/>
      <c r="I38" s="275"/>
      <c r="J38" s="276"/>
      <c r="K38" s="277">
        <f>VLOOKUP(A38,EQUIPOS!A8:D165,4,FALSE)</f>
        <v>107023.21158285782</v>
      </c>
      <c r="L38" s="278"/>
      <c r="M38" s="279">
        <v>7</v>
      </c>
      <c r="N38" s="280">
        <f t="shared" si="0"/>
        <v>15289.030226122546</v>
      </c>
    </row>
    <row r="39" spans="1:14">
      <c r="A39" t="s">
        <v>286</v>
      </c>
      <c r="B39" s="867" t="str">
        <f>VLOOKUP(A39,EQUIPOS!A9:D154,3,FALSE)</f>
        <v>Planta de asfalto en frio</v>
      </c>
      <c r="C39" s="868"/>
      <c r="D39" s="868"/>
      <c r="E39" s="868"/>
      <c r="F39" s="868"/>
      <c r="G39" s="868"/>
      <c r="H39" s="869"/>
      <c r="I39" s="275"/>
      <c r="J39" s="276"/>
      <c r="K39" s="277">
        <f>VLOOKUP(A39,EQUIPOS!A9:D166,4,FALSE)</f>
        <v>241593.28667225825</v>
      </c>
      <c r="L39" s="278"/>
      <c r="M39" s="279">
        <v>9</v>
      </c>
      <c r="N39" s="280">
        <f t="shared" si="0"/>
        <v>26843.698519139805</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7</v>
      </c>
      <c r="N42" s="280">
        <f t="shared" si="0"/>
        <v>30530.63125585829</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9</v>
      </c>
      <c r="N43" s="280">
        <f t="shared" si="0"/>
        <v>9772.3227924176608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1053.7677264750794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131031.7926463093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10537.677264750793</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180283.81677759707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36056.763355519412</v>
      </c>
      <c r="M87" s="854"/>
      <c r="N87" s="57"/>
    </row>
    <row r="88" spans="1:14">
      <c r="B88" s="95" t="s">
        <v>1057</v>
      </c>
      <c r="C88" s="96"/>
      <c r="D88" s="96"/>
      <c r="E88" s="96"/>
      <c r="F88" s="96"/>
      <c r="G88" s="96"/>
      <c r="H88" s="96"/>
      <c r="I88" s="93"/>
      <c r="J88" s="94"/>
      <c r="K88" s="312">
        <v>0.05</v>
      </c>
      <c r="L88" s="853">
        <f>N82*K88</f>
        <v>9014.1908388798529</v>
      </c>
      <c r="M88" s="854"/>
      <c r="N88" s="57"/>
    </row>
    <row r="89" spans="1:14" ht="15.75" thickBot="1">
      <c r="B89" s="97" t="s">
        <v>1058</v>
      </c>
      <c r="C89" s="98"/>
      <c r="D89" s="98"/>
      <c r="E89" s="98"/>
      <c r="F89" s="98"/>
      <c r="G89" s="98"/>
      <c r="H89" s="98"/>
      <c r="I89" s="99"/>
      <c r="J89" s="100"/>
      <c r="K89" s="313">
        <v>0.05</v>
      </c>
      <c r="L89" s="855">
        <f>N82*K89</f>
        <v>9014.1908388798529</v>
      </c>
      <c r="M89" s="856"/>
      <c r="N89" s="57"/>
    </row>
    <row r="90" spans="1:14" ht="15.75" thickBot="1">
      <c r="B90" s="818" t="s">
        <v>1037</v>
      </c>
      <c r="C90" s="819"/>
      <c r="D90" s="819"/>
      <c r="E90" s="819"/>
      <c r="F90" s="819"/>
      <c r="G90" s="819"/>
      <c r="H90" s="819"/>
      <c r="I90" s="819"/>
      <c r="J90" s="819"/>
      <c r="K90" s="819"/>
      <c r="L90" s="819"/>
      <c r="M90" s="820"/>
      <c r="N90" s="58">
        <f>L87+L88+L89</f>
        <v>54085.145033279121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234368.96181087618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7"/>
      <c r="C47" s="868"/>
      <c r="D47" s="868"/>
      <c r="E47" s="868"/>
      <c r="F47" s="868"/>
      <c r="G47" s="868"/>
      <c r="H47" s="869"/>
      <c r="I47" s="870"/>
      <c r="J47" s="871"/>
      <c r="K47" s="277"/>
      <c r="L47" s="872"/>
      <c r="M47" s="873"/>
      <c r="N47" s="280"/>
    </row>
    <row r="48" spans="1:14">
      <c r="B48" s="867"/>
      <c r="C48" s="868"/>
      <c r="D48" s="868"/>
      <c r="E48" s="874"/>
      <c r="F48" s="868"/>
      <c r="G48" s="868"/>
      <c r="H48" s="869"/>
      <c r="I48" s="42"/>
      <c r="J48" s="43"/>
      <c r="K48" s="282"/>
      <c r="L48" s="284"/>
      <c r="M48" s="285"/>
      <c r="N48" s="286"/>
    </row>
    <row r="49" spans="1:14">
      <c r="B49" s="875" t="s">
        <v>1036</v>
      </c>
      <c r="C49" s="876"/>
      <c r="D49" s="876"/>
      <c r="E49" s="44"/>
      <c r="F49" s="45"/>
      <c r="G49" s="45"/>
      <c r="H49" s="46"/>
      <c r="I49" s="42"/>
      <c r="J49" s="43"/>
      <c r="K49" s="287"/>
      <c r="L49" s="284"/>
      <c r="M49" s="409">
        <v>0.1</v>
      </c>
      <c r="N49" s="352">
        <f>N83*M49</f>
        <v>829.84208459912497</v>
      </c>
    </row>
    <row r="50" spans="1:14" ht="15.75" thickBot="1">
      <c r="B50" s="867"/>
      <c r="C50" s="868"/>
      <c r="D50" s="868"/>
      <c r="E50" s="868"/>
      <c r="F50" s="868"/>
      <c r="G50" s="868"/>
      <c r="H50" s="869"/>
      <c r="I50" s="877"/>
      <c r="J50" s="878"/>
      <c r="K50" s="47"/>
      <c r="L50" s="879"/>
      <c r="M50" s="880"/>
      <c r="N50" s="111"/>
    </row>
    <row r="51" spans="1:14" ht="15.75" thickBot="1">
      <c r="B51" s="818" t="s">
        <v>1037</v>
      </c>
      <c r="C51" s="819"/>
      <c r="D51" s="819"/>
      <c r="E51" s="819"/>
      <c r="F51" s="819"/>
      <c r="G51" s="819"/>
      <c r="H51" s="819"/>
      <c r="I51" s="819"/>
      <c r="J51" s="819"/>
      <c r="K51" s="819"/>
      <c r="L51" s="819"/>
      <c r="M51" s="820"/>
      <c r="N51" s="402">
        <f>SUM(N36:N50)</f>
        <v>144611.84423695548</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3" t="s">
        <v>1028</v>
      </c>
      <c r="C55" s="864"/>
      <c r="D55" s="864"/>
      <c r="E55" s="864"/>
      <c r="F55" s="864"/>
      <c r="G55" s="864"/>
      <c r="H55" s="864"/>
      <c r="I55" s="898"/>
      <c r="J55" s="323" t="s">
        <v>1029</v>
      </c>
      <c r="K55" s="91" t="s">
        <v>1030</v>
      </c>
      <c r="L55" s="899" t="s">
        <v>1039</v>
      </c>
      <c r="M55" s="898"/>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24246.054157010658</v>
      </c>
      <c r="N56" s="280">
        <f>K56*M56</f>
        <v>33944.475819814921</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50.961642769987435</v>
      </c>
      <c r="N57" s="280">
        <f>K57*M57</f>
        <v>1274.041069249686</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900"/>
      <c r="C60" s="901"/>
      <c r="D60" s="901"/>
      <c r="E60" s="901"/>
      <c r="F60" s="901"/>
      <c r="G60" s="901"/>
      <c r="H60" s="901"/>
      <c r="I60" s="871"/>
      <c r="J60" s="48"/>
      <c r="K60" s="50"/>
      <c r="L60" s="902"/>
      <c r="M60" s="903"/>
      <c r="N60" s="51"/>
    </row>
    <row r="61" spans="1:14" ht="15.75" thickBot="1">
      <c r="B61" s="818" t="s">
        <v>1037</v>
      </c>
      <c r="C61" s="819"/>
      <c r="D61" s="819"/>
      <c r="E61" s="819"/>
      <c r="F61" s="819"/>
      <c r="G61" s="819"/>
      <c r="H61" s="819"/>
      <c r="I61" s="819"/>
      <c r="J61" s="819"/>
      <c r="K61" s="819"/>
      <c r="L61" s="819"/>
      <c r="M61" s="820"/>
      <c r="N61" s="402">
        <f>SUM(N56:N60)</f>
        <v>35218.516889064609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4" t="s">
        <v>1045</v>
      </c>
      <c r="M65" s="883"/>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5">
        <f>VLOOKUP(A66,TRANSPORTE!A5:D117,4,FALSE)</f>
        <v>1319.1811235744801</v>
      </c>
      <c r="M66" s="906"/>
      <c r="N66" s="295">
        <f>K66*L66</f>
        <v>1846.853573004272</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5">
        <f>VLOOKUP(A67,TRANSPORTE!A6:D117,4,FALSE)</f>
        <v>1319.1811235744801</v>
      </c>
      <c r="M67" s="906"/>
      <c r="N67" s="295">
        <f>K67*L67</f>
        <v>1648.9764044681001</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3495.8299774723719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4"/>
      <c r="C82" s="895"/>
      <c r="D82" s="895"/>
      <c r="E82" s="895"/>
      <c r="F82" s="895"/>
      <c r="G82" s="895"/>
      <c r="H82" s="895"/>
      <c r="I82" s="132"/>
      <c r="J82" s="132"/>
      <c r="K82" s="132"/>
      <c r="L82" s="908"/>
      <c r="M82" s="908"/>
      <c r="N82" s="51"/>
    </row>
    <row r="83" spans="1:14" ht="15.75" thickBot="1">
      <c r="B83" s="907" t="s">
        <v>1037</v>
      </c>
      <c r="C83" s="861"/>
      <c r="D83" s="861"/>
      <c r="E83" s="861"/>
      <c r="F83" s="861"/>
      <c r="G83" s="861"/>
      <c r="H83" s="861"/>
      <c r="I83" s="861"/>
      <c r="J83" s="861"/>
      <c r="K83" s="861"/>
      <c r="L83" s="861"/>
      <c r="M83" s="862"/>
      <c r="N83" s="309">
        <f>SUM(N77:N82)</f>
        <v>8298.4208459912497</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N51+N61+N72+N83</f>
        <v>191624.61194948372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2"/>
      <c r="J89" s="342"/>
      <c r="K89" s="310" t="s">
        <v>1054</v>
      </c>
      <c r="L89" s="865" t="s">
        <v>1055</v>
      </c>
      <c r="M89" s="866"/>
      <c r="N89" s="311"/>
    </row>
    <row r="90" spans="1:14">
      <c r="B90" s="851" t="s">
        <v>1056</v>
      </c>
      <c r="C90" s="852"/>
      <c r="D90" s="852"/>
      <c r="E90" s="852"/>
      <c r="F90" s="852"/>
      <c r="G90" s="852"/>
      <c r="H90" s="852"/>
      <c r="I90" s="93"/>
      <c r="J90" s="94"/>
      <c r="K90" s="312">
        <v>0.2</v>
      </c>
      <c r="L90" s="853">
        <f>N85*K90</f>
        <v>38324.922389896747</v>
      </c>
      <c r="M90" s="854"/>
      <c r="N90" s="57"/>
    </row>
    <row r="91" spans="1:14">
      <c r="B91" s="95" t="s">
        <v>1057</v>
      </c>
      <c r="C91" s="96"/>
      <c r="D91" s="96"/>
      <c r="E91" s="96"/>
      <c r="F91" s="96"/>
      <c r="G91" s="96"/>
      <c r="H91" s="96"/>
      <c r="I91" s="93"/>
      <c r="J91" s="94"/>
      <c r="K91" s="312">
        <v>0.05</v>
      </c>
      <c r="L91" s="853">
        <f>N85*K91</f>
        <v>9581.2305974741867</v>
      </c>
      <c r="M91" s="854"/>
      <c r="N91" s="57"/>
    </row>
    <row r="92" spans="1:14" ht="15.75" thickBot="1">
      <c r="B92" s="97" t="s">
        <v>1058</v>
      </c>
      <c r="C92" s="98"/>
      <c r="D92" s="98"/>
      <c r="E92" s="98"/>
      <c r="F92" s="98"/>
      <c r="G92" s="98"/>
      <c r="H92" s="98"/>
      <c r="I92" s="99"/>
      <c r="J92" s="100"/>
      <c r="K92" s="313">
        <v>0.05</v>
      </c>
      <c r="L92" s="855">
        <f>N85*K92</f>
        <v>9581.2305974741867</v>
      </c>
      <c r="M92" s="856"/>
      <c r="N92" s="57"/>
    </row>
    <row r="93" spans="1:14" ht="15.75" thickBot="1">
      <c r="B93" s="818" t="s">
        <v>1037</v>
      </c>
      <c r="C93" s="819"/>
      <c r="D93" s="819"/>
      <c r="E93" s="819"/>
      <c r="F93" s="819"/>
      <c r="G93" s="819"/>
      <c r="H93" s="819"/>
      <c r="I93" s="819"/>
      <c r="J93" s="819"/>
      <c r="K93" s="819"/>
      <c r="L93" s="819"/>
      <c r="M93" s="820"/>
      <c r="N93" s="58">
        <f>L90+L91+L92</f>
        <v>57487.383584845127</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249111.99553432886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4"/>
      <c r="K125" s="884"/>
      <c r="L125" s="884"/>
      <c r="M125" s="884"/>
      <c r="N125" s="885"/>
    </row>
    <row r="126" spans="2:14" ht="15.75" thickBot="1">
      <c r="B126" s="269" t="s">
        <v>2327</v>
      </c>
      <c r="C126" s="401"/>
      <c r="D126" s="401"/>
      <c r="E126" s="63"/>
      <c r="F126" s="63"/>
      <c r="G126" s="63"/>
      <c r="H126" s="63"/>
      <c r="I126" s="63"/>
      <c r="J126" s="886"/>
      <c r="K126" s="886"/>
      <c r="L126" s="886"/>
      <c r="M126" s="886"/>
      <c r="N126" s="887"/>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905"/>
      <c r="M66" s="906"/>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ht="15" customHeight="1">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144611.84423695548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191624.61194948372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38324.922389896747</v>
      </c>
      <c r="M87" s="854"/>
      <c r="N87" s="57"/>
    </row>
    <row r="88" spans="1:14">
      <c r="B88" s="95" t="s">
        <v>1057</v>
      </c>
      <c r="C88" s="96"/>
      <c r="D88" s="96"/>
      <c r="E88" s="96"/>
      <c r="F88" s="96"/>
      <c r="G88" s="96"/>
      <c r="H88" s="96"/>
      <c r="I88" s="93"/>
      <c r="J88" s="94"/>
      <c r="K88" s="312">
        <v>0.05</v>
      </c>
      <c r="L88" s="853">
        <f>N82*K88</f>
        <v>9581.2305974741867</v>
      </c>
      <c r="M88" s="854"/>
      <c r="N88" s="57"/>
    </row>
    <row r="89" spans="1:14" ht="15.75" thickBot="1">
      <c r="B89" s="97" t="s">
        <v>1058</v>
      </c>
      <c r="C89" s="98"/>
      <c r="D89" s="98"/>
      <c r="E89" s="98"/>
      <c r="F89" s="98"/>
      <c r="G89" s="98"/>
      <c r="H89" s="98"/>
      <c r="I89" s="99"/>
      <c r="J89" s="100"/>
      <c r="K89" s="313">
        <v>0.05</v>
      </c>
      <c r="L89" s="855">
        <f>N82*K89</f>
        <v>9581.2305974741867</v>
      </c>
      <c r="M89" s="856"/>
      <c r="N89" s="57"/>
    </row>
    <row r="90" spans="1:14" ht="15.75" thickBot="1">
      <c r="B90" s="818" t="s">
        <v>1037</v>
      </c>
      <c r="C90" s="819"/>
      <c r="D90" s="819"/>
      <c r="E90" s="819"/>
      <c r="F90" s="819"/>
      <c r="G90" s="819"/>
      <c r="H90" s="819"/>
      <c r="I90" s="819"/>
      <c r="J90" s="819"/>
      <c r="K90" s="819"/>
      <c r="L90" s="819"/>
      <c r="M90" s="820"/>
      <c r="N90" s="58">
        <f>L87+L88+L89</f>
        <v>57487.383584845127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249111.99553432886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144611.84423695548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191624.61194948372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38324.922389896747</v>
      </c>
      <c r="M87" s="854"/>
      <c r="N87" s="57"/>
    </row>
    <row r="88" spans="1:14">
      <c r="B88" s="95" t="s">
        <v>1057</v>
      </c>
      <c r="C88" s="96"/>
      <c r="D88" s="96"/>
      <c r="E88" s="96"/>
      <c r="F88" s="96"/>
      <c r="G88" s="96"/>
      <c r="H88" s="96"/>
      <c r="I88" s="93"/>
      <c r="J88" s="94"/>
      <c r="K88" s="312">
        <v>0.05</v>
      </c>
      <c r="L88" s="853">
        <f>N82*K88</f>
        <v>9581.2305974741867</v>
      </c>
      <c r="M88" s="854"/>
      <c r="N88" s="57"/>
    </row>
    <row r="89" spans="1:14" ht="15.75" thickBot="1">
      <c r="B89" s="97" t="s">
        <v>1058</v>
      </c>
      <c r="C89" s="98"/>
      <c r="D89" s="98"/>
      <c r="E89" s="98"/>
      <c r="F89" s="98"/>
      <c r="G89" s="98"/>
      <c r="H89" s="98"/>
      <c r="I89" s="99"/>
      <c r="J89" s="100"/>
      <c r="K89" s="313">
        <v>0.05</v>
      </c>
      <c r="L89" s="855">
        <f>N82*K89</f>
        <v>9581.2305974741867</v>
      </c>
      <c r="M89" s="856"/>
      <c r="N89" s="57"/>
    </row>
    <row r="90" spans="1:14" ht="15.75" thickBot="1">
      <c r="B90" s="818" t="s">
        <v>1037</v>
      </c>
      <c r="C90" s="819"/>
      <c r="D90" s="819"/>
      <c r="E90" s="819"/>
      <c r="F90" s="819"/>
      <c r="G90" s="819"/>
      <c r="H90" s="819"/>
      <c r="I90" s="819"/>
      <c r="J90" s="819"/>
      <c r="K90" s="819"/>
      <c r="L90" s="819"/>
      <c r="M90" s="820"/>
      <c r="N90" s="58">
        <f>L87+L88+L89</f>
        <v>57487.383584845127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249111.99553432886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1377</v>
      </c>
      <c r="B65" s="52" t="str">
        <f>VLOOKUP(A65,TRANSPORTE!A6:D117,3,FALSE)</f>
        <v>Transporte de mezcla</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8</v>
      </c>
      <c r="N37" s="280">
        <f t="shared" ref="N37:N43" si="0">K37/M37</f>
        <v>16420.803959909721</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8</v>
      </c>
      <c r="N38" s="280">
        <f t="shared" si="0"/>
        <v>14197.376119733171</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8</v>
      </c>
      <c r="N39" s="280">
        <f t="shared" si="0"/>
        <v>75431.520833886359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8</v>
      </c>
      <c r="N42" s="280">
        <f t="shared" si="0"/>
        <v>26714.302348876005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8</v>
      </c>
      <c r="N43" s="280">
        <f t="shared" si="0"/>
        <v>10993.863141469868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173455.62219379703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221390.43666699095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44278.087333398194</v>
      </c>
      <c r="M87" s="854"/>
      <c r="N87" s="57"/>
    </row>
    <row r="88" spans="1:14">
      <c r="B88" s="95" t="s">
        <v>1057</v>
      </c>
      <c r="C88" s="96"/>
      <c r="D88" s="96"/>
      <c r="E88" s="96"/>
      <c r="F88" s="96"/>
      <c r="G88" s="96"/>
      <c r="H88" s="96"/>
      <c r="I88" s="93"/>
      <c r="J88" s="94"/>
      <c r="K88" s="312">
        <v>0.05</v>
      </c>
      <c r="L88" s="853">
        <f>N82*K88</f>
        <v>11069.521833349549</v>
      </c>
      <c r="M88" s="854"/>
      <c r="N88" s="57"/>
    </row>
    <row r="89" spans="1:14" ht="15.75" thickBot="1">
      <c r="B89" s="97" t="s">
        <v>1058</v>
      </c>
      <c r="C89" s="98"/>
      <c r="D89" s="98"/>
      <c r="E89" s="98"/>
      <c r="F89" s="98"/>
      <c r="G89" s="98"/>
      <c r="H89" s="98"/>
      <c r="I89" s="99"/>
      <c r="J89" s="100"/>
      <c r="K89" s="313">
        <v>0.05</v>
      </c>
      <c r="L89" s="855">
        <f>N82*K89</f>
        <v>11069.521833349549</v>
      </c>
      <c r="M89" s="856"/>
      <c r="N89" s="57"/>
    </row>
    <row r="90" spans="1:14" ht="15.75" thickBot="1">
      <c r="B90" s="818" t="s">
        <v>1037</v>
      </c>
      <c r="C90" s="819"/>
      <c r="D90" s="819"/>
      <c r="E90" s="819"/>
      <c r="F90" s="819"/>
      <c r="G90" s="819"/>
      <c r="H90" s="819"/>
      <c r="I90" s="819"/>
      <c r="J90" s="819"/>
      <c r="K90" s="819"/>
      <c r="L90" s="819"/>
      <c r="M90" s="820"/>
      <c r="N90" s="58">
        <f>L87+L88+L89</f>
        <v>66417.131000097288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287807.56766708824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8</v>
      </c>
      <c r="N37" s="280">
        <f t="shared" ref="N37:N43" si="0">K37/M37</f>
        <v>16420.803959909721</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8</v>
      </c>
      <c r="N38" s="280">
        <f t="shared" si="0"/>
        <v>14197.376119733171</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8</v>
      </c>
      <c r="N39" s="280">
        <f t="shared" si="0"/>
        <v>75431.520833886359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8</v>
      </c>
      <c r="N42" s="280">
        <f t="shared" si="0"/>
        <v>26714.302348876005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8</v>
      </c>
      <c r="N43" s="280">
        <f t="shared" si="0"/>
        <v>10993.863141469868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173455.62219379703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133"/>
    </row>
    <row r="80" spans="1:15" ht="15.75" thickBot="1">
      <c r="B80" s="907" t="s">
        <v>1037</v>
      </c>
      <c r="C80" s="861"/>
      <c r="D80" s="861"/>
      <c r="E80" s="861"/>
      <c r="F80" s="861"/>
      <c r="G80" s="861"/>
      <c r="H80" s="861"/>
      <c r="I80" s="861"/>
      <c r="J80" s="861"/>
      <c r="K80" s="861"/>
      <c r="L80" s="861"/>
      <c r="M80" s="862"/>
      <c r="N80" s="468">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221390.43666699095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44278.087333398194</v>
      </c>
      <c r="M87" s="854"/>
      <c r="N87" s="57"/>
    </row>
    <row r="88" spans="1:14">
      <c r="B88" s="95" t="s">
        <v>1057</v>
      </c>
      <c r="C88" s="96"/>
      <c r="D88" s="96"/>
      <c r="E88" s="96"/>
      <c r="F88" s="96"/>
      <c r="G88" s="96"/>
      <c r="H88" s="96"/>
      <c r="I88" s="93"/>
      <c r="J88" s="94"/>
      <c r="K88" s="312">
        <v>0.05</v>
      </c>
      <c r="L88" s="853">
        <f>N82*K88</f>
        <v>11069.521833349549</v>
      </c>
      <c r="M88" s="854"/>
      <c r="N88" s="57"/>
    </row>
    <row r="89" spans="1:14" ht="15.75" thickBot="1">
      <c r="B89" s="97" t="s">
        <v>1058</v>
      </c>
      <c r="C89" s="98"/>
      <c r="D89" s="98"/>
      <c r="E89" s="98"/>
      <c r="F89" s="98"/>
      <c r="G89" s="98"/>
      <c r="H89" s="98"/>
      <c r="I89" s="99"/>
      <c r="J89" s="100"/>
      <c r="K89" s="313">
        <v>0.05</v>
      </c>
      <c r="L89" s="855">
        <f>N82*K89</f>
        <v>11069.521833349549</v>
      </c>
      <c r="M89" s="856"/>
      <c r="N89" s="57"/>
    </row>
    <row r="90" spans="1:14" ht="15.75" thickBot="1">
      <c r="B90" s="818" t="s">
        <v>1037</v>
      </c>
      <c r="C90" s="819"/>
      <c r="D90" s="819"/>
      <c r="E90" s="819"/>
      <c r="F90" s="819"/>
      <c r="G90" s="819"/>
      <c r="H90" s="819"/>
      <c r="I90" s="819"/>
      <c r="J90" s="819"/>
      <c r="K90" s="819"/>
      <c r="L90" s="819"/>
      <c r="M90" s="820"/>
      <c r="N90" s="58">
        <f>L87+L88+L89</f>
        <v>66417.131000097288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287807.56766708824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8</v>
      </c>
      <c r="N37" s="280">
        <f t="shared" ref="N37:N43" si="0">K37/M37</f>
        <v>16420.803959909721</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8</v>
      </c>
      <c r="N38" s="280">
        <f t="shared" si="0"/>
        <v>14197.376119733171</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8</v>
      </c>
      <c r="N39" s="280">
        <f t="shared" si="0"/>
        <v>75431.520833886359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8</v>
      </c>
      <c r="N42" s="280">
        <f t="shared" si="0"/>
        <v>26714.302348876005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8</v>
      </c>
      <c r="N43" s="280">
        <f t="shared" si="0"/>
        <v>10993.863141469868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173455.62219379703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221390.43666699095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44278.087333398194</v>
      </c>
      <c r="M87" s="854"/>
      <c r="N87" s="57"/>
    </row>
    <row r="88" spans="1:14">
      <c r="B88" s="95" t="s">
        <v>1057</v>
      </c>
      <c r="C88" s="96"/>
      <c r="D88" s="96"/>
      <c r="E88" s="96"/>
      <c r="F88" s="96"/>
      <c r="G88" s="96"/>
      <c r="H88" s="96"/>
      <c r="I88" s="93"/>
      <c r="J88" s="94"/>
      <c r="K88" s="312">
        <v>0.05</v>
      </c>
      <c r="L88" s="853">
        <f>N82*K88</f>
        <v>11069.521833349549</v>
      </c>
      <c r="M88" s="854"/>
      <c r="N88" s="57"/>
    </row>
    <row r="89" spans="1:14" ht="15.75" thickBot="1">
      <c r="B89" s="97" t="s">
        <v>1058</v>
      </c>
      <c r="C89" s="98"/>
      <c r="D89" s="98"/>
      <c r="E89" s="98"/>
      <c r="F89" s="98"/>
      <c r="G89" s="98"/>
      <c r="H89" s="98"/>
      <c r="I89" s="99"/>
      <c r="J89" s="100"/>
      <c r="K89" s="313">
        <v>0.05</v>
      </c>
      <c r="L89" s="855">
        <f>N82*K89</f>
        <v>11069.521833349549</v>
      </c>
      <c r="M89" s="856"/>
      <c r="N89" s="57"/>
    </row>
    <row r="90" spans="1:14" ht="15.75" thickBot="1">
      <c r="B90" s="818" t="s">
        <v>1037</v>
      </c>
      <c r="C90" s="819"/>
      <c r="D90" s="819"/>
      <c r="E90" s="819"/>
      <c r="F90" s="819"/>
      <c r="G90" s="819"/>
      <c r="H90" s="819"/>
      <c r="I90" s="819"/>
      <c r="J90" s="819"/>
      <c r="K90" s="819"/>
      <c r="L90" s="819"/>
      <c r="M90" s="820"/>
      <c r="N90" s="58">
        <f>L87+L88+L89</f>
        <v>66417.131000097288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287807.56766708824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144611.84423695548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191624.61194948372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38324.922389896747</v>
      </c>
      <c r="M87" s="854"/>
      <c r="N87" s="57"/>
    </row>
    <row r="88" spans="1:14">
      <c r="B88" s="95" t="s">
        <v>1057</v>
      </c>
      <c r="C88" s="96"/>
      <c r="D88" s="96"/>
      <c r="E88" s="96"/>
      <c r="F88" s="96"/>
      <c r="G88" s="96"/>
      <c r="H88" s="96"/>
      <c r="I88" s="93"/>
      <c r="J88" s="94"/>
      <c r="K88" s="312">
        <v>0.05</v>
      </c>
      <c r="L88" s="853">
        <f>N82*K88</f>
        <v>9581.2305974741867</v>
      </c>
      <c r="M88" s="854"/>
      <c r="N88" s="57"/>
    </row>
    <row r="89" spans="1:14" ht="15.75" thickBot="1">
      <c r="B89" s="97" t="s">
        <v>1058</v>
      </c>
      <c r="C89" s="98"/>
      <c r="D89" s="98"/>
      <c r="E89" s="98"/>
      <c r="F89" s="98"/>
      <c r="G89" s="98"/>
      <c r="H89" s="98"/>
      <c r="I89" s="99"/>
      <c r="J89" s="100"/>
      <c r="K89" s="313">
        <v>0.05</v>
      </c>
      <c r="L89" s="855">
        <f>N82*K89</f>
        <v>9581.2305974741867</v>
      </c>
      <c r="M89" s="856"/>
      <c r="N89" s="57"/>
    </row>
    <row r="90" spans="1:14" ht="15.75" thickBot="1">
      <c r="B90" s="818" t="s">
        <v>1037</v>
      </c>
      <c r="C90" s="819"/>
      <c r="D90" s="819"/>
      <c r="E90" s="819"/>
      <c r="F90" s="819"/>
      <c r="G90" s="819"/>
      <c r="H90" s="819"/>
      <c r="I90" s="819"/>
      <c r="J90" s="819"/>
      <c r="K90" s="819"/>
      <c r="L90" s="819"/>
      <c r="M90" s="820"/>
      <c r="N90" s="58">
        <f>L87+L88+L89</f>
        <v>57487.383584845127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249111.99553432886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133"/>
    </row>
    <row r="81" spans="1:14" ht="15.75" thickBot="1">
      <c r="B81" s="907" t="s">
        <v>1037</v>
      </c>
      <c r="C81" s="861"/>
      <c r="D81" s="861"/>
      <c r="E81" s="861"/>
      <c r="F81" s="861"/>
      <c r="G81" s="861"/>
      <c r="H81" s="861"/>
      <c r="I81" s="861"/>
      <c r="J81" s="861"/>
      <c r="K81" s="861"/>
      <c r="L81" s="861"/>
      <c r="M81" s="862"/>
      <c r="N81" s="468">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144611.84423695548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191624.61194948372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38324.922389896747</v>
      </c>
      <c r="M87" s="854"/>
      <c r="N87" s="57"/>
    </row>
    <row r="88" spans="1:14">
      <c r="B88" s="95" t="s">
        <v>1057</v>
      </c>
      <c r="C88" s="96"/>
      <c r="D88" s="96"/>
      <c r="E88" s="96"/>
      <c r="F88" s="96"/>
      <c r="G88" s="96"/>
      <c r="H88" s="96"/>
      <c r="I88" s="93"/>
      <c r="J88" s="94"/>
      <c r="K88" s="312">
        <v>0.05</v>
      </c>
      <c r="L88" s="853">
        <f>N82*K88</f>
        <v>9581.2305974741867</v>
      </c>
      <c r="M88" s="854"/>
      <c r="N88" s="57"/>
    </row>
    <row r="89" spans="1:14" ht="15.75" thickBot="1">
      <c r="B89" s="97" t="s">
        <v>1058</v>
      </c>
      <c r="C89" s="98"/>
      <c r="D89" s="98"/>
      <c r="E89" s="98"/>
      <c r="F89" s="98"/>
      <c r="G89" s="98"/>
      <c r="H89" s="98"/>
      <c r="I89" s="99"/>
      <c r="J89" s="100"/>
      <c r="K89" s="313">
        <v>0.05</v>
      </c>
      <c r="L89" s="855">
        <f>N82*K89</f>
        <v>9581.2305974741867</v>
      </c>
      <c r="M89" s="856"/>
      <c r="N89" s="57"/>
    </row>
    <row r="90" spans="1:14" ht="15.75" thickBot="1">
      <c r="B90" s="818" t="s">
        <v>1037</v>
      </c>
      <c r="C90" s="819"/>
      <c r="D90" s="819"/>
      <c r="E90" s="819"/>
      <c r="F90" s="819"/>
      <c r="G90" s="819"/>
      <c r="H90" s="819"/>
      <c r="I90" s="819"/>
      <c r="J90" s="819"/>
      <c r="K90" s="819"/>
      <c r="L90" s="819"/>
      <c r="M90" s="820"/>
      <c r="N90" s="58">
        <f>L87+L88+L89</f>
        <v>57487.383584845127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249111.99553432886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8</v>
      </c>
      <c r="N37" s="280">
        <f t="shared" ref="N37:N43" si="0">K37/M37</f>
        <v>16420.803959909721</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8</v>
      </c>
      <c r="N38" s="280">
        <f t="shared" si="0"/>
        <v>14197.376119733171</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8</v>
      </c>
      <c r="N39" s="280">
        <f t="shared" si="0"/>
        <v>75431.520833886359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8</v>
      </c>
      <c r="N42" s="280">
        <f t="shared" si="0"/>
        <v>26714.302348876005</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8</v>
      </c>
      <c r="N43" s="280">
        <f t="shared" si="0"/>
        <v>10993.863141469868</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173455.62219379703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221390.43666699095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44278.087333398194</v>
      </c>
      <c r="M87" s="854"/>
      <c r="N87" s="57"/>
    </row>
    <row r="88" spans="1:14">
      <c r="B88" s="95" t="s">
        <v>1057</v>
      </c>
      <c r="C88" s="96"/>
      <c r="D88" s="96"/>
      <c r="E88" s="96"/>
      <c r="F88" s="96"/>
      <c r="G88" s="96"/>
      <c r="H88" s="96"/>
      <c r="I88" s="93"/>
      <c r="J88" s="94"/>
      <c r="K88" s="312">
        <v>0.05</v>
      </c>
      <c r="L88" s="853">
        <f>N82*K88</f>
        <v>11069.521833349549</v>
      </c>
      <c r="M88" s="854"/>
      <c r="N88" s="57"/>
    </row>
    <row r="89" spans="1:14" ht="15.75" thickBot="1">
      <c r="B89" s="97" t="s">
        <v>1058</v>
      </c>
      <c r="C89" s="98"/>
      <c r="D89" s="98"/>
      <c r="E89" s="98"/>
      <c r="F89" s="98"/>
      <c r="G89" s="98"/>
      <c r="H89" s="98"/>
      <c r="I89" s="99"/>
      <c r="J89" s="100"/>
      <c r="K89" s="313">
        <v>0.05</v>
      </c>
      <c r="L89" s="855">
        <f>N82*K89</f>
        <v>11069.521833349549</v>
      </c>
      <c r="M89" s="856"/>
      <c r="N89" s="57"/>
    </row>
    <row r="90" spans="1:14" ht="15.75" thickBot="1">
      <c r="B90" s="818" t="s">
        <v>1037</v>
      </c>
      <c r="C90" s="819"/>
      <c r="D90" s="819"/>
      <c r="E90" s="819"/>
      <c r="F90" s="819"/>
      <c r="G90" s="819"/>
      <c r="H90" s="819"/>
      <c r="I90" s="819"/>
      <c r="J90" s="819"/>
      <c r="K90" s="819"/>
      <c r="L90" s="819"/>
      <c r="M90" s="820"/>
      <c r="N90" s="58">
        <f>L87+L88+L89</f>
        <v>66417.131000097288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287807.56766708824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144611.84423695548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50.961642769987435</v>
      </c>
      <c r="N54" s="280">
        <f>K54*M54</f>
        <v>1274.041069249686</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35218.516889064609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191624.61194948372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38324.922389896747</v>
      </c>
      <c r="M87" s="854"/>
      <c r="N87" s="57"/>
    </row>
    <row r="88" spans="1:14">
      <c r="B88" s="95" t="s">
        <v>1057</v>
      </c>
      <c r="C88" s="96"/>
      <c r="D88" s="96"/>
      <c r="E88" s="96"/>
      <c r="F88" s="96"/>
      <c r="G88" s="96"/>
      <c r="H88" s="96"/>
      <c r="I88" s="93"/>
      <c r="J88" s="94"/>
      <c r="K88" s="312">
        <v>0.05</v>
      </c>
      <c r="L88" s="853">
        <f>N82*K88</f>
        <v>9581.2305974741867</v>
      </c>
      <c r="M88" s="854"/>
      <c r="N88" s="57"/>
    </row>
    <row r="89" spans="1:14" ht="15.75" thickBot="1">
      <c r="B89" s="97" t="s">
        <v>1058</v>
      </c>
      <c r="C89" s="98"/>
      <c r="D89" s="98"/>
      <c r="E89" s="98"/>
      <c r="F89" s="98"/>
      <c r="G89" s="98"/>
      <c r="H89" s="98"/>
      <c r="I89" s="99"/>
      <c r="J89" s="100"/>
      <c r="K89" s="313">
        <v>0.05</v>
      </c>
      <c r="L89" s="855">
        <f>N82*K89</f>
        <v>9581.2305974741867</v>
      </c>
      <c r="M89" s="856"/>
      <c r="N89" s="57"/>
    </row>
    <row r="90" spans="1:14" ht="15.75" thickBot="1">
      <c r="B90" s="818" t="s">
        <v>1037</v>
      </c>
      <c r="C90" s="819"/>
      <c r="D90" s="819"/>
      <c r="E90" s="819"/>
      <c r="F90" s="819"/>
      <c r="G90" s="819"/>
      <c r="H90" s="819"/>
      <c r="I90" s="819"/>
      <c r="J90" s="819"/>
      <c r="K90" s="819"/>
      <c r="L90" s="819"/>
      <c r="M90" s="820"/>
      <c r="N90" s="58">
        <f>L87+L88+L89</f>
        <v>57487.383584845127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249111.99553432886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5"/>
      <c r="J36" s="276"/>
      <c r="K36" s="277">
        <f>VLOOKUP(A36,EQUIPOS!A6:D163,4,FALSE)</f>
        <v>158982.21832921042</v>
      </c>
      <c r="L36" s="278"/>
      <c r="M36" s="279">
        <v>30</v>
      </c>
      <c r="N36" s="280">
        <f>K36/M36</f>
        <v>5299.4072776403473</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166</v>
      </c>
      <c r="B38" s="867" t="str">
        <f>VLOOKUP(A38,EQUIPOS!A8:D154,3,FALSE)</f>
        <v>Compactador de Rodillo POTENCIA: 99HP, PESO: 8 ton</v>
      </c>
      <c r="C38" s="868"/>
      <c r="D38" s="868"/>
      <c r="E38" s="868"/>
      <c r="F38" s="868"/>
      <c r="G38" s="868"/>
      <c r="H38" s="869"/>
      <c r="I38" s="275"/>
      <c r="J38" s="276"/>
      <c r="K38" s="277">
        <f>VLOOKUP(A38,EQUIPOS!A8:D165,4,FALSE)</f>
        <v>113579.00895786537</v>
      </c>
      <c r="L38" s="278"/>
      <c r="M38" s="279">
        <v>10</v>
      </c>
      <c r="N38" s="280">
        <f t="shared" si="0"/>
        <v>11357.900895786537</v>
      </c>
    </row>
    <row r="39" spans="1:14">
      <c r="A39" t="s">
        <v>284</v>
      </c>
      <c r="B39" s="867" t="str">
        <f>VLOOKUP(A39,EQUIPOS!A9:D154,3,FALSE)</f>
        <v>Planta de asfalto en caliente</v>
      </c>
      <c r="C39" s="868"/>
      <c r="D39" s="868"/>
      <c r="E39" s="868"/>
      <c r="F39" s="868"/>
      <c r="G39" s="868"/>
      <c r="H39" s="869"/>
      <c r="I39" s="275"/>
      <c r="J39" s="276"/>
      <c r="K39" s="277">
        <f>VLOOKUP(A39,EQUIPOS!A9:D166,4,FALSE)</f>
        <v>603452.16667109088</v>
      </c>
      <c r="L39" s="278"/>
      <c r="M39" s="279">
        <v>10</v>
      </c>
      <c r="N39" s="280">
        <f t="shared" si="0"/>
        <v>60345.216667109089</v>
      </c>
    </row>
    <row r="40" spans="1:14">
      <c r="A40" t="s">
        <v>290</v>
      </c>
      <c r="B40" s="867" t="str">
        <f>VLOOKUP(A40,EQUIPOS!A10:D154,3,FALSE)</f>
        <v>Planta trituradora</v>
      </c>
      <c r="C40" s="868"/>
      <c r="D40" s="868"/>
      <c r="E40" s="868"/>
      <c r="F40" s="868"/>
      <c r="G40" s="868"/>
      <c r="H40" s="869"/>
      <c r="I40" s="275"/>
      <c r="J40" s="276"/>
      <c r="K40" s="277">
        <f>VLOOKUP(A40,EQUIPOS!A10:D167,4,FALSE)</f>
        <v>502431.85310622962</v>
      </c>
      <c r="L40" s="278"/>
      <c r="M40" s="279">
        <v>30</v>
      </c>
      <c r="N40" s="280">
        <f t="shared" si="0"/>
        <v>16747.72843687432</v>
      </c>
    </row>
    <row r="41" spans="1:14">
      <c r="A41" t="s">
        <v>314</v>
      </c>
      <c r="B41" s="867" t="str">
        <f>VLOOKUP(A41,EQUIPOS!A11:D155,3,FALSE)</f>
        <v xml:space="preserve">Retroexcavadora E-200 sobre orugas
</v>
      </c>
      <c r="C41" s="868"/>
      <c r="D41" s="868"/>
      <c r="E41" s="868"/>
      <c r="F41" s="868"/>
      <c r="G41" s="868"/>
      <c r="H41" s="869"/>
      <c r="I41" s="275"/>
      <c r="J41" s="276"/>
      <c r="K41" s="277">
        <f>VLOOKUP(A41,EQUIPOS!A11:D168,4,FALSE)</f>
        <v>201857.19944224725</v>
      </c>
      <c r="L41" s="278"/>
      <c r="M41" s="279">
        <v>30</v>
      </c>
      <c r="N41" s="280">
        <f t="shared" si="0"/>
        <v>6728.5733147415749</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5"/>
      <c r="J42" s="276"/>
      <c r="K42" s="277">
        <f>VLOOKUP(A42,EQUIPOS!A12:D169,4,FALSE)</f>
        <v>213714.41879100804</v>
      </c>
      <c r="L42" s="278"/>
      <c r="M42" s="279">
        <v>10</v>
      </c>
      <c r="N42" s="280">
        <f t="shared" si="0"/>
        <v>21371.441879100803</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328"/>
      <c r="C44" s="329"/>
      <c r="D44" s="329"/>
      <c r="E44" s="329"/>
      <c r="F44" s="329"/>
      <c r="G44" s="329"/>
      <c r="H44" s="330"/>
      <c r="I44" s="275"/>
      <c r="J44" s="276"/>
      <c r="K44" s="277"/>
      <c r="L44" s="278"/>
      <c r="M44" s="279"/>
      <c r="N44" s="280"/>
    </row>
    <row r="45" spans="1:14">
      <c r="B45" s="867"/>
      <c r="C45" s="868"/>
      <c r="D45" s="868"/>
      <c r="E45" s="868"/>
      <c r="F45" s="868"/>
      <c r="G45" s="868"/>
      <c r="H45" s="869"/>
      <c r="I45" s="870"/>
      <c r="J45" s="871"/>
      <c r="K45" s="277"/>
      <c r="L45" s="872"/>
      <c r="M45" s="873"/>
      <c r="N45" s="280"/>
    </row>
    <row r="46" spans="1:14">
      <c r="B46" s="867"/>
      <c r="C46" s="868"/>
      <c r="D46" s="868"/>
      <c r="E46" s="874"/>
      <c r="F46" s="868"/>
      <c r="G46" s="868"/>
      <c r="H46" s="869"/>
      <c r="I46" s="42"/>
      <c r="J46" s="43"/>
      <c r="K46" s="282"/>
      <c r="L46" s="284"/>
      <c r="M46" s="285"/>
      <c r="N46" s="286"/>
    </row>
    <row r="47" spans="1:14">
      <c r="B47" s="875" t="s">
        <v>1036</v>
      </c>
      <c r="C47" s="876"/>
      <c r="D47" s="876"/>
      <c r="E47" s="44"/>
      <c r="F47" s="45"/>
      <c r="G47" s="45"/>
      <c r="H47" s="46"/>
      <c r="I47" s="42"/>
      <c r="J47" s="43"/>
      <c r="K47" s="287"/>
      <c r="L47" s="284"/>
      <c r="M47" s="409">
        <v>0.1</v>
      </c>
      <c r="N47" s="352">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144611.84423695548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24246.054157010658</v>
      </c>
      <c r="N54" s="280">
        <f>K54*M54</f>
        <v>33944.475819814921</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50.961642769987435</v>
      </c>
      <c r="N55" s="280">
        <f>K55*M55</f>
        <v>1274.041069249686</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2">
        <f>SUM(N54:N58)</f>
        <v>35218.516889064609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5">
        <f>VLOOKUP(A64,TRANSPORTE!A5:D117,4,FALSE)</f>
        <v>1319.1811235744801</v>
      </c>
      <c r="M64" s="906"/>
      <c r="N64" s="295">
        <f>K64*L64</f>
        <v>1846.853573004272</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5">
        <f>VLOOKUP(A65,TRANSPORTE!A6:D117,4,FALSE)</f>
        <v>1319.1811235744801</v>
      </c>
      <c r="M65" s="906"/>
      <c r="N65" s="295">
        <f>K65*L65</f>
        <v>1648.9764044681001</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3495.8299774723719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191624.61194948372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38324.922389896747</v>
      </c>
      <c r="M88" s="854"/>
      <c r="N88" s="57"/>
    </row>
    <row r="89" spans="1:14">
      <c r="B89" s="95" t="s">
        <v>1057</v>
      </c>
      <c r="C89" s="96"/>
      <c r="D89" s="96"/>
      <c r="E89" s="96"/>
      <c r="F89" s="96"/>
      <c r="G89" s="96"/>
      <c r="H89" s="96"/>
      <c r="I89" s="93"/>
      <c r="J89" s="94"/>
      <c r="K89" s="312">
        <v>0.05</v>
      </c>
      <c r="L89" s="853">
        <f>N83*K89</f>
        <v>9581.2305974741867</v>
      </c>
      <c r="M89" s="854"/>
      <c r="N89" s="57"/>
    </row>
    <row r="90" spans="1:14" ht="15.75" thickBot="1">
      <c r="B90" s="97" t="s">
        <v>1058</v>
      </c>
      <c r="C90" s="98"/>
      <c r="D90" s="98"/>
      <c r="E90" s="98"/>
      <c r="F90" s="98"/>
      <c r="G90" s="98"/>
      <c r="H90" s="98"/>
      <c r="I90" s="99"/>
      <c r="J90" s="100"/>
      <c r="K90" s="313">
        <v>0.05</v>
      </c>
      <c r="L90" s="855">
        <f>N83*K90</f>
        <v>9581.2305974741867</v>
      </c>
      <c r="M90" s="856"/>
      <c r="N90" s="57"/>
    </row>
    <row r="91" spans="1:14" ht="15.75" thickBot="1">
      <c r="B91" s="818" t="s">
        <v>1037</v>
      </c>
      <c r="C91" s="819"/>
      <c r="D91" s="819"/>
      <c r="E91" s="819"/>
      <c r="F91" s="819"/>
      <c r="G91" s="819"/>
      <c r="H91" s="819"/>
      <c r="I91" s="819"/>
      <c r="J91" s="819"/>
      <c r="K91" s="819"/>
      <c r="L91" s="819"/>
      <c r="M91" s="820"/>
      <c r="N91" s="58">
        <f>L88+L89+L90</f>
        <v>57487.383584845127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249111.99553432886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69" t="s">
        <v>2327</v>
      </c>
      <c r="C124" s="401"/>
      <c r="D124" s="401"/>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148</v>
      </c>
      <c r="B36" s="867" t="str">
        <f>VLOOKUP(A36,EQUIPOS!A6:D154,3,FALSE)</f>
        <v>Cargador : Potencia en el volante 110 hp, Clasificación de RPM del motor 2300.</v>
      </c>
      <c r="C36" s="868"/>
      <c r="D36" s="868"/>
      <c r="E36" s="868"/>
      <c r="F36" s="868"/>
      <c r="G36" s="868"/>
      <c r="H36" s="869"/>
      <c r="I36" s="275"/>
      <c r="J36" s="276"/>
      <c r="K36" s="277">
        <f>VLOOKUP(A36,EQUIPOS!A6:D163,4,FALSE)</f>
        <v>181249.34099883444</v>
      </c>
      <c r="L36" s="278"/>
      <c r="M36" s="279">
        <v>30</v>
      </c>
      <c r="N36" s="280">
        <f>K36/M36</f>
        <v>6041.644699961148</v>
      </c>
    </row>
    <row r="37" spans="1:14">
      <c r="A37" s="119" t="s">
        <v>173</v>
      </c>
      <c r="B37" s="867" t="str">
        <f>VLOOKUP(A37,EQUIPOS!A7:D154,3,FALSE)</f>
        <v>Compactador neumático de Potencia 70 HP, peso de 13 ton</v>
      </c>
      <c r="C37" s="868"/>
      <c r="D37" s="868"/>
      <c r="E37" s="868"/>
      <c r="F37" s="868"/>
      <c r="G37" s="868"/>
      <c r="H37" s="869"/>
      <c r="I37" s="275"/>
      <c r="J37" s="276"/>
      <c r="K37" s="277">
        <f>VLOOKUP(A37,EQUIPOS!A7:D164,4,FALSE)</f>
        <v>131366.43167927777</v>
      </c>
      <c r="L37" s="278"/>
      <c r="M37" s="279">
        <v>10</v>
      </c>
      <c r="N37" s="280">
        <f t="shared" ref="N37:N43" si="0">K37/M37</f>
        <v>13136.643167927778</v>
      </c>
    </row>
    <row r="38" spans="1:14">
      <c r="A38" t="s">
        <v>284</v>
      </c>
      <c r="B38" s="867" t="str">
        <f>VLOOKUP(A38,EQUIPOS!A8:D154,3,FALSE)</f>
        <v>Planta de asfalto en caliente</v>
      </c>
      <c r="C38" s="868"/>
      <c r="D38" s="868"/>
      <c r="E38" s="868"/>
      <c r="F38" s="868"/>
      <c r="G38" s="868"/>
      <c r="H38" s="869"/>
      <c r="I38" s="275"/>
      <c r="J38" s="276"/>
      <c r="K38" s="277">
        <f>VLOOKUP(A38,EQUIPOS!A8:D165,4,FALSE)</f>
        <v>603452.16667109088</v>
      </c>
      <c r="L38" s="278"/>
      <c r="M38" s="279">
        <v>10</v>
      </c>
      <c r="N38" s="280">
        <f t="shared" si="0"/>
        <v>60345.216667109089</v>
      </c>
    </row>
    <row r="39" spans="1:14">
      <c r="A39" t="s">
        <v>290</v>
      </c>
      <c r="B39" s="867" t="str">
        <f>VLOOKUP(A39,EQUIPOS!A9:D154,3,FALSE)</f>
        <v>Planta trituradora</v>
      </c>
      <c r="C39" s="868"/>
      <c r="D39" s="868"/>
      <c r="E39" s="868"/>
      <c r="F39" s="868"/>
      <c r="G39" s="868"/>
      <c r="H39" s="869"/>
      <c r="I39" s="275"/>
      <c r="J39" s="276"/>
      <c r="K39" s="277">
        <f>VLOOKUP(A39,EQUIPOS!A9:D166,4,FALSE)</f>
        <v>502431.85310622962</v>
      </c>
      <c r="L39" s="278"/>
      <c r="M39" s="279">
        <v>30</v>
      </c>
      <c r="N39" s="280">
        <f t="shared" si="0"/>
        <v>16747.72843687432</v>
      </c>
    </row>
    <row r="40" spans="1:14">
      <c r="A40" t="s">
        <v>316</v>
      </c>
      <c r="B40" s="867" t="str">
        <f>VLOOKUP(A40,EQUIPOS!A10:D154,3,FALSE)</f>
        <v>Retroexcavadora Tipo E-200 o  Equivalente</v>
      </c>
      <c r="C40" s="868"/>
      <c r="D40" s="868"/>
      <c r="E40" s="868"/>
      <c r="F40" s="868"/>
      <c r="G40" s="868"/>
      <c r="H40" s="869"/>
      <c r="I40" s="275"/>
      <c r="J40" s="276"/>
      <c r="K40" s="277">
        <f>VLOOKUP(A40,EQUIPOS!A10:D167,4,FALSE)</f>
        <v>191825.53269364077</v>
      </c>
      <c r="L40" s="278"/>
      <c r="M40" s="279">
        <v>30</v>
      </c>
      <c r="N40" s="280">
        <f t="shared" si="0"/>
        <v>6394.184423121359</v>
      </c>
    </row>
    <row r="41" spans="1:14">
      <c r="A41" t="s">
        <v>358</v>
      </c>
      <c r="B41" s="867" t="str">
        <f>VLOOKUP(A41,EQUIPOS!A11:D155,3,FALSE)</f>
        <v xml:space="preserve">Terminadora de asfalto (Finisher), potencia en el volante 174 HP, R=20M3/H, velocidad de desplazamiento 114 m/min
</v>
      </c>
      <c r="C41" s="868"/>
      <c r="D41" s="868"/>
      <c r="E41" s="868"/>
      <c r="F41" s="868"/>
      <c r="G41" s="868"/>
      <c r="H41" s="869"/>
      <c r="I41" s="275"/>
      <c r="J41" s="276"/>
      <c r="K41" s="277">
        <f>VLOOKUP(A41,EQUIPOS!A11:D168,4,FALSE)</f>
        <v>213714.41879100804</v>
      </c>
      <c r="L41" s="278"/>
      <c r="M41" s="279">
        <v>10</v>
      </c>
      <c r="N41" s="280">
        <f t="shared" si="0"/>
        <v>21371.441879100803</v>
      </c>
    </row>
    <row r="42" spans="1:14">
      <c r="A42" t="s">
        <v>166</v>
      </c>
      <c r="B42" s="867" t="str">
        <f>VLOOKUP(A42,EQUIPOS!A12:D156,3,FALSE)</f>
        <v>Compactador de Rodillo POTENCIA: 99HP, PESO: 8 ton</v>
      </c>
      <c r="C42" s="868"/>
      <c r="D42" s="868"/>
      <c r="E42" s="868"/>
      <c r="F42" s="868"/>
      <c r="G42" s="868"/>
      <c r="H42" s="869"/>
      <c r="I42" s="275"/>
      <c r="J42" s="276"/>
      <c r="K42" s="277">
        <f>VLOOKUP(A42,EQUIPOS!A12:D169,4,FALSE)</f>
        <v>113579.00895786537</v>
      </c>
      <c r="L42" s="278"/>
      <c r="M42" s="279">
        <v>10</v>
      </c>
      <c r="N42" s="280">
        <f t="shared" si="0"/>
        <v>11357.900895786537</v>
      </c>
    </row>
    <row r="43" spans="1:14">
      <c r="A43" t="s">
        <v>373</v>
      </c>
      <c r="B43" s="867" t="str">
        <f>VLOOKUP(A43,EQUIPOS!A13:D157,3,FALSE)</f>
        <v>Volqueta 6 m3</v>
      </c>
      <c r="C43" s="868"/>
      <c r="D43" s="868"/>
      <c r="E43" s="868"/>
      <c r="F43" s="868"/>
      <c r="G43" s="868"/>
      <c r="H43" s="869"/>
      <c r="I43" s="275"/>
      <c r="J43" s="276"/>
      <c r="K43" s="277">
        <f>VLOOKUP(A43,EQUIPOS!A13:D170,4,FALSE)</f>
        <v>87950.905131758947</v>
      </c>
      <c r="L43" s="278"/>
      <c r="M43" s="279">
        <v>10</v>
      </c>
      <c r="N43" s="280">
        <f t="shared" si="0"/>
        <v>8795.0905131758955</v>
      </c>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1085.1781106296251</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145275.02879368654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24246.054157010658</v>
      </c>
      <c r="N53" s="280">
        <f>K53*M53</f>
        <v>33944.475819814921</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33944.475819814921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5">
        <f>VLOOKUP(A63,TRANSPORTE!A5:D117,4,FALSE)</f>
        <v>1319.1811235744801</v>
      </c>
      <c r="M63" s="906"/>
      <c r="N63" s="295">
        <f>K63*L63</f>
        <v>1846.853573004272</v>
      </c>
    </row>
    <row r="64" spans="1:14">
      <c r="A64" t="s">
        <v>1377</v>
      </c>
      <c r="B64" s="52" t="str">
        <f>VLOOKUP(A64,TRANSPORTE!A6:D117,3,FALSE)</f>
        <v>Transporte de mezcla</v>
      </c>
      <c r="C64" s="53"/>
      <c r="D64" s="53"/>
      <c r="E64" s="53"/>
      <c r="F64" s="53"/>
      <c r="G64" s="53"/>
      <c r="H64" s="319" t="s">
        <v>1552</v>
      </c>
      <c r="I64" s="287">
        <v>1.25</v>
      </c>
      <c r="J64" s="294">
        <v>1</v>
      </c>
      <c r="K64" s="287">
        <f>I64*J64</f>
        <v>1.25</v>
      </c>
      <c r="L64" s="905">
        <f>VLOOKUP(A64,TRANSPORTE!A6:D117,4,FALSE)</f>
        <v>1319.1811235744801</v>
      </c>
      <c r="M64" s="906"/>
      <c r="N64" s="295">
        <f>K64*L64</f>
        <v>1648.9764044681001</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3495.8299774723719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10851.78110629625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193567.11569727008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38713.423139454018</v>
      </c>
      <c r="M87" s="854"/>
      <c r="N87" s="57"/>
    </row>
    <row r="88" spans="1:14">
      <c r="B88" s="95" t="s">
        <v>1057</v>
      </c>
      <c r="C88" s="96"/>
      <c r="D88" s="96"/>
      <c r="E88" s="96"/>
      <c r="F88" s="96"/>
      <c r="G88" s="96"/>
      <c r="H88" s="96"/>
      <c r="I88" s="93"/>
      <c r="J88" s="94"/>
      <c r="K88" s="312">
        <v>0.05</v>
      </c>
      <c r="L88" s="853">
        <f>N82*K88</f>
        <v>9678.3557848635046</v>
      </c>
      <c r="M88" s="854"/>
      <c r="N88" s="57"/>
    </row>
    <row r="89" spans="1:14" ht="15.75" thickBot="1">
      <c r="B89" s="97" t="s">
        <v>1058</v>
      </c>
      <c r="C89" s="98"/>
      <c r="D89" s="98"/>
      <c r="E89" s="98"/>
      <c r="F89" s="98"/>
      <c r="G89" s="98"/>
      <c r="H89" s="98"/>
      <c r="I89" s="99"/>
      <c r="J89" s="100"/>
      <c r="K89" s="313">
        <v>0.05</v>
      </c>
      <c r="L89" s="855">
        <f>N82*K89</f>
        <v>9678.3557848635046</v>
      </c>
      <c r="M89" s="856"/>
      <c r="N89" s="57"/>
    </row>
    <row r="90" spans="1:14" ht="15.75" thickBot="1">
      <c r="B90" s="818" t="s">
        <v>1037</v>
      </c>
      <c r="C90" s="819"/>
      <c r="D90" s="819"/>
      <c r="E90" s="819"/>
      <c r="F90" s="819"/>
      <c r="G90" s="819"/>
      <c r="H90" s="819"/>
      <c r="I90" s="819"/>
      <c r="J90" s="819"/>
      <c r="K90" s="819"/>
      <c r="L90" s="819"/>
      <c r="M90" s="820"/>
      <c r="N90" s="58">
        <f>L87+L88+L89</f>
        <v>58070.134709181024</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251637.25040645112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117</v>
      </c>
      <c r="B36" s="867" t="str">
        <f>VLOOKUP(A36,EQUIPOS!A6:D154,3,FALSE)</f>
        <v xml:space="preserve">Barredora mecánica de cepillo de 3658 mm ; 6 m3 </v>
      </c>
      <c r="C36" s="868"/>
      <c r="D36" s="868"/>
      <c r="E36" s="868"/>
      <c r="F36" s="868"/>
      <c r="G36" s="868"/>
      <c r="H36" s="869"/>
      <c r="I36" s="275"/>
      <c r="J36" s="276"/>
      <c r="K36" s="277">
        <f>VLOOKUP(A36,EQUIPOS!A6:D163,4,FALSE)</f>
        <v>75570.535624843164</v>
      </c>
      <c r="L36" s="278"/>
      <c r="M36" s="279">
        <v>150</v>
      </c>
      <c r="N36" s="280">
        <f>K36/M36</f>
        <v>503.80357083228773</v>
      </c>
    </row>
    <row r="37" spans="1:14">
      <c r="A37" s="119" t="s">
        <v>148</v>
      </c>
      <c r="B37" s="867" t="str">
        <f>VLOOKUP(A37,EQUIPOS!A7:D154,3,FALSE)</f>
        <v>Cargador : Potencia en el volante 110 hp, Clasificación de RPM del motor 2300.</v>
      </c>
      <c r="C37" s="868"/>
      <c r="D37" s="868"/>
      <c r="E37" s="868"/>
      <c r="F37" s="868"/>
      <c r="G37" s="868"/>
      <c r="H37" s="869"/>
      <c r="I37" s="275"/>
      <c r="J37" s="276"/>
      <c r="K37" s="277">
        <f>VLOOKUP(A37,EQUIPOS!A7:D164,4,FALSE)</f>
        <v>181249.34099883444</v>
      </c>
      <c r="L37" s="278"/>
      <c r="M37" s="279">
        <v>150</v>
      </c>
      <c r="N37" s="280">
        <f>K37/M37</f>
        <v>1208.3289399922296</v>
      </c>
    </row>
    <row r="38" spans="1:14">
      <c r="A38" t="s">
        <v>236</v>
      </c>
      <c r="B38" s="867" t="str">
        <f>VLOOKUP(A38,EQUIPOS!A8:D154,3,FALSE)</f>
        <v>Fresadora de pavimento, potencia 255 HP, peso 19 Ton, PROFUNDIDAD DE CORTE 305 mm</v>
      </c>
      <c r="C38" s="868"/>
      <c r="D38" s="868"/>
      <c r="E38" s="868"/>
      <c r="F38" s="868"/>
      <c r="G38" s="868"/>
      <c r="H38" s="869"/>
      <c r="I38" s="275"/>
      <c r="J38" s="276"/>
      <c r="K38" s="277">
        <f>VLOOKUP(A38,EQUIPOS!A8:D165,4,FALSE)</f>
        <v>527763.90469999216</v>
      </c>
      <c r="L38" s="278"/>
      <c r="M38" s="279">
        <v>150</v>
      </c>
      <c r="N38" s="280">
        <f>K38/M38</f>
        <v>3518.4260313332811</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N75*M41</f>
        <v>1.7022401735366666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5232.2607823313347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5">
        <f>VLOOKUP(A58,TRANSPORTE!A5:D117,4,FALSE)</f>
        <v>1319.1811235744801</v>
      </c>
      <c r="M58" s="906"/>
      <c r="N58" s="295">
        <f>K58*L58</f>
        <v>171.49354606468242</v>
      </c>
    </row>
    <row r="59" spans="1:14">
      <c r="B59" s="52"/>
      <c r="C59" s="53"/>
      <c r="D59" s="53"/>
      <c r="E59" s="53"/>
      <c r="F59" s="53"/>
      <c r="G59" s="53"/>
      <c r="H59" s="319"/>
      <c r="I59" s="287"/>
      <c r="J59" s="294"/>
      <c r="K59" s="287"/>
      <c r="L59" s="905"/>
      <c r="M59" s="906"/>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171.49354606468242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170.22401735366665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5573.9783457496833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1114.7956691499367</v>
      </c>
      <c r="M82" s="854"/>
      <c r="N82" s="57"/>
    </row>
    <row r="83" spans="1:14">
      <c r="B83" s="95" t="s">
        <v>1057</v>
      </c>
      <c r="C83" s="96"/>
      <c r="D83" s="96"/>
      <c r="E83" s="96"/>
      <c r="F83" s="96"/>
      <c r="G83" s="96"/>
      <c r="H83" s="96"/>
      <c r="I83" s="93"/>
      <c r="J83" s="94"/>
      <c r="K83" s="312">
        <v>0.05</v>
      </c>
      <c r="L83" s="853">
        <f>N77*K83</f>
        <v>278.69891728748416</v>
      </c>
      <c r="M83" s="854"/>
      <c r="N83" s="57"/>
    </row>
    <row r="84" spans="1:14" ht="15.75" thickBot="1">
      <c r="B84" s="97" t="s">
        <v>1058</v>
      </c>
      <c r="C84" s="98"/>
      <c r="D84" s="98"/>
      <c r="E84" s="98"/>
      <c r="F84" s="98"/>
      <c r="G84" s="98"/>
      <c r="H84" s="98"/>
      <c r="I84" s="99"/>
      <c r="J84" s="100"/>
      <c r="K84" s="313">
        <v>0.05</v>
      </c>
      <c r="L84" s="855">
        <f>N77*K84</f>
        <v>278.69891728748416</v>
      </c>
      <c r="M84" s="856"/>
      <c r="N84" s="57"/>
    </row>
    <row r="85" spans="1:14" ht="15.75" thickBot="1">
      <c r="B85" s="818" t="s">
        <v>1037</v>
      </c>
      <c r="C85" s="819"/>
      <c r="D85" s="819"/>
      <c r="E85" s="819"/>
      <c r="F85" s="819"/>
      <c r="G85" s="819"/>
      <c r="H85" s="819"/>
      <c r="I85" s="819"/>
      <c r="J85" s="819"/>
      <c r="K85" s="819"/>
      <c r="L85" s="819"/>
      <c r="M85" s="820"/>
      <c r="N85" s="58">
        <f>L82+L83+L84</f>
        <v>1672.193503724905</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7246.1718494745883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117</v>
      </c>
      <c r="B36" s="867" t="str">
        <f>VLOOKUP(A36,EQUIPOS!A6:D154,3,FALSE)</f>
        <v xml:space="preserve">Barredora mecánica de cepillo de 3658 mm ; 6 m3 </v>
      </c>
      <c r="C36" s="868"/>
      <c r="D36" s="868"/>
      <c r="E36" s="868"/>
      <c r="F36" s="868"/>
      <c r="G36" s="868"/>
      <c r="H36" s="869"/>
      <c r="I36" s="275"/>
      <c r="J36" s="276"/>
      <c r="K36" s="277">
        <f>VLOOKUP(A36,EQUIPOS!A6:D163,4,FALSE)</f>
        <v>75570.535624843164</v>
      </c>
      <c r="L36" s="278"/>
      <c r="M36" s="279">
        <v>300</v>
      </c>
      <c r="N36" s="280">
        <f>K36/M36</f>
        <v>251.90178541614387</v>
      </c>
    </row>
    <row r="37" spans="1:14">
      <c r="A37" s="119" t="s">
        <v>148</v>
      </c>
      <c r="B37" s="867" t="str">
        <f>VLOOKUP(A37,EQUIPOS!A7:D154,3,FALSE)</f>
        <v>Cargador : Potencia en el volante 110 hp, Clasificación de RPM del motor 2300.</v>
      </c>
      <c r="C37" s="868"/>
      <c r="D37" s="868"/>
      <c r="E37" s="868"/>
      <c r="F37" s="868"/>
      <c r="G37" s="868"/>
      <c r="H37" s="869"/>
      <c r="I37" s="275"/>
      <c r="J37" s="276"/>
      <c r="K37" s="277">
        <f>VLOOKUP(A37,EQUIPOS!A7:D164,4,FALSE)</f>
        <v>181249.34099883444</v>
      </c>
      <c r="L37" s="278"/>
      <c r="M37" s="279">
        <v>300</v>
      </c>
      <c r="N37" s="280">
        <f>K37/M37</f>
        <v>604.1644699961148</v>
      </c>
    </row>
    <row r="38" spans="1:14">
      <c r="A38" t="s">
        <v>236</v>
      </c>
      <c r="B38" s="867" t="str">
        <f>VLOOKUP(A38,EQUIPOS!A8:D154,3,FALSE)</f>
        <v>Fresadora de pavimento, potencia 255 HP, peso 19 Ton, PROFUNDIDAD DE CORTE 305 mm</v>
      </c>
      <c r="C38" s="868"/>
      <c r="D38" s="868"/>
      <c r="E38" s="868"/>
      <c r="F38" s="868"/>
      <c r="G38" s="868"/>
      <c r="H38" s="869"/>
      <c r="I38" s="275"/>
      <c r="J38" s="276"/>
      <c r="K38" s="277">
        <f>VLOOKUP(A38,EQUIPOS!A8:D165,4,FALSE)</f>
        <v>527763.90469999216</v>
      </c>
      <c r="L38" s="278"/>
      <c r="M38" s="279">
        <v>300</v>
      </c>
      <c r="N38" s="280">
        <f>K38/M38</f>
        <v>1759.2130156666406</v>
      </c>
    </row>
    <row r="39" spans="1:14">
      <c r="B39" s="867"/>
      <c r="C39" s="868"/>
      <c r="D39" s="868"/>
      <c r="E39" s="868"/>
      <c r="F39" s="868"/>
      <c r="G39" s="868"/>
      <c r="H39" s="869"/>
      <c r="I39" s="870"/>
      <c r="J39" s="871"/>
      <c r="K39" s="277"/>
      <c r="L39" s="872"/>
      <c r="M39" s="873"/>
      <c r="N39" s="280"/>
    </row>
    <row r="40" spans="1:14">
      <c r="B40" s="867"/>
      <c r="C40" s="868"/>
      <c r="D40" s="868"/>
      <c r="E40" s="874"/>
      <c r="F40" s="868"/>
      <c r="G40" s="868"/>
      <c r="H40" s="869"/>
      <c r="I40" s="42"/>
      <c r="J40" s="43"/>
      <c r="K40" s="282"/>
      <c r="L40" s="284"/>
      <c r="M40" s="285"/>
      <c r="N40" s="286"/>
    </row>
    <row r="41" spans="1:14">
      <c r="B41" s="875" t="s">
        <v>1036</v>
      </c>
      <c r="C41" s="876"/>
      <c r="D41" s="876"/>
      <c r="E41" s="44"/>
      <c r="F41" s="45"/>
      <c r="G41" s="45"/>
      <c r="H41" s="46"/>
      <c r="I41" s="42"/>
      <c r="J41" s="43"/>
      <c r="K41" s="287"/>
      <c r="L41" s="284"/>
      <c r="M41" s="409">
        <v>0.01</v>
      </c>
      <c r="N41" s="352">
        <f>N75*M41</f>
        <v>0.85112008676833328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2616.1303911656673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5">
        <f>VLOOKUP(A58,TRANSPORTE!A5:D117,4,FALSE)</f>
        <v>1319.1811235744801</v>
      </c>
      <c r="M58" s="906"/>
      <c r="N58" s="295">
        <f>K58*L58</f>
        <v>85.74677303234121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85.74677303234121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85.112008676833327</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2786.9891728748416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557.39783457496833</v>
      </c>
      <c r="M82" s="854"/>
      <c r="N82" s="57"/>
    </row>
    <row r="83" spans="1:14">
      <c r="B83" s="95" t="s">
        <v>1057</v>
      </c>
      <c r="C83" s="96"/>
      <c r="D83" s="96"/>
      <c r="E83" s="96"/>
      <c r="F83" s="96"/>
      <c r="G83" s="96"/>
      <c r="H83" s="96"/>
      <c r="I83" s="93"/>
      <c r="J83" s="94"/>
      <c r="K83" s="312">
        <v>0.05</v>
      </c>
      <c r="L83" s="853">
        <f>N77*K83</f>
        <v>139.34945864374208</v>
      </c>
      <c r="M83" s="854"/>
      <c r="N83" s="57"/>
    </row>
    <row r="84" spans="1:14" ht="15.75" thickBot="1">
      <c r="B84" s="97" t="s">
        <v>1058</v>
      </c>
      <c r="C84" s="98"/>
      <c r="D84" s="98"/>
      <c r="E84" s="98"/>
      <c r="F84" s="98"/>
      <c r="G84" s="98"/>
      <c r="H84" s="98"/>
      <c r="I84" s="99"/>
      <c r="J84" s="100"/>
      <c r="K84" s="313">
        <v>0.05</v>
      </c>
      <c r="L84" s="855">
        <f>N77*K84</f>
        <v>139.34945864374208</v>
      </c>
      <c r="M84" s="856"/>
      <c r="N84" s="57"/>
    </row>
    <row r="85" spans="1:14" ht="15.75" thickBot="1">
      <c r="B85" s="818" t="s">
        <v>1037</v>
      </c>
      <c r="C85" s="819"/>
      <c r="D85" s="819"/>
      <c r="E85" s="819"/>
      <c r="F85" s="819"/>
      <c r="G85" s="819"/>
      <c r="H85" s="819"/>
      <c r="I85" s="819"/>
      <c r="J85" s="819"/>
      <c r="K85" s="819"/>
      <c r="L85" s="819"/>
      <c r="M85" s="820"/>
      <c r="N85" s="58">
        <f>L82+L83+L84</f>
        <v>836.09675186245249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3623.0859247372941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18</v>
      </c>
      <c r="N36" s="280">
        <f>K36/M36</f>
        <v>3749.4395683425682</v>
      </c>
    </row>
    <row r="37" spans="1:14">
      <c r="A37" s="119" t="s">
        <v>154</v>
      </c>
      <c r="B37" s="867" t="str">
        <f>VLOOKUP(A37,EQUIPOS!A7:D154,3,FALSE)</f>
        <v>Carrotanque Irrigador de asfalto, 1000 GALONES DE CAPACIDAD</v>
      </c>
      <c r="C37" s="868"/>
      <c r="D37" s="868"/>
      <c r="E37" s="868"/>
      <c r="F37" s="868"/>
      <c r="G37" s="868"/>
      <c r="H37" s="869"/>
      <c r="I37" s="275"/>
      <c r="J37" s="276"/>
      <c r="K37" s="277">
        <f>VLOOKUP(A37,EQUIPOS!A7:D164,4,FALSE)</f>
        <v>123736.61578853607</v>
      </c>
      <c r="L37" s="278"/>
      <c r="M37" s="279">
        <v>18</v>
      </c>
      <c r="N37" s="280">
        <f>K37/M37</f>
        <v>6874.2564326964484</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18</v>
      </c>
      <c r="N38" s="280">
        <f>K38/M38</f>
        <v>11893.773059457926</v>
      </c>
    </row>
    <row r="39" spans="1:14">
      <c r="A39" t="s">
        <v>299</v>
      </c>
      <c r="B39" s="867" t="str">
        <f>VLOOKUP(A39,EQUIPOS!A9:D154,3,FALSE)</f>
        <v xml:space="preserve">Recicladora, potencia 430HP </v>
      </c>
      <c r="C39" s="868"/>
      <c r="D39" s="868"/>
      <c r="E39" s="868"/>
      <c r="F39" s="868"/>
      <c r="G39" s="868"/>
      <c r="H39" s="869"/>
      <c r="I39" s="870"/>
      <c r="J39" s="871"/>
      <c r="K39" s="277">
        <f>VLOOKUP(A39,EQUIPOS!A9:D166,4,FALSE)</f>
        <v>544465.28734423686</v>
      </c>
      <c r="L39" s="872">
        <v>18</v>
      </c>
      <c r="M39" s="873"/>
      <c r="N39" s="280">
        <f>K39/L39</f>
        <v>30248.071519124271</v>
      </c>
    </row>
    <row r="40" spans="1:14">
      <c r="A40" t="s">
        <v>365</v>
      </c>
      <c r="B40" s="867" t="str">
        <f>VLOOKUP(A40,EQUIPOS!A10:D154,3,FALSE)</f>
        <v xml:space="preserve">Vibrocompatador, potencia 153 HP, peso 10 Ton. </v>
      </c>
      <c r="C40" s="868"/>
      <c r="D40" s="868"/>
      <c r="E40" s="868"/>
      <c r="F40" s="868"/>
      <c r="G40" s="868"/>
      <c r="H40" s="869"/>
      <c r="I40" s="42"/>
      <c r="J40" s="43"/>
      <c r="K40" s="277">
        <f>VLOOKUP(A40,EQUIPOS!A10:D167,4,FALSE)</f>
        <v>126736.64168326417</v>
      </c>
      <c r="L40" s="284"/>
      <c r="M40" s="285">
        <v>18</v>
      </c>
      <c r="N40" s="280">
        <f>K40/M40</f>
        <v>7040.9245379591202</v>
      </c>
    </row>
    <row r="41" spans="1:14">
      <c r="B41" s="875" t="s">
        <v>1036</v>
      </c>
      <c r="C41" s="876"/>
      <c r="D41" s="876"/>
      <c r="E41" s="44"/>
      <c r="F41" s="45"/>
      <c r="G41" s="45"/>
      <c r="H41" s="46"/>
      <c r="I41" s="42"/>
      <c r="J41" s="43"/>
      <c r="K41" s="287"/>
      <c r="L41" s="284"/>
      <c r="M41" s="409">
        <v>0.01</v>
      </c>
      <c r="N41" s="352">
        <f>N75*M41</f>
        <v>28.370669558944442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59834.83578713928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64065.855000000003</v>
      </c>
      <c r="N48" s="280">
        <f>K48*M48</f>
        <v>2242.3049250000004</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53938.379722331789</v>
      </c>
      <c r="N49" s="280">
        <f>K49*M49</f>
        <v>13484.594930582947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2">
        <f>SUM(N48:N52)</f>
        <v>15726.899855582948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5">
        <f>VLOOKUP(A58,TRANSPORTE!A5:D117,4,FALSE)</f>
        <v>1319.1811235744801</v>
      </c>
      <c r="M58" s="906"/>
      <c r="N58" s="295">
        <f>K58*L58</f>
        <v>375.96662021872686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375.96662021872686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2837.0669558944442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78774.769218835398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15754.95384376708</v>
      </c>
      <c r="M82" s="854"/>
      <c r="N82" s="57"/>
    </row>
    <row r="83" spans="1:14">
      <c r="B83" s="95" t="s">
        <v>1057</v>
      </c>
      <c r="C83" s="96"/>
      <c r="D83" s="96"/>
      <c r="E83" s="96"/>
      <c r="F83" s="96"/>
      <c r="G83" s="96"/>
      <c r="H83" s="96"/>
      <c r="I83" s="93"/>
      <c r="J83" s="94"/>
      <c r="K83" s="312">
        <v>0.05</v>
      </c>
      <c r="L83" s="853">
        <f>N77*K83</f>
        <v>3938.73846094177</v>
      </c>
      <c r="M83" s="854"/>
      <c r="N83" s="57"/>
    </row>
    <row r="84" spans="1:14" ht="15.75" thickBot="1">
      <c r="B84" s="97" t="s">
        <v>1058</v>
      </c>
      <c r="C84" s="98"/>
      <c r="D84" s="98"/>
      <c r="E84" s="98"/>
      <c r="F84" s="98"/>
      <c r="G84" s="98"/>
      <c r="H84" s="98"/>
      <c r="I84" s="99"/>
      <c r="J84" s="100"/>
      <c r="K84" s="313">
        <v>0.05</v>
      </c>
      <c r="L84" s="855">
        <f>N77*K84</f>
        <v>3938.73846094177</v>
      </c>
      <c r="M84" s="856"/>
      <c r="N84" s="57"/>
    </row>
    <row r="85" spans="1:14" ht="15.75" thickBot="1">
      <c r="B85" s="818" t="s">
        <v>1037</v>
      </c>
      <c r="C85" s="819"/>
      <c r="D85" s="819"/>
      <c r="E85" s="819"/>
      <c r="F85" s="819"/>
      <c r="G85" s="819"/>
      <c r="H85" s="819"/>
      <c r="I85" s="819"/>
      <c r="J85" s="819"/>
      <c r="K85" s="819"/>
      <c r="L85" s="819"/>
      <c r="M85" s="820"/>
      <c r="N85" s="58">
        <f>L82+L83+L84</f>
        <v>23632.430765650621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102407.19998448601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69" t="s">
        <v>2327</v>
      </c>
      <c r="C118" s="401"/>
      <c r="D118" s="401"/>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12</v>
      </c>
      <c r="N36" s="280">
        <f>K36/M36</f>
        <v>5624.1593525138524</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123736.61578853607</v>
      </c>
      <c r="L37" s="278"/>
      <c r="M37" s="279">
        <v>12</v>
      </c>
      <c r="N37" s="280">
        <f>K37/M37</f>
        <v>10311.384649044672</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214087.91507024269</v>
      </c>
      <c r="L38" s="278"/>
      <c r="M38" s="279">
        <v>12</v>
      </c>
      <c r="N38" s="280">
        <f>K38/M38</f>
        <v>17840.659589186889</v>
      </c>
    </row>
    <row r="39" spans="1:14">
      <c r="A39" s="119" t="s">
        <v>299</v>
      </c>
      <c r="B39" s="867" t="str">
        <f>VLOOKUP(A39,EQUIPOS!A7:D154,3,FALSE)</f>
        <v xml:space="preserve">Recicladora, potencia 430HP </v>
      </c>
      <c r="C39" s="868"/>
      <c r="D39" s="868"/>
      <c r="E39" s="868"/>
      <c r="F39" s="868"/>
      <c r="G39" s="868"/>
      <c r="H39" s="869"/>
      <c r="I39" s="275"/>
      <c r="J39" s="276"/>
      <c r="K39" s="277">
        <f>VLOOKUP(A39,EQUIPOS!A7:D164,4,FALSE)</f>
        <v>544465.28734423686</v>
      </c>
      <c r="L39" s="278"/>
      <c r="M39" s="279">
        <v>12</v>
      </c>
      <c r="N39" s="280">
        <f>K39/M39</f>
        <v>45372.107278686402</v>
      </c>
    </row>
    <row r="40" spans="1:14">
      <c r="A40" t="s">
        <v>365</v>
      </c>
      <c r="B40" s="867" t="str">
        <f>VLOOKUP(A40,EQUIPOS!A8:D154,3,FALSE)</f>
        <v xml:space="preserve">Vibrocompatador, potencia 153 HP, peso 10 Ton. </v>
      </c>
      <c r="C40" s="868"/>
      <c r="D40" s="868"/>
      <c r="E40" s="868"/>
      <c r="F40" s="868"/>
      <c r="G40" s="868"/>
      <c r="H40" s="869"/>
      <c r="I40" s="275"/>
      <c r="J40" s="276"/>
      <c r="K40" s="277">
        <f>VLOOKUP(A40,EQUIPOS!A8:D165,4,FALSE)</f>
        <v>126736.64168326417</v>
      </c>
      <c r="L40" s="278"/>
      <c r="M40" s="279">
        <v>12</v>
      </c>
      <c r="N40" s="280">
        <f>K40/M40</f>
        <v>10561.386806938681</v>
      </c>
    </row>
    <row r="41" spans="1:14">
      <c r="B41" s="867"/>
      <c r="C41" s="868"/>
      <c r="D41" s="868"/>
      <c r="E41" s="868"/>
      <c r="F41" s="868"/>
      <c r="G41" s="868"/>
      <c r="H41" s="869"/>
      <c r="I41" s="870"/>
      <c r="J41" s="871"/>
      <c r="K41" s="277"/>
      <c r="L41" s="872"/>
      <c r="M41" s="873"/>
      <c r="N41" s="280"/>
    </row>
    <row r="42" spans="1:14">
      <c r="B42" s="867"/>
      <c r="C42" s="868"/>
      <c r="D42" s="868"/>
      <c r="E42" s="874"/>
      <c r="F42" s="868"/>
      <c r="G42" s="868"/>
      <c r="H42" s="869"/>
      <c r="I42" s="42"/>
      <c r="J42" s="43"/>
      <c r="K42" s="282"/>
      <c r="L42" s="284"/>
      <c r="M42" s="285"/>
      <c r="N42" s="286"/>
    </row>
    <row r="43" spans="1:14">
      <c r="B43" s="875" t="s">
        <v>1036</v>
      </c>
      <c r="C43" s="953"/>
      <c r="D43" s="953"/>
      <c r="E43" s="44"/>
      <c r="F43" s="45"/>
      <c r="G43" s="45"/>
      <c r="H43" s="46"/>
      <c r="I43" s="42"/>
      <c r="J43" s="43"/>
      <c r="K43" s="287"/>
      <c r="L43" s="284"/>
      <c r="M43" s="409">
        <v>0.1</v>
      </c>
      <c r="N43" s="352">
        <f>N77*M43</f>
        <v>425.56004338416665</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2">
        <f>SUM(N36:N44)</f>
        <v>90135.257719754663</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3" t="s">
        <v>1029</v>
      </c>
      <c r="K49" s="91" t="s">
        <v>1030</v>
      </c>
      <c r="L49" s="899" t="s">
        <v>1039</v>
      </c>
      <c r="M49" s="898"/>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50.961642769987435</v>
      </c>
      <c r="N50" s="280">
        <f>K50*M50</f>
        <v>3822.1232077490577</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1672.7156866439334</v>
      </c>
      <c r="N51" s="280">
        <f>K51*M51</f>
        <v>2174.5303926371134</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900"/>
      <c r="C54" s="901"/>
      <c r="D54" s="901"/>
      <c r="E54" s="901"/>
      <c r="F54" s="901"/>
      <c r="G54" s="901"/>
      <c r="H54" s="901"/>
      <c r="I54" s="871"/>
      <c r="J54" s="48"/>
      <c r="K54" s="50"/>
      <c r="L54" s="902"/>
      <c r="M54" s="903"/>
      <c r="N54" s="51"/>
    </row>
    <row r="55" spans="1:14" ht="15.75" thickBot="1">
      <c r="B55" s="818" t="s">
        <v>1037</v>
      </c>
      <c r="C55" s="819"/>
      <c r="D55" s="819"/>
      <c r="E55" s="819"/>
      <c r="F55" s="819"/>
      <c r="G55" s="819"/>
      <c r="H55" s="819"/>
      <c r="I55" s="819"/>
      <c r="J55" s="819"/>
      <c r="K55" s="819"/>
      <c r="L55" s="819"/>
      <c r="M55" s="820"/>
      <c r="N55" s="402">
        <f>SUM(N50:N54)</f>
        <v>5996.6536003861711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4255.600433841666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N45+N55+N66+N77</f>
        <v>100387.5117539825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20077.502350796502</v>
      </c>
      <c r="M84" s="854"/>
      <c r="N84" s="57"/>
    </row>
    <row r="85" spans="1:14">
      <c r="B85" s="95" t="s">
        <v>1057</v>
      </c>
      <c r="C85" s="96"/>
      <c r="D85" s="96"/>
      <c r="E85" s="96"/>
      <c r="F85" s="96"/>
      <c r="G85" s="96"/>
      <c r="H85" s="96"/>
      <c r="I85" s="93"/>
      <c r="J85" s="94"/>
      <c r="K85" s="312">
        <v>0.05</v>
      </c>
      <c r="L85" s="853">
        <f>N79*K85</f>
        <v>5019.3755876991254</v>
      </c>
      <c r="M85" s="854"/>
      <c r="N85" s="57"/>
    </row>
    <row r="86" spans="1:14" ht="15.75" thickBot="1">
      <c r="B86" s="97" t="s">
        <v>1058</v>
      </c>
      <c r="C86" s="98"/>
      <c r="D86" s="98"/>
      <c r="E86" s="98"/>
      <c r="F86" s="98"/>
      <c r="G86" s="98"/>
      <c r="H86" s="98"/>
      <c r="I86" s="99"/>
      <c r="J86" s="100"/>
      <c r="K86" s="313">
        <v>0.05</v>
      </c>
      <c r="L86" s="855">
        <f>N79*K86</f>
        <v>5019.3755876991254</v>
      </c>
      <c r="M86" s="856"/>
      <c r="N86" s="57"/>
    </row>
    <row r="87" spans="1:14" ht="15.75" thickBot="1">
      <c r="B87" s="818" t="s">
        <v>1037</v>
      </c>
      <c r="C87" s="819"/>
      <c r="D87" s="819"/>
      <c r="E87" s="819"/>
      <c r="F87" s="819"/>
      <c r="G87" s="819"/>
      <c r="H87" s="819"/>
      <c r="I87" s="819"/>
      <c r="J87" s="819"/>
      <c r="K87" s="819"/>
      <c r="L87" s="819"/>
      <c r="M87" s="820"/>
      <c r="N87" s="58">
        <f>L84+L85+L86</f>
        <v>30116.253526194756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130503.76528017726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1" t="s">
        <v>2324</v>
      </c>
      <c r="C106" s="822"/>
      <c r="D106" s="822"/>
      <c r="E106" s="822"/>
      <c r="F106" s="822"/>
      <c r="G106" s="822"/>
      <c r="H106" s="822"/>
      <c r="I106" s="822"/>
      <c r="J106" s="822"/>
      <c r="K106" s="822"/>
      <c r="L106" s="822"/>
      <c r="M106" s="822"/>
      <c r="N106" s="823"/>
    </row>
    <row r="107" spans="2:14" ht="15" customHeight="1">
      <c r="B107" s="821"/>
      <c r="C107" s="822"/>
      <c r="D107" s="822"/>
      <c r="E107" s="822"/>
      <c r="F107" s="822"/>
      <c r="G107" s="822"/>
      <c r="H107" s="822"/>
      <c r="I107" s="822"/>
      <c r="J107" s="822"/>
      <c r="K107" s="822"/>
      <c r="L107" s="822"/>
      <c r="M107" s="822"/>
      <c r="N107" s="823"/>
    </row>
    <row r="108" spans="2:14" ht="30" customHeight="1">
      <c r="B108" s="824" t="s">
        <v>2325</v>
      </c>
      <c r="C108" s="825"/>
      <c r="D108" s="825"/>
      <c r="E108" s="825"/>
      <c r="F108" s="825"/>
      <c r="G108" s="825"/>
      <c r="H108" s="825"/>
      <c r="I108" s="825"/>
      <c r="J108" s="825"/>
      <c r="K108" s="825"/>
      <c r="L108" s="825"/>
      <c r="M108" s="825"/>
      <c r="N108" s="826"/>
    </row>
    <row r="109" spans="2:14">
      <c r="B109" s="824"/>
      <c r="C109" s="825"/>
      <c r="D109" s="825"/>
      <c r="E109" s="825"/>
      <c r="F109" s="825"/>
      <c r="G109" s="825"/>
      <c r="H109" s="825"/>
      <c r="I109" s="825"/>
      <c r="J109" s="825"/>
      <c r="K109" s="825"/>
      <c r="L109" s="825"/>
      <c r="M109" s="825"/>
      <c r="N109" s="82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4"/>
      <c r="K119" s="884"/>
      <c r="L119" s="884"/>
      <c r="M119" s="884"/>
      <c r="N119" s="885"/>
    </row>
    <row r="120" spans="2:14" ht="15.75" thickBot="1">
      <c r="B120" s="269" t="s">
        <v>2327</v>
      </c>
      <c r="C120" s="401"/>
      <c r="D120" s="401"/>
      <c r="E120" s="63"/>
      <c r="F120" s="63"/>
      <c r="G120" s="63"/>
      <c r="H120" s="63"/>
      <c r="I120" s="63"/>
      <c r="J120" s="886"/>
      <c r="K120" s="886"/>
      <c r="L120" s="886"/>
      <c r="M120" s="886"/>
      <c r="N120" s="887"/>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18</v>
      </c>
      <c r="N36" s="280">
        <f>K36/M36</f>
        <v>3749.4395683425682</v>
      </c>
    </row>
    <row r="37" spans="1:14">
      <c r="A37" s="119" t="s">
        <v>154</v>
      </c>
      <c r="B37" s="867" t="str">
        <f>VLOOKUP(A37,EQUIPOS!A7:D154,3,FALSE)</f>
        <v>Carrotanque Irrigador de asfalto, 1000 GALONES DE CAPACIDAD</v>
      </c>
      <c r="C37" s="868"/>
      <c r="D37" s="868"/>
      <c r="E37" s="868"/>
      <c r="F37" s="868"/>
      <c r="G37" s="868"/>
      <c r="H37" s="869"/>
      <c r="I37" s="275"/>
      <c r="J37" s="276"/>
      <c r="K37" s="277">
        <f>VLOOKUP(A37,EQUIPOS!A7:D164,4,FALSE)</f>
        <v>123736.61578853607</v>
      </c>
      <c r="L37" s="278"/>
      <c r="M37" s="279">
        <v>18</v>
      </c>
      <c r="N37" s="280">
        <f>K37/M37</f>
        <v>6874.2564326964484</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18</v>
      </c>
      <c r="N38" s="280">
        <f>K38/M38</f>
        <v>11893.773059457926</v>
      </c>
    </row>
    <row r="39" spans="1:14">
      <c r="A39" t="s">
        <v>299</v>
      </c>
      <c r="B39" s="867" t="str">
        <f>VLOOKUP(A39,EQUIPOS!A9:D154,3,FALSE)</f>
        <v xml:space="preserve">Recicladora, potencia 430HP </v>
      </c>
      <c r="C39" s="868"/>
      <c r="D39" s="868"/>
      <c r="E39" s="868"/>
      <c r="F39" s="868"/>
      <c r="G39" s="868"/>
      <c r="H39" s="869"/>
      <c r="I39" s="870"/>
      <c r="J39" s="871"/>
      <c r="K39" s="277">
        <f>VLOOKUP(A39,EQUIPOS!A9:D166,4,FALSE)</f>
        <v>544465.28734423686</v>
      </c>
      <c r="L39" s="872">
        <v>18</v>
      </c>
      <c r="M39" s="873"/>
      <c r="N39" s="280">
        <f>K39/L39</f>
        <v>30248.071519124271</v>
      </c>
    </row>
    <row r="40" spans="1:14">
      <c r="A40" t="s">
        <v>365</v>
      </c>
      <c r="B40" s="867" t="str">
        <f>VLOOKUP(A40,EQUIPOS!A10:D154,3,FALSE)</f>
        <v xml:space="preserve">Vibrocompatador, potencia 153 HP, peso 10 Ton. </v>
      </c>
      <c r="C40" s="868"/>
      <c r="D40" s="868"/>
      <c r="E40" s="868"/>
      <c r="F40" s="868"/>
      <c r="G40" s="868"/>
      <c r="H40" s="869"/>
      <c r="I40" s="42"/>
      <c r="J40" s="43"/>
      <c r="K40" s="277">
        <f>VLOOKUP(A40,EQUIPOS!A10:D167,4,FALSE)</f>
        <v>126736.64168326417</v>
      </c>
      <c r="L40" s="284"/>
      <c r="M40" s="285">
        <v>18</v>
      </c>
      <c r="N40" s="280">
        <f>K40/M40</f>
        <v>7040.9245379591202</v>
      </c>
    </row>
    <row r="41" spans="1:14">
      <c r="B41" s="328"/>
      <c r="C41" s="329"/>
      <c r="D41" s="329"/>
      <c r="E41" s="329"/>
      <c r="F41" s="331"/>
      <c r="G41" s="331"/>
      <c r="H41" s="131"/>
      <c r="I41" s="42"/>
      <c r="J41" s="43"/>
      <c r="K41" s="282"/>
      <c r="L41" s="284"/>
      <c r="M41" s="285"/>
      <c r="N41" s="280"/>
    </row>
    <row r="42" spans="1:14">
      <c r="B42" s="875" t="s">
        <v>1036</v>
      </c>
      <c r="C42" s="876"/>
      <c r="D42" s="876"/>
      <c r="E42" s="44"/>
      <c r="F42" s="45"/>
      <c r="G42" s="45"/>
      <c r="H42" s="46"/>
      <c r="I42" s="42"/>
      <c r="J42" s="43"/>
      <c r="K42" s="287"/>
      <c r="L42" s="284"/>
      <c r="M42" s="409">
        <v>0.01</v>
      </c>
      <c r="N42" s="352">
        <f>N76*M42</f>
        <v>28.370669558944442</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f>SUM(N36:N43)</f>
        <v>59834.83578713928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442443.35114807449</v>
      </c>
      <c r="N49" s="280">
        <f>K49*M49</f>
        <v>67693.832725655389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67693.832725655389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5">
        <f>VLOOKUP(A59,TRANSPORTE!A5:D117,4,FALSE)</f>
        <v>1319.1811235744801</v>
      </c>
      <c r="M59" s="906"/>
      <c r="N59" s="295">
        <f>K59*L59</f>
        <v>201.83471190689545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201.83471190689545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2837.0669558944442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130567.57018059601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26113.514036119203</v>
      </c>
      <c r="M83" s="854"/>
      <c r="N83" s="57"/>
    </row>
    <row r="84" spans="1:14">
      <c r="B84" s="95" t="s">
        <v>1057</v>
      </c>
      <c r="C84" s="96"/>
      <c r="D84" s="96"/>
      <c r="E84" s="96"/>
      <c r="F84" s="96"/>
      <c r="G84" s="96"/>
      <c r="H84" s="96"/>
      <c r="I84" s="93"/>
      <c r="J84" s="94"/>
      <c r="K84" s="312">
        <v>0.05</v>
      </c>
      <c r="L84" s="853">
        <f>N78*K84</f>
        <v>6528.3785090298006</v>
      </c>
      <c r="M84" s="854"/>
      <c r="N84" s="57"/>
    </row>
    <row r="85" spans="1:14" ht="15.75" thickBot="1">
      <c r="B85" s="97" t="s">
        <v>1058</v>
      </c>
      <c r="C85" s="98"/>
      <c r="D85" s="98"/>
      <c r="E85" s="98"/>
      <c r="F85" s="98"/>
      <c r="G85" s="98"/>
      <c r="H85" s="98"/>
      <c r="I85" s="99"/>
      <c r="J85" s="100"/>
      <c r="K85" s="313">
        <v>0.05</v>
      </c>
      <c r="L85" s="855">
        <f>N78*K85</f>
        <v>6528.3785090298006</v>
      </c>
      <c r="M85" s="856"/>
      <c r="N85" s="57"/>
    </row>
    <row r="86" spans="1:14" ht="15.75" thickBot="1">
      <c r="B86" s="818" t="s">
        <v>1037</v>
      </c>
      <c r="C86" s="819"/>
      <c r="D86" s="819"/>
      <c r="E86" s="819"/>
      <c r="F86" s="819"/>
      <c r="G86" s="819"/>
      <c r="H86" s="819"/>
      <c r="I86" s="819"/>
      <c r="J86" s="819"/>
      <c r="K86" s="819"/>
      <c r="L86" s="819"/>
      <c r="M86" s="820"/>
      <c r="N86" s="58">
        <f>L83+L84+L85</f>
        <v>39170.271054178804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169737.84123477482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18</v>
      </c>
      <c r="N36" s="280">
        <f>K36/M36</f>
        <v>3749.4395683425682</v>
      </c>
    </row>
    <row r="37" spans="1:14">
      <c r="A37" s="119" t="s">
        <v>154</v>
      </c>
      <c r="B37" s="867" t="str">
        <f>VLOOKUP(A37,EQUIPOS!A7:D154,3,FALSE)</f>
        <v>Carrotanque Irrigador de asfalto, 1000 GALONES DE CAPACIDAD</v>
      </c>
      <c r="C37" s="868"/>
      <c r="D37" s="868"/>
      <c r="E37" s="868"/>
      <c r="F37" s="868"/>
      <c r="G37" s="868"/>
      <c r="H37" s="869"/>
      <c r="I37" s="275"/>
      <c r="J37" s="276"/>
      <c r="K37" s="277">
        <f>VLOOKUP(A37,EQUIPOS!A7:D164,4,FALSE)</f>
        <v>123736.61578853607</v>
      </c>
      <c r="L37" s="278"/>
      <c r="M37" s="279">
        <v>18</v>
      </c>
      <c r="N37" s="280">
        <f>K37/M37</f>
        <v>6874.2564326964484</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18</v>
      </c>
      <c r="N38" s="280">
        <f>K38/M38</f>
        <v>11893.773059457926</v>
      </c>
    </row>
    <row r="39" spans="1:14">
      <c r="A39" t="s">
        <v>299</v>
      </c>
      <c r="B39" s="867" t="str">
        <f>VLOOKUP(A39,EQUIPOS!A9:D154,3,FALSE)</f>
        <v xml:space="preserve">Recicladora, potencia 430HP </v>
      </c>
      <c r="C39" s="868"/>
      <c r="D39" s="868"/>
      <c r="E39" s="868"/>
      <c r="F39" s="868"/>
      <c r="G39" s="868"/>
      <c r="H39" s="869"/>
      <c r="I39" s="870"/>
      <c r="J39" s="871"/>
      <c r="K39" s="277">
        <f>VLOOKUP(A39,EQUIPOS!A9:D166,4,FALSE)</f>
        <v>544465.28734423686</v>
      </c>
      <c r="L39" s="872">
        <v>18</v>
      </c>
      <c r="M39" s="873"/>
      <c r="N39" s="280">
        <f>K39/L39</f>
        <v>30248.071519124271</v>
      </c>
    </row>
    <row r="40" spans="1:14">
      <c r="A40" t="s">
        <v>365</v>
      </c>
      <c r="B40" s="867" t="str">
        <f>VLOOKUP(A40,EQUIPOS!A10:D154,3,FALSE)</f>
        <v xml:space="preserve">Vibrocompatador, potencia 153 HP, peso 10 Ton. </v>
      </c>
      <c r="C40" s="868"/>
      <c r="D40" s="868"/>
      <c r="E40" s="868"/>
      <c r="F40" s="868"/>
      <c r="G40" s="868"/>
      <c r="H40" s="869"/>
      <c r="I40" s="42"/>
      <c r="J40" s="43"/>
      <c r="K40" s="277">
        <f>VLOOKUP(A40,EQUIPOS!A10:D167,4,FALSE)</f>
        <v>126736.64168326417</v>
      </c>
      <c r="L40" s="284"/>
      <c r="M40" s="285">
        <v>18</v>
      </c>
      <c r="N40" s="280">
        <f>K40/M40</f>
        <v>7040.9245379591202</v>
      </c>
    </row>
    <row r="41" spans="1:14">
      <c r="B41" s="328"/>
      <c r="C41" s="329"/>
      <c r="D41" s="329"/>
      <c r="E41" s="329"/>
      <c r="F41" s="331"/>
      <c r="G41" s="331"/>
      <c r="H41" s="131"/>
      <c r="I41" s="42"/>
      <c r="J41" s="43"/>
      <c r="K41" s="282"/>
      <c r="L41" s="284"/>
      <c r="M41" s="285"/>
      <c r="N41" s="286"/>
    </row>
    <row r="42" spans="1:14">
      <c r="B42" s="875" t="s">
        <v>1036</v>
      </c>
      <c r="C42" s="876"/>
      <c r="D42" s="876"/>
      <c r="E42" s="44"/>
      <c r="F42" s="45"/>
      <c r="G42" s="45"/>
      <c r="H42" s="46"/>
      <c r="I42" s="42"/>
      <c r="J42" s="43"/>
      <c r="K42" s="287"/>
      <c r="L42" s="284"/>
      <c r="M42" s="409">
        <v>0.01</v>
      </c>
      <c r="N42" s="352">
        <f>N76*M42</f>
        <v>28.370669558944442</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f>SUM(N36:N43)</f>
        <v>59834.83578713928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482387.67511111108</v>
      </c>
      <c r="N49" s="280">
        <f>K49*M49</f>
        <v>73805.314291999995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73805.314291999995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5">
        <f>VLOOKUP(A59,TRANSPORTE!A5:D117,4,FALSE)</f>
        <v>1319.1811235744801</v>
      </c>
      <c r="M59" s="906"/>
      <c r="N59" s="295">
        <f>K59*L59</f>
        <v>201.83471190689545</v>
      </c>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201.83471190689545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2837.0669558944442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136679.05174694062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27335.810349388124</v>
      </c>
      <c r="M83" s="854"/>
      <c r="N83" s="57"/>
    </row>
    <row r="84" spans="1:14">
      <c r="B84" s="95" t="s">
        <v>1057</v>
      </c>
      <c r="C84" s="96"/>
      <c r="D84" s="96"/>
      <c r="E84" s="96"/>
      <c r="F84" s="96"/>
      <c r="G84" s="96"/>
      <c r="H84" s="96"/>
      <c r="I84" s="93"/>
      <c r="J84" s="94"/>
      <c r="K84" s="312">
        <v>0.05</v>
      </c>
      <c r="L84" s="853">
        <f>N78*K84</f>
        <v>6833.9525873470311</v>
      </c>
      <c r="M84" s="854"/>
      <c r="N84" s="57"/>
    </row>
    <row r="85" spans="1:14" ht="15.75" thickBot="1">
      <c r="B85" s="97" t="s">
        <v>1058</v>
      </c>
      <c r="C85" s="98"/>
      <c r="D85" s="98"/>
      <c r="E85" s="98"/>
      <c r="F85" s="98"/>
      <c r="G85" s="98"/>
      <c r="H85" s="98"/>
      <c r="I85" s="99"/>
      <c r="J85" s="100"/>
      <c r="K85" s="313">
        <v>0.05</v>
      </c>
      <c r="L85" s="855">
        <f>N78*K85</f>
        <v>6833.9525873470311</v>
      </c>
      <c r="M85" s="856"/>
      <c r="N85" s="57"/>
    </row>
    <row r="86" spans="1:14" ht="15.75" thickBot="1">
      <c r="B86" s="818" t="s">
        <v>1037</v>
      </c>
      <c r="C86" s="819"/>
      <c r="D86" s="819"/>
      <c r="E86" s="819"/>
      <c r="F86" s="819"/>
      <c r="G86" s="819"/>
      <c r="H86" s="819"/>
      <c r="I86" s="819"/>
      <c r="J86" s="819"/>
      <c r="K86" s="819"/>
      <c r="L86" s="819"/>
      <c r="M86" s="820"/>
      <c r="N86" s="58">
        <f>L83+L84+L85</f>
        <v>41003.715524082188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177682.76727102281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15</v>
      </c>
      <c r="N36" s="280">
        <f>K36/M36</f>
        <v>4499.3274820110819</v>
      </c>
    </row>
    <row r="37" spans="1:14">
      <c r="A37" s="119" t="s">
        <v>154</v>
      </c>
      <c r="B37" s="867" t="str">
        <f>VLOOKUP(A37,EQUIPOS!A7:D154,3,FALSE)</f>
        <v>Carrotanque Irrigador de asfalto, 1000 GALONES DE CAPACIDAD</v>
      </c>
      <c r="C37" s="868"/>
      <c r="D37" s="868"/>
      <c r="E37" s="868"/>
      <c r="F37" s="868"/>
      <c r="G37" s="868"/>
      <c r="H37" s="869"/>
      <c r="I37" s="275"/>
      <c r="J37" s="276"/>
      <c r="K37" s="277">
        <f>VLOOKUP(A37,EQUIPOS!A7:D164,4,FALSE)</f>
        <v>123736.61578853607</v>
      </c>
      <c r="L37" s="278"/>
      <c r="M37" s="279">
        <v>15</v>
      </c>
      <c r="N37" s="280">
        <f>K37/M37</f>
        <v>8249.1077192357388</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15</v>
      </c>
      <c r="N38" s="280">
        <f>K38/M38</f>
        <v>14272.527671349513</v>
      </c>
    </row>
    <row r="39" spans="1:14">
      <c r="A39" t="s">
        <v>299</v>
      </c>
      <c r="B39" s="867" t="str">
        <f>VLOOKUP(A39,EQUIPOS!A9:D154,3,FALSE)</f>
        <v xml:space="preserve">Recicladora, potencia 430HP </v>
      </c>
      <c r="C39" s="868"/>
      <c r="D39" s="868"/>
      <c r="E39" s="868"/>
      <c r="F39" s="868"/>
      <c r="G39" s="868"/>
      <c r="H39" s="869"/>
      <c r="I39" s="870"/>
      <c r="J39" s="871"/>
      <c r="K39" s="277">
        <f>VLOOKUP(A39,EQUIPOS!A9:D166,4,FALSE)</f>
        <v>544465.28734423686</v>
      </c>
      <c r="L39" s="872">
        <v>15</v>
      </c>
      <c r="M39" s="873"/>
      <c r="N39" s="280">
        <f>K39/L39</f>
        <v>36297.685822949126</v>
      </c>
    </row>
    <row r="40" spans="1:14">
      <c r="A40" t="s">
        <v>365</v>
      </c>
      <c r="B40" s="867" t="str">
        <f>VLOOKUP(A40,EQUIPOS!A10:D154,3,FALSE)</f>
        <v xml:space="preserve">Vibrocompatador, potencia 153 HP, peso 10 Ton. </v>
      </c>
      <c r="C40" s="868"/>
      <c r="D40" s="868"/>
      <c r="E40" s="868"/>
      <c r="F40" s="868"/>
      <c r="G40" s="868"/>
      <c r="H40" s="869"/>
      <c r="I40" s="42"/>
      <c r="J40" s="43"/>
      <c r="K40" s="277">
        <f>VLOOKUP(A40,EQUIPOS!A10:D167,4,FALSE)</f>
        <v>126736.64168326417</v>
      </c>
      <c r="L40" s="284"/>
      <c r="M40" s="285">
        <v>15</v>
      </c>
      <c r="N40" s="280">
        <f>K40/M40</f>
        <v>8449.1094455509447</v>
      </c>
    </row>
    <row r="41" spans="1:14">
      <c r="B41" s="328"/>
      <c r="C41" s="329"/>
      <c r="D41" s="329"/>
      <c r="E41" s="329"/>
      <c r="F41" s="331"/>
      <c r="G41" s="331"/>
      <c r="H41" s="131"/>
      <c r="I41" s="42"/>
      <c r="J41" s="43"/>
      <c r="K41" s="282"/>
      <c r="L41" s="284"/>
      <c r="M41" s="285"/>
      <c r="N41" s="286"/>
    </row>
    <row r="42" spans="1:14">
      <c r="B42" s="875" t="s">
        <v>1036</v>
      </c>
      <c r="C42" s="876"/>
      <c r="D42" s="876"/>
      <c r="E42" s="44"/>
      <c r="F42" s="45"/>
      <c r="G42" s="45"/>
      <c r="H42" s="46"/>
      <c r="I42" s="42"/>
      <c r="J42" s="43"/>
      <c r="K42" s="287"/>
      <c r="L42" s="284"/>
      <c r="M42" s="409">
        <v>0.01</v>
      </c>
      <c r="N42" s="352">
        <f>N76*M42</f>
        <v>34.044803470733335</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f>SUM(N36:N43)</f>
        <v>71801.802944567142</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442443.35114807449</v>
      </c>
      <c r="N49" s="280">
        <f>K49*M49</f>
        <v>67693.832725655389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67693.832725655389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5">
        <f>VLOOKUP(A59,TRANSPORTE!A5:D117,4,FALSE)</f>
        <v>1319.1811235744801</v>
      </c>
      <c r="M59" s="906"/>
      <c r="N59" s="295">
        <f>K59*L59</f>
        <v>201.83471190689545</v>
      </c>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201.83471190689545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3404.4803470733332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143101.95072920277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28620.390145840556</v>
      </c>
      <c r="M83" s="854"/>
      <c r="N83" s="57"/>
    </row>
    <row r="84" spans="1:14">
      <c r="B84" s="95" t="s">
        <v>1057</v>
      </c>
      <c r="C84" s="96"/>
      <c r="D84" s="96"/>
      <c r="E84" s="96"/>
      <c r="F84" s="96"/>
      <c r="G84" s="96"/>
      <c r="H84" s="96"/>
      <c r="I84" s="93"/>
      <c r="J84" s="94"/>
      <c r="K84" s="312">
        <v>0.05</v>
      </c>
      <c r="L84" s="853">
        <f>N78*K84</f>
        <v>7155.0975364601391</v>
      </c>
      <c r="M84" s="854"/>
      <c r="N84" s="57"/>
    </row>
    <row r="85" spans="1:14" ht="15.75" thickBot="1">
      <c r="B85" s="97" t="s">
        <v>1058</v>
      </c>
      <c r="C85" s="98"/>
      <c r="D85" s="98"/>
      <c r="E85" s="98"/>
      <c r="F85" s="98"/>
      <c r="G85" s="98"/>
      <c r="H85" s="98"/>
      <c r="I85" s="99"/>
      <c r="J85" s="100"/>
      <c r="K85" s="313">
        <v>0.05</v>
      </c>
      <c r="L85" s="855">
        <f>N78*K85</f>
        <v>7155.0975364601391</v>
      </c>
      <c r="M85" s="856"/>
      <c r="N85" s="57"/>
    </row>
    <row r="86" spans="1:14" ht="15.75" thickBot="1">
      <c r="B86" s="818" t="s">
        <v>1037</v>
      </c>
      <c r="C86" s="819"/>
      <c r="D86" s="819"/>
      <c r="E86" s="819"/>
      <c r="F86" s="819"/>
      <c r="G86" s="819"/>
      <c r="H86" s="819"/>
      <c r="I86" s="819"/>
      <c r="J86" s="819"/>
      <c r="K86" s="819"/>
      <c r="L86" s="819"/>
      <c r="M86" s="820"/>
      <c r="N86" s="58">
        <f>L83+L84+L85</f>
        <v>42930.585218760833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186032.5359479636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279">
        <v>15</v>
      </c>
      <c r="N36" s="280">
        <f>K36/M36</f>
        <v>4499.3274820110819</v>
      </c>
    </row>
    <row r="37" spans="1:14">
      <c r="A37" s="119" t="s">
        <v>154</v>
      </c>
      <c r="B37" s="867" t="str">
        <f>VLOOKUP(A37,EQUIPOS!A7:D154,3,FALSE)</f>
        <v>Carrotanque Irrigador de asfalto, 1000 GALONES DE CAPACIDAD</v>
      </c>
      <c r="C37" s="868"/>
      <c r="D37" s="868"/>
      <c r="E37" s="868"/>
      <c r="F37" s="868"/>
      <c r="G37" s="868"/>
      <c r="H37" s="869"/>
      <c r="I37" s="275"/>
      <c r="J37" s="276"/>
      <c r="K37" s="277">
        <f>VLOOKUP(A37,EQUIPOS!A7:D164,4,FALSE)</f>
        <v>123736.61578853607</v>
      </c>
      <c r="L37" s="278"/>
      <c r="M37" s="279">
        <v>15</v>
      </c>
      <c r="N37" s="280">
        <f>K37/M37</f>
        <v>8249.1077192357388</v>
      </c>
    </row>
    <row r="38" spans="1:14">
      <c r="A38" t="s">
        <v>269</v>
      </c>
      <c r="B38" s="867" t="str">
        <f>VLOOKUP(A38,EQUIPOS!A8:D154,3,FALSE)</f>
        <v>Motoniveladora  potencia 215 HP, ancho de cuchilla 4,27 m, peso 18 ton.</v>
      </c>
      <c r="C38" s="868"/>
      <c r="D38" s="868"/>
      <c r="E38" s="868"/>
      <c r="F38" s="868"/>
      <c r="G38" s="868"/>
      <c r="H38" s="869"/>
      <c r="I38" s="275"/>
      <c r="J38" s="276"/>
      <c r="K38" s="277">
        <f>VLOOKUP(A38,EQUIPOS!A8:D165,4,FALSE)</f>
        <v>214087.91507024269</v>
      </c>
      <c r="L38" s="278"/>
      <c r="M38" s="279">
        <v>15</v>
      </c>
      <c r="N38" s="280">
        <f>K38/M38</f>
        <v>14272.527671349513</v>
      </c>
    </row>
    <row r="39" spans="1:14">
      <c r="A39" t="s">
        <v>299</v>
      </c>
      <c r="B39" s="867" t="str">
        <f>VLOOKUP(A39,EQUIPOS!A9:D154,3,FALSE)</f>
        <v xml:space="preserve">Recicladora, potencia 430HP </v>
      </c>
      <c r="C39" s="868"/>
      <c r="D39" s="868"/>
      <c r="E39" s="868"/>
      <c r="F39" s="868"/>
      <c r="G39" s="868"/>
      <c r="H39" s="869"/>
      <c r="I39" s="870"/>
      <c r="J39" s="871"/>
      <c r="K39" s="277">
        <f>VLOOKUP(A39,EQUIPOS!A9:D166,4,FALSE)</f>
        <v>544465.28734423686</v>
      </c>
      <c r="L39" s="872">
        <v>15</v>
      </c>
      <c r="M39" s="873"/>
      <c r="N39" s="280">
        <f>K39/L39</f>
        <v>36297.685822949126</v>
      </c>
    </row>
    <row r="40" spans="1:14">
      <c r="A40" t="s">
        <v>365</v>
      </c>
      <c r="B40" s="867" t="str">
        <f>VLOOKUP(A40,EQUIPOS!A10:D154,3,FALSE)</f>
        <v xml:space="preserve">Vibrocompatador, potencia 153 HP, peso 10 Ton. </v>
      </c>
      <c r="C40" s="868"/>
      <c r="D40" s="868"/>
      <c r="E40" s="868"/>
      <c r="F40" s="868"/>
      <c r="G40" s="868"/>
      <c r="H40" s="869"/>
      <c r="I40" s="42"/>
      <c r="J40" s="43"/>
      <c r="K40" s="277">
        <f>VLOOKUP(A40,EQUIPOS!A10:D167,4,FALSE)</f>
        <v>126736.64168326417</v>
      </c>
      <c r="L40" s="284"/>
      <c r="M40" s="285">
        <v>15</v>
      </c>
      <c r="N40" s="280">
        <f>K40/M40</f>
        <v>8449.1094455509447</v>
      </c>
    </row>
    <row r="41" spans="1:14">
      <c r="B41" s="328"/>
      <c r="C41" s="329"/>
      <c r="D41" s="329"/>
      <c r="E41" s="329"/>
      <c r="F41" s="331"/>
      <c r="G41" s="331"/>
      <c r="H41" s="131"/>
      <c r="I41" s="42"/>
      <c r="J41" s="43"/>
      <c r="K41" s="282"/>
      <c r="L41" s="284"/>
      <c r="M41" s="285"/>
      <c r="N41" s="286"/>
    </row>
    <row r="42" spans="1:14">
      <c r="B42" s="875" t="s">
        <v>1036</v>
      </c>
      <c r="C42" s="876"/>
      <c r="D42" s="876"/>
      <c r="E42" s="44"/>
      <c r="F42" s="45"/>
      <c r="G42" s="45"/>
      <c r="H42" s="46"/>
      <c r="I42" s="42"/>
      <c r="J42" s="43"/>
      <c r="K42" s="287"/>
      <c r="L42" s="284"/>
      <c r="M42" s="409">
        <v>0.01</v>
      </c>
      <c r="N42" s="352">
        <f>N76*M42</f>
        <v>34.044803470733335</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f>SUM(N36:N43)</f>
        <v>71801.802944567142</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482387.67511111108</v>
      </c>
      <c r="N49" s="280">
        <f>K49*M49</f>
        <v>73805.314291999995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73805.314291999995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5">
        <f>VLOOKUP(A59,TRANSPORTE!A5:D117,4,FALSE)</f>
        <v>1319.1811235744801</v>
      </c>
      <c r="M59" s="906"/>
      <c r="N59" s="295">
        <f>K59*L59</f>
        <v>201.83471190689545</v>
      </c>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201.83471190689545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3404.4803470733332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149213.43229554739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29842.686459109478</v>
      </c>
      <c r="M83" s="854"/>
      <c r="N83" s="57"/>
    </row>
    <row r="84" spans="1:14">
      <c r="B84" s="95" t="s">
        <v>1057</v>
      </c>
      <c r="C84" s="96"/>
      <c r="D84" s="96"/>
      <c r="E84" s="96"/>
      <c r="F84" s="96"/>
      <c r="G84" s="96"/>
      <c r="H84" s="96"/>
      <c r="I84" s="93"/>
      <c r="J84" s="94"/>
      <c r="K84" s="312">
        <v>0.05</v>
      </c>
      <c r="L84" s="853">
        <f>N78*K84</f>
        <v>7460.6716147773695</v>
      </c>
      <c r="M84" s="854"/>
      <c r="N84" s="57"/>
    </row>
    <row r="85" spans="1:14" ht="15.75" thickBot="1">
      <c r="B85" s="97" t="s">
        <v>1058</v>
      </c>
      <c r="C85" s="98"/>
      <c r="D85" s="98"/>
      <c r="E85" s="98"/>
      <c r="F85" s="98"/>
      <c r="G85" s="98"/>
      <c r="H85" s="98"/>
      <c r="I85" s="99"/>
      <c r="J85" s="100"/>
      <c r="K85" s="313">
        <v>0.05</v>
      </c>
      <c r="L85" s="855">
        <f>N78*K85</f>
        <v>7460.6716147773695</v>
      </c>
      <c r="M85" s="856"/>
      <c r="N85" s="57"/>
    </row>
    <row r="86" spans="1:14" ht="15.75" thickBot="1">
      <c r="B86" s="818" t="s">
        <v>1037</v>
      </c>
      <c r="C86" s="819"/>
      <c r="D86" s="819"/>
      <c r="E86" s="819"/>
      <c r="F86" s="819"/>
      <c r="G86" s="819"/>
      <c r="H86" s="819"/>
      <c r="I86" s="819"/>
      <c r="J86" s="819"/>
      <c r="K86" s="819"/>
      <c r="L86" s="819"/>
      <c r="M86" s="820"/>
      <c r="N86" s="58">
        <f>L83+L84+L85</f>
        <v>44764.029688664217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193977.46198421161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68"/>
      <c r="F40" s="868"/>
      <c r="G40" s="868"/>
      <c r="H40" s="869"/>
      <c r="I40" s="42"/>
      <c r="J40" s="43"/>
      <c r="K40" s="277"/>
      <c r="L40" s="284"/>
      <c r="M40" s="285"/>
      <c r="N40" s="280"/>
    </row>
    <row r="41" spans="1:14">
      <c r="B41" s="328"/>
      <c r="C41" s="329"/>
      <c r="D41" s="329"/>
      <c r="E41" s="329"/>
      <c r="F41" s="331"/>
      <c r="G41" s="331"/>
      <c r="H41" s="131"/>
      <c r="I41" s="42"/>
      <c r="J41" s="43"/>
      <c r="K41" s="282"/>
      <c r="L41" s="284"/>
      <c r="M41" s="285"/>
      <c r="N41" s="286"/>
    </row>
    <row r="42" spans="1:14">
      <c r="B42" s="875" t="s">
        <v>1036</v>
      </c>
      <c r="C42" s="876"/>
      <c r="D42" s="876"/>
      <c r="E42" s="44"/>
      <c r="F42" s="45"/>
      <c r="G42" s="45"/>
      <c r="H42" s="46"/>
      <c r="I42" s="42"/>
      <c r="J42" s="43"/>
      <c r="K42" s="287"/>
      <c r="L42" s="284"/>
      <c r="M42" s="409">
        <v>0.01</v>
      </c>
      <c r="N42" s="352">
        <f>N76*M42</f>
        <v>4.0853764164879998</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5727.4155690458547</v>
      </c>
      <c r="N49" s="280">
        <f>K49*M49</f>
        <v>6042.423425343376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6042.423425343376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408.53764164879999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6455.0464434086634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1291.0092886817329</v>
      </c>
      <c r="M83" s="854"/>
      <c r="N83" s="57"/>
    </row>
    <row r="84" spans="1:14">
      <c r="B84" s="95" t="s">
        <v>1057</v>
      </c>
      <c r="C84" s="96"/>
      <c r="D84" s="96"/>
      <c r="E84" s="96"/>
      <c r="F84" s="96"/>
      <c r="G84" s="96"/>
      <c r="H84" s="96"/>
      <c r="I84" s="93"/>
      <c r="J84" s="94"/>
      <c r="K84" s="312">
        <v>0.05</v>
      </c>
      <c r="L84" s="853">
        <f>N78*K84</f>
        <v>322.75232217043322</v>
      </c>
      <c r="M84" s="854"/>
      <c r="N84" s="57"/>
    </row>
    <row r="85" spans="1:14" ht="15.75" thickBot="1">
      <c r="B85" s="97" t="s">
        <v>1058</v>
      </c>
      <c r="C85" s="98"/>
      <c r="D85" s="98"/>
      <c r="E85" s="98"/>
      <c r="F85" s="98"/>
      <c r="G85" s="98"/>
      <c r="H85" s="98"/>
      <c r="I85" s="99"/>
      <c r="J85" s="100"/>
      <c r="K85" s="313">
        <v>0.05</v>
      </c>
      <c r="L85" s="855">
        <f>N78*K85</f>
        <v>322.75232217043322</v>
      </c>
      <c r="M85" s="856"/>
      <c r="N85" s="57"/>
    </row>
    <row r="86" spans="1:14" ht="15.75" thickBot="1">
      <c r="B86" s="818" t="s">
        <v>1037</v>
      </c>
      <c r="C86" s="819"/>
      <c r="D86" s="819"/>
      <c r="E86" s="819"/>
      <c r="F86" s="819"/>
      <c r="G86" s="819"/>
      <c r="H86" s="819"/>
      <c r="I86" s="819"/>
      <c r="J86" s="819"/>
      <c r="K86" s="819"/>
      <c r="L86" s="819"/>
      <c r="M86" s="820"/>
      <c r="N86" s="58">
        <f>L83+L84+L85</f>
        <v>1936.5139330225993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8391.5603764312618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69" t="s">
        <v>2327</v>
      </c>
      <c r="C119" s="401"/>
      <c r="D119" s="401"/>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164</v>
      </c>
      <c r="B36" s="867" t="str">
        <f>VLOOKUP(A36,EQUIPOS!A6:D154,3,FALSE)</f>
        <v>Compactador manual de rodillo</v>
      </c>
      <c r="C36" s="868"/>
      <c r="D36" s="868"/>
      <c r="E36" s="868"/>
      <c r="F36" s="868"/>
      <c r="G36" s="868"/>
      <c r="H36" s="869"/>
      <c r="I36" s="275"/>
      <c r="J36" s="276"/>
      <c r="K36" s="277">
        <f>VLOOKUP(A36,EQUIPOS!A6:D163,4,FALSE)</f>
        <v>21625.444444444442</v>
      </c>
      <c r="L36" s="278"/>
      <c r="M36" s="279">
        <v>2</v>
      </c>
      <c r="N36" s="280">
        <f>K36/M36</f>
        <v>10812.722222222221</v>
      </c>
    </row>
    <row r="37" spans="1:14">
      <c r="A37" s="119" t="s">
        <v>180</v>
      </c>
      <c r="B37" s="867" t="str">
        <f>VLOOKUP(A37,EQUIPOS!A7:D154,3,FALSE)</f>
        <v>Compresor 120 HP, con martillo.</v>
      </c>
      <c r="C37" s="868"/>
      <c r="D37" s="868"/>
      <c r="E37" s="868"/>
      <c r="F37" s="868"/>
      <c r="G37" s="868"/>
      <c r="H37" s="869"/>
      <c r="I37" s="275"/>
      <c r="J37" s="276"/>
      <c r="K37" s="277">
        <f>VLOOKUP(A37,EQUIPOS!A7:D164,4,FALSE)</f>
        <v>103632.56031285597</v>
      </c>
      <c r="L37" s="278"/>
      <c r="M37" s="279">
        <v>4</v>
      </c>
      <c r="N37" s="280">
        <f>K37/M37</f>
        <v>25908.140078213994</v>
      </c>
    </row>
    <row r="38" spans="1:14">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5"/>
      <c r="J38" s="276"/>
      <c r="K38" s="277">
        <f>VLOOKUP(A38,EQUIPOS!A8:D165,4,FALSE)</f>
        <v>15020.539217524245</v>
      </c>
      <c r="L38" s="278"/>
      <c r="M38" s="279">
        <v>10</v>
      </c>
      <c r="N38" s="280">
        <f>K38/M38</f>
        <v>1502.0539217524245</v>
      </c>
    </row>
    <row r="39" spans="1:14">
      <c r="A39" t="s">
        <v>303</v>
      </c>
      <c r="B39" s="867" t="str">
        <f>VLOOKUP(A39,EQUIPOS!A9:D154,3,FALSE)</f>
        <v>Retrocargador, pala de 1,1 m3 de capacidad, profundidad de excavación de 4.400 mm y una altura de 5.680 mm</v>
      </c>
      <c r="C39" s="868"/>
      <c r="D39" s="868"/>
      <c r="E39" s="868"/>
      <c r="F39" s="868"/>
      <c r="G39" s="868"/>
      <c r="H39" s="869"/>
      <c r="I39" s="275"/>
      <c r="J39" s="276"/>
      <c r="K39" s="277">
        <f>VLOOKUP(A39,EQUIPOS!A9:D166,4,FALSE)</f>
        <v>118668.79204916756</v>
      </c>
      <c r="L39" s="278"/>
      <c r="M39" s="279">
        <v>10</v>
      </c>
      <c r="N39" s="280">
        <f>K39/M39</f>
        <v>11866.879204916757</v>
      </c>
    </row>
    <row r="40" spans="1:14">
      <c r="A40" t="s">
        <v>129</v>
      </c>
      <c r="B40" s="867" t="str">
        <f>VLOOKUP(A40,EQUIPOS!A10:D154,3,FALSE)</f>
        <v xml:space="preserve">Buldozer, Potencia al volante de 140 HP, motor de 2200 RPM, longitud de hoja 4,80m. </v>
      </c>
      <c r="C40" s="868"/>
      <c r="D40" s="868"/>
      <c r="E40" s="868"/>
      <c r="F40" s="868"/>
      <c r="G40" s="868"/>
      <c r="H40" s="869"/>
      <c r="I40" s="275"/>
      <c r="J40" s="276"/>
      <c r="K40" s="277">
        <f>VLOOKUP(A40,EQUIPOS!A10:D167,4,FALSE)</f>
        <v>211065.94814848265</v>
      </c>
      <c r="L40" s="278"/>
      <c r="M40" s="279">
        <v>100</v>
      </c>
      <c r="N40" s="280">
        <f>K40/M40</f>
        <v>2110.6594814848268</v>
      </c>
    </row>
    <row r="41" spans="1:14">
      <c r="B41" s="867"/>
      <c r="C41" s="868"/>
      <c r="D41" s="868"/>
      <c r="E41" s="868"/>
      <c r="F41" s="868"/>
      <c r="G41" s="868"/>
      <c r="H41" s="869"/>
      <c r="I41" s="275"/>
      <c r="J41" s="276"/>
      <c r="K41" s="277"/>
      <c r="L41" s="278"/>
      <c r="M41" s="279"/>
      <c r="N41" s="280"/>
    </row>
    <row r="42" spans="1:14">
      <c r="B42" s="867"/>
      <c r="C42" s="868"/>
      <c r="D42" s="868"/>
      <c r="E42" s="868"/>
      <c r="F42" s="868"/>
      <c r="G42" s="868"/>
      <c r="H42" s="869"/>
      <c r="I42" s="275"/>
      <c r="J42" s="276"/>
      <c r="K42" s="277"/>
      <c r="L42" s="278"/>
      <c r="M42" s="279"/>
      <c r="N42" s="280"/>
    </row>
    <row r="43" spans="1:14">
      <c r="B43" s="867"/>
      <c r="C43" s="868"/>
      <c r="D43" s="868"/>
      <c r="E43" s="868"/>
      <c r="F43" s="868"/>
      <c r="G43" s="868"/>
      <c r="H43" s="869"/>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N80*M46</f>
        <v>1276.6801301525002</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53477.13503874273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5350.0536855492674</v>
      </c>
      <c r="N53" s="280">
        <f>K53*M53</f>
        <v>5350.0536855492674</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5350.0536855492674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5">
        <f>VLOOKUP(A63,TRANSPORTE!A5:D117,4,FALSE)</f>
        <v>1319.1811235744801</v>
      </c>
      <c r="M63" s="906"/>
      <c r="N63" s="295">
        <f>K63*L63</f>
        <v>1714.9354606468241</v>
      </c>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1714.9354606468241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133"/>
    </row>
    <row r="80" spans="1:15" ht="15.75" thickBot="1">
      <c r="B80" s="907" t="s">
        <v>1037</v>
      </c>
      <c r="C80" s="861"/>
      <c r="D80" s="861"/>
      <c r="E80" s="861"/>
      <c r="F80" s="861"/>
      <c r="G80" s="861"/>
      <c r="H80" s="861"/>
      <c r="I80" s="861"/>
      <c r="J80" s="861"/>
      <c r="K80" s="861"/>
      <c r="L80" s="861"/>
      <c r="M80" s="862"/>
      <c r="N80" s="468">
        <f>SUM(N74:N79)</f>
        <v>12766.801301525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73308.925486463821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14661.785097292764</v>
      </c>
      <c r="M87" s="854"/>
      <c r="N87" s="57"/>
    </row>
    <row r="88" spans="1:14">
      <c r="B88" s="95" t="s">
        <v>1057</v>
      </c>
      <c r="C88" s="96"/>
      <c r="D88" s="96"/>
      <c r="E88" s="96"/>
      <c r="F88" s="96"/>
      <c r="G88" s="96"/>
      <c r="H88" s="96"/>
      <c r="I88" s="93"/>
      <c r="J88" s="94"/>
      <c r="K88" s="312">
        <v>0.05</v>
      </c>
      <c r="L88" s="853">
        <f>N82*K88</f>
        <v>3665.4462743231911</v>
      </c>
      <c r="M88" s="854"/>
      <c r="N88" s="57"/>
    </row>
    <row r="89" spans="1:14" ht="15.75" thickBot="1">
      <c r="B89" s="97" t="s">
        <v>1058</v>
      </c>
      <c r="C89" s="98"/>
      <c r="D89" s="98"/>
      <c r="E89" s="98"/>
      <c r="F89" s="98"/>
      <c r="G89" s="98"/>
      <c r="H89" s="98"/>
      <c r="I89" s="99"/>
      <c r="J89" s="100"/>
      <c r="K89" s="313">
        <v>0.05</v>
      </c>
      <c r="L89" s="855">
        <f>N82*K89</f>
        <v>3665.4462743231911</v>
      </c>
      <c r="M89" s="856"/>
      <c r="N89" s="57"/>
    </row>
    <row r="90" spans="1:14" ht="15.75" thickBot="1">
      <c r="B90" s="818" t="s">
        <v>1037</v>
      </c>
      <c r="C90" s="819"/>
      <c r="D90" s="819"/>
      <c r="E90" s="819"/>
      <c r="F90" s="819"/>
      <c r="G90" s="819"/>
      <c r="H90" s="819"/>
      <c r="I90" s="819"/>
      <c r="J90" s="819"/>
      <c r="K90" s="819"/>
      <c r="L90" s="819"/>
      <c r="M90" s="820"/>
      <c r="N90" s="58">
        <f>L87+L88+L89</f>
        <v>21992.677645939148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95301.603132402961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279">
        <v>2</v>
      </c>
      <c r="N36" s="280">
        <f>K36/M36</f>
        <v>3237.8048593373069</v>
      </c>
    </row>
    <row r="37" spans="1:14">
      <c r="A37" s="119" t="s">
        <v>303</v>
      </c>
      <c r="B37" s="867" t="str">
        <f>VLOOKUP(A37,EQUIPOS!A7:D154,3,FALSE)</f>
        <v>Retrocargador, pala de 1,1 m3 de capacidad, profundidad de excavación de 4.400 mm y una altura de 5.680 mm</v>
      </c>
      <c r="C37" s="868"/>
      <c r="D37" s="868"/>
      <c r="E37" s="868"/>
      <c r="F37" s="868"/>
      <c r="G37" s="868"/>
      <c r="H37" s="869"/>
      <c r="I37" s="275"/>
      <c r="J37" s="276"/>
      <c r="K37" s="277">
        <f>VLOOKUP(A37,EQUIPOS!A7:D164,4,FALSE)</f>
        <v>118668.79204916756</v>
      </c>
      <c r="L37" s="278"/>
      <c r="M37" s="279">
        <v>10</v>
      </c>
      <c r="N37" s="280">
        <f>K37/M37</f>
        <v>11866.879204916757</v>
      </c>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275"/>
      <c r="J39" s="276"/>
      <c r="K39" s="277"/>
      <c r="L39" s="278"/>
      <c r="M39" s="279"/>
      <c r="N39" s="280"/>
    </row>
    <row r="40" spans="1:14">
      <c r="B40" s="867"/>
      <c r="C40" s="868"/>
      <c r="D40" s="868"/>
      <c r="E40" s="868"/>
      <c r="F40" s="868"/>
      <c r="G40" s="868"/>
      <c r="H40" s="869"/>
      <c r="I40" s="275"/>
      <c r="J40" s="276"/>
      <c r="K40" s="277"/>
      <c r="L40" s="278"/>
      <c r="M40" s="279"/>
      <c r="N40" s="280"/>
    </row>
    <row r="41" spans="1:14">
      <c r="B41" s="867"/>
      <c r="C41" s="868"/>
      <c r="D41" s="868"/>
      <c r="E41" s="868"/>
      <c r="F41" s="868"/>
      <c r="G41" s="868"/>
      <c r="H41" s="869"/>
      <c r="I41" s="275"/>
      <c r="J41" s="276"/>
      <c r="K41" s="277"/>
      <c r="L41" s="278"/>
      <c r="M41" s="279"/>
      <c r="N41" s="280"/>
    </row>
    <row r="42" spans="1:14">
      <c r="B42" s="867"/>
      <c r="C42" s="868"/>
      <c r="D42" s="868"/>
      <c r="E42" s="868"/>
      <c r="F42" s="868"/>
      <c r="G42" s="868"/>
      <c r="H42" s="869"/>
      <c r="I42" s="275"/>
      <c r="J42" s="276"/>
      <c r="K42" s="277"/>
      <c r="L42" s="278"/>
      <c r="M42" s="279"/>
      <c r="N42" s="280"/>
    </row>
    <row r="43" spans="1:14">
      <c r="B43" s="867"/>
      <c r="C43" s="868"/>
      <c r="D43" s="868"/>
      <c r="E43" s="868"/>
      <c r="F43" s="868"/>
      <c r="G43" s="868"/>
      <c r="H43" s="869"/>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0.05</v>
      </c>
      <c r="N46" s="352">
        <f>N80*M46</f>
        <v>255.33602603049999</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15360.020090284563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B63" s="52"/>
      <c r="C63" s="325"/>
      <c r="D63" s="325"/>
      <c r="E63" s="325"/>
      <c r="F63" s="325"/>
      <c r="G63" s="325"/>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5106.7205206099998</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20466.740610894562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4093.3481221789125</v>
      </c>
      <c r="M87" s="854"/>
      <c r="N87" s="57"/>
    </row>
    <row r="88" spans="1:14">
      <c r="B88" s="95" t="s">
        <v>1057</v>
      </c>
      <c r="C88" s="96"/>
      <c r="D88" s="96"/>
      <c r="E88" s="96"/>
      <c r="F88" s="96"/>
      <c r="G88" s="96"/>
      <c r="H88" s="96"/>
      <c r="I88" s="93"/>
      <c r="J88" s="94"/>
      <c r="K88" s="312">
        <v>0.05</v>
      </c>
      <c r="L88" s="853">
        <f>N82*K88</f>
        <v>1023.3370305447281</v>
      </c>
      <c r="M88" s="854"/>
      <c r="N88" s="57"/>
    </row>
    <row r="89" spans="1:14" ht="15.75" thickBot="1">
      <c r="B89" s="97" t="s">
        <v>1058</v>
      </c>
      <c r="C89" s="98"/>
      <c r="D89" s="98"/>
      <c r="E89" s="98"/>
      <c r="F89" s="98"/>
      <c r="G89" s="98"/>
      <c r="H89" s="98"/>
      <c r="I89" s="99"/>
      <c r="J89" s="100"/>
      <c r="K89" s="313">
        <v>0.05</v>
      </c>
      <c r="L89" s="855">
        <f>N82*K89</f>
        <v>1023.3370305447281</v>
      </c>
      <c r="M89" s="856"/>
      <c r="N89" s="57"/>
    </row>
    <row r="90" spans="1:14" ht="15.75" thickBot="1">
      <c r="B90" s="818" t="s">
        <v>1037</v>
      </c>
      <c r="C90" s="819"/>
      <c r="D90" s="819"/>
      <c r="E90" s="819"/>
      <c r="F90" s="819"/>
      <c r="G90" s="819"/>
      <c r="H90" s="819"/>
      <c r="I90" s="819"/>
      <c r="J90" s="819"/>
      <c r="K90" s="819"/>
      <c r="L90" s="819"/>
      <c r="M90" s="820"/>
      <c r="N90" s="58">
        <f>L87+L88+L89</f>
        <v>6140.0221832683683</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26606.762794162929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1687</v>
      </c>
      <c r="B36" s="867" t="str">
        <f>VLOOKUP(A36,EQUIPOS!A6:D154,3,FALSE)</f>
        <v>Derretidora de asfalto (crafco o similar)</v>
      </c>
      <c r="C36" s="868"/>
      <c r="D36" s="868"/>
      <c r="E36" s="868"/>
      <c r="F36" s="868"/>
      <c r="G36" s="868"/>
      <c r="H36" s="869"/>
      <c r="I36" s="275"/>
      <c r="J36" s="276"/>
      <c r="K36" s="277">
        <f>VLOOKUP(A36,EQUIPOS!A6:D163,4,FALSE)</f>
        <v>2557.6591667706684</v>
      </c>
      <c r="L36" s="278"/>
      <c r="M36" s="279">
        <v>60</v>
      </c>
      <c r="N36" s="280">
        <f>K36/M36</f>
        <v>42.627652779511138</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60</v>
      </c>
      <c r="N37" s="280">
        <f>K37/M37</f>
        <v>1078.0370370370372</v>
      </c>
    </row>
    <row r="38" spans="1:14">
      <c r="A38" t="s">
        <v>138</v>
      </c>
      <c r="B38" s="867" t="str">
        <f>VLOOKUP(A38,EQUIPOS!A8:D154,3,FALSE)</f>
        <v>Camioneta D-300</v>
      </c>
      <c r="C38" s="868"/>
      <c r="D38" s="868"/>
      <c r="E38" s="868"/>
      <c r="F38" s="868"/>
      <c r="G38" s="868"/>
      <c r="H38" s="869"/>
      <c r="I38" s="275"/>
      <c r="J38" s="276"/>
      <c r="K38" s="277">
        <f>VLOOKUP(A38,EQUIPOS!A8:D165,4,FALSE)</f>
        <v>50646.074170587526</v>
      </c>
      <c r="L38" s="278"/>
      <c r="M38" s="279">
        <v>60</v>
      </c>
      <c r="N38" s="280">
        <f>K38/M38</f>
        <v>844.10123617645877</v>
      </c>
    </row>
    <row r="39" spans="1:14">
      <c r="B39" s="867"/>
      <c r="C39" s="868"/>
      <c r="D39" s="868"/>
      <c r="E39" s="868"/>
      <c r="F39" s="868"/>
      <c r="G39" s="868"/>
      <c r="H39" s="869"/>
      <c r="I39" s="275"/>
      <c r="J39" s="276"/>
      <c r="K39" s="277"/>
      <c r="L39" s="278"/>
      <c r="M39" s="279"/>
      <c r="N39" s="280"/>
    </row>
    <row r="40" spans="1:14">
      <c r="B40" s="867"/>
      <c r="C40" s="868"/>
      <c r="D40" s="868"/>
      <c r="E40" s="868"/>
      <c r="F40" s="868"/>
      <c r="G40" s="868"/>
      <c r="H40" s="869"/>
      <c r="I40" s="275"/>
      <c r="J40" s="276"/>
      <c r="K40" s="277"/>
      <c r="L40" s="278"/>
      <c r="M40" s="279"/>
      <c r="N40" s="280"/>
    </row>
    <row r="41" spans="1:14">
      <c r="B41" s="867"/>
      <c r="C41" s="868"/>
      <c r="D41" s="868"/>
      <c r="E41" s="868"/>
      <c r="F41" s="868"/>
      <c r="G41" s="868"/>
      <c r="H41" s="869"/>
      <c r="I41" s="275"/>
      <c r="J41" s="276"/>
      <c r="K41" s="277"/>
      <c r="L41" s="278"/>
      <c r="M41" s="279"/>
      <c r="N41" s="280"/>
    </row>
    <row r="42" spans="1:14">
      <c r="B42" s="867"/>
      <c r="C42" s="868"/>
      <c r="D42" s="868"/>
      <c r="E42" s="868"/>
      <c r="F42" s="868"/>
      <c r="G42" s="868"/>
      <c r="H42" s="869"/>
      <c r="I42" s="275"/>
      <c r="J42" s="276"/>
      <c r="K42" s="277"/>
      <c r="L42" s="278"/>
      <c r="M42" s="279"/>
      <c r="N42" s="280"/>
    </row>
    <row r="43" spans="1:14">
      <c r="B43" s="867"/>
      <c r="C43" s="868"/>
      <c r="D43" s="868"/>
      <c r="E43" s="868"/>
      <c r="F43" s="868"/>
      <c r="G43" s="868"/>
      <c r="H43" s="869"/>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0.05</v>
      </c>
      <c r="N46" s="352">
        <f>N80*M46</f>
        <v>21.278002169208335</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1986.0439281622155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1373.4171325843799</v>
      </c>
      <c r="N53" s="280">
        <f>K53*M53</f>
        <v>164.81005591012558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2">
        <f>SUM(N53:N57)</f>
        <v>164.81005591012558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B63" s="52"/>
      <c r="C63" s="325"/>
      <c r="D63" s="325"/>
      <c r="E63" s="325"/>
      <c r="F63" s="325"/>
      <c r="G63" s="325"/>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09">
        <f>SUM(N74:N79)</f>
        <v>425.56004338416665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2576.4140274565079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2"/>
      <c r="J86" s="342"/>
      <c r="K86" s="310" t="s">
        <v>1054</v>
      </c>
      <c r="L86" s="865" t="s">
        <v>1055</v>
      </c>
      <c r="M86" s="866"/>
      <c r="N86" s="311"/>
    </row>
    <row r="87" spans="1:14">
      <c r="B87" s="851" t="s">
        <v>1056</v>
      </c>
      <c r="C87" s="852"/>
      <c r="D87" s="852"/>
      <c r="E87" s="852"/>
      <c r="F87" s="852"/>
      <c r="G87" s="852"/>
      <c r="H87" s="852"/>
      <c r="I87" s="93"/>
      <c r="J87" s="94"/>
      <c r="K87" s="312">
        <v>0.2</v>
      </c>
      <c r="L87" s="853">
        <f>N82*K87</f>
        <v>515.28280549130159</v>
      </c>
      <c r="M87" s="854"/>
      <c r="N87" s="57"/>
    </row>
    <row r="88" spans="1:14">
      <c r="B88" s="95" t="s">
        <v>1057</v>
      </c>
      <c r="C88" s="96"/>
      <c r="D88" s="96"/>
      <c r="E88" s="96"/>
      <c r="F88" s="96"/>
      <c r="G88" s="96"/>
      <c r="H88" s="96"/>
      <c r="I88" s="93"/>
      <c r="J88" s="94"/>
      <c r="K88" s="312">
        <v>0.05</v>
      </c>
      <c r="L88" s="853">
        <f>N82*K88</f>
        <v>128.8207013728254</v>
      </c>
      <c r="M88" s="854"/>
      <c r="N88" s="57"/>
    </row>
    <row r="89" spans="1:14" ht="15.75" thickBot="1">
      <c r="B89" s="97" t="s">
        <v>1058</v>
      </c>
      <c r="C89" s="98"/>
      <c r="D89" s="98"/>
      <c r="E89" s="98"/>
      <c r="F89" s="98"/>
      <c r="G89" s="98"/>
      <c r="H89" s="98"/>
      <c r="I89" s="99"/>
      <c r="J89" s="100"/>
      <c r="K89" s="313">
        <v>0.05</v>
      </c>
      <c r="L89" s="855">
        <f>N82*K89</f>
        <v>128.8207013728254</v>
      </c>
      <c r="M89" s="856"/>
      <c r="N89" s="57"/>
    </row>
    <row r="90" spans="1:14" ht="15.75" thickBot="1">
      <c r="B90" s="818" t="s">
        <v>1037</v>
      </c>
      <c r="C90" s="819"/>
      <c r="D90" s="819"/>
      <c r="E90" s="819"/>
      <c r="F90" s="819"/>
      <c r="G90" s="819"/>
      <c r="H90" s="819"/>
      <c r="I90" s="819"/>
      <c r="J90" s="819"/>
      <c r="K90" s="819"/>
      <c r="L90" s="819"/>
      <c r="M90" s="820"/>
      <c r="N90" s="58">
        <f>L87+L88+L89</f>
        <v>772.92420823695238</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3349.3382356934603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69" t="s">
        <v>2327</v>
      </c>
      <c r="C123" s="401"/>
      <c r="D123" s="401"/>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1687</v>
      </c>
      <c r="B36" s="867" t="str">
        <f>VLOOKUP(A36,EQUIPOS!A6:D154,3,FALSE)</f>
        <v>Derretidora de asfalto (crafco o similar)</v>
      </c>
      <c r="C36" s="868"/>
      <c r="D36" s="868"/>
      <c r="E36" s="868"/>
      <c r="F36" s="868"/>
      <c r="G36" s="868"/>
      <c r="H36" s="869"/>
      <c r="I36" s="275"/>
      <c r="J36" s="276"/>
      <c r="K36" s="277">
        <f>VLOOKUP(A36,EQUIPOS!A6:D163,4,FALSE)</f>
        <v>2557.6591667706684</v>
      </c>
      <c r="L36" s="278"/>
      <c r="M36" s="279">
        <v>60</v>
      </c>
      <c r="N36" s="280">
        <f t="shared" ref="N36:N39" si="0">K36/M36</f>
        <v>42.627652779511138</v>
      </c>
    </row>
    <row r="37" spans="1:14">
      <c r="A37" s="119" t="s">
        <v>324</v>
      </c>
      <c r="B37" s="867" t="str">
        <f>VLOOKUP(A37,EQUIPOS!A7:D154,3,FALSE)</f>
        <v xml:space="preserve">Ruteadora </v>
      </c>
      <c r="C37" s="868"/>
      <c r="D37" s="868"/>
      <c r="E37" s="868"/>
      <c r="F37" s="868"/>
      <c r="G37" s="868"/>
      <c r="H37" s="869"/>
      <c r="I37" s="275"/>
      <c r="J37" s="276"/>
      <c r="K37" s="277">
        <f>VLOOKUP(A37,EQUIPOS!A7:D164,4,FALSE)</f>
        <v>5379.5009358044963</v>
      </c>
      <c r="L37" s="278"/>
      <c r="M37" s="279">
        <v>60</v>
      </c>
      <c r="N37" s="280">
        <f t="shared" si="0"/>
        <v>89.658348930074936</v>
      </c>
    </row>
    <row r="38" spans="1:14">
      <c r="A38" t="s">
        <v>176</v>
      </c>
      <c r="B38" s="867" t="str">
        <f>VLOOKUP(A38,EQUIPOS!A8:D154,3,FALSE)</f>
        <v xml:space="preserve">Compresor (barrido y soplado)
</v>
      </c>
      <c r="C38" s="868"/>
      <c r="D38" s="868"/>
      <c r="E38" s="868"/>
      <c r="F38" s="868"/>
      <c r="G38" s="868"/>
      <c r="H38" s="869"/>
      <c r="I38" s="275"/>
      <c r="J38" s="276"/>
      <c r="K38" s="277">
        <f>VLOOKUP(A38,EQUIPOS!A8:D165,4,FALSE)</f>
        <v>64682.222222222226</v>
      </c>
      <c r="L38" s="278"/>
      <c r="M38" s="279">
        <v>60</v>
      </c>
      <c r="N38" s="280">
        <f t="shared" si="0"/>
        <v>1078.0370370370372</v>
      </c>
    </row>
    <row r="39" spans="1:14">
      <c r="A39" t="s">
        <v>138</v>
      </c>
      <c r="B39" s="867" t="str">
        <f>VLOOKUP(A39,EQUIPOS!A9:D154,3,FALSE)</f>
        <v>Camioneta D-300</v>
      </c>
      <c r="C39" s="868"/>
      <c r="D39" s="868"/>
      <c r="E39" s="868"/>
      <c r="F39" s="868"/>
      <c r="G39" s="868"/>
      <c r="H39" s="869"/>
      <c r="I39" s="275"/>
      <c r="J39" s="276"/>
      <c r="K39" s="277">
        <f>VLOOKUP(A39,EQUIPOS!A9:D166,4,FALSE)</f>
        <v>50646.074170587526</v>
      </c>
      <c r="L39" s="278"/>
      <c r="M39" s="279">
        <v>60</v>
      </c>
      <c r="N39" s="280">
        <f t="shared" si="0"/>
        <v>844.10123617645877</v>
      </c>
    </row>
    <row r="40" spans="1:14">
      <c r="B40" s="867"/>
      <c r="C40" s="868"/>
      <c r="D40" s="868"/>
      <c r="E40" s="868"/>
      <c r="F40" s="868"/>
      <c r="G40" s="868"/>
      <c r="H40" s="869"/>
      <c r="I40" s="275"/>
      <c r="J40" s="276"/>
      <c r="K40" s="277"/>
      <c r="L40" s="278"/>
      <c r="M40" s="279"/>
      <c r="N40" s="280"/>
    </row>
    <row r="41" spans="1:14">
      <c r="B41" s="867"/>
      <c r="C41" s="868"/>
      <c r="D41" s="868"/>
      <c r="E41" s="868"/>
      <c r="F41" s="868"/>
      <c r="G41" s="868"/>
      <c r="H41" s="869"/>
      <c r="I41" s="275"/>
      <c r="J41" s="276"/>
      <c r="K41" s="277"/>
      <c r="L41" s="278"/>
      <c r="M41" s="279"/>
      <c r="N41" s="280"/>
    </row>
    <row r="42" spans="1:14">
      <c r="B42" s="867"/>
      <c r="C42" s="868"/>
      <c r="D42" s="868"/>
      <c r="E42" s="868"/>
      <c r="F42" s="868"/>
      <c r="G42" s="868"/>
      <c r="H42" s="869"/>
      <c r="I42" s="275"/>
      <c r="J42" s="276"/>
      <c r="K42" s="277"/>
      <c r="L42" s="278"/>
      <c r="M42" s="279"/>
      <c r="N42" s="280"/>
    </row>
    <row r="43" spans="1:14">
      <c r="B43" s="867"/>
      <c r="C43" s="868"/>
      <c r="D43" s="868"/>
      <c r="E43" s="868"/>
      <c r="F43" s="868"/>
      <c r="G43" s="868"/>
      <c r="H43" s="869"/>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0.05</v>
      </c>
      <c r="N46" s="352">
        <f>N84*M46</f>
        <v>21.278002169208335</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2075.7022770922904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51463.21911712829</v>
      </c>
      <c r="N53" s="280">
        <f t="shared" ref="N53:N54" si="1">K53*M53</f>
        <v>360.24253381989803</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1373.4171325843799</v>
      </c>
      <c r="N54" s="280">
        <f t="shared" si="1"/>
        <v>164.81005591012558</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900"/>
      <c r="C61" s="901"/>
      <c r="D61" s="901"/>
      <c r="E61" s="901"/>
      <c r="F61" s="901"/>
      <c r="G61" s="901"/>
      <c r="H61" s="901"/>
      <c r="I61" s="871"/>
      <c r="J61" s="48"/>
      <c r="K61" s="50"/>
      <c r="L61" s="902"/>
      <c r="M61" s="903"/>
      <c r="N61" s="51"/>
    </row>
    <row r="62" spans="1:14" ht="15.75" thickBot="1">
      <c r="B62" s="818" t="s">
        <v>1037</v>
      </c>
      <c r="C62" s="819"/>
      <c r="D62" s="819"/>
      <c r="E62" s="819"/>
      <c r="F62" s="819"/>
      <c r="G62" s="819"/>
      <c r="H62" s="819"/>
      <c r="I62" s="819"/>
      <c r="J62" s="819"/>
      <c r="K62" s="819"/>
      <c r="L62" s="819"/>
      <c r="M62" s="820"/>
      <c r="N62" s="402">
        <f>SUM(N53:N61)</f>
        <v>525.05258973002356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4" t="s">
        <v>1045</v>
      </c>
      <c r="M66" s="883"/>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5">
        <f>VLOOKUP(A67,TRANSPORTE!A6:D120,4,FALSE)</f>
        <v>1319.1811235744801</v>
      </c>
      <c r="M67" s="906"/>
      <c r="N67" s="295">
        <f>L67*K67</f>
        <v>9.2342678650213603</v>
      </c>
    </row>
    <row r="68" spans="1:15">
      <c r="B68" s="52"/>
      <c r="C68" s="53"/>
      <c r="D68" s="53"/>
      <c r="E68" s="53"/>
      <c r="F68" s="53"/>
      <c r="G68" s="53"/>
      <c r="H68" s="319"/>
      <c r="I68" s="287"/>
      <c r="J68" s="294"/>
      <c r="K68" s="287"/>
      <c r="L68" s="905"/>
      <c r="M68" s="906"/>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6"/>
      <c r="M72" s="897"/>
      <c r="N72" s="133"/>
    </row>
    <row r="73" spans="1:15" ht="15.75" thickBot="1">
      <c r="B73" s="907" t="s">
        <v>1037</v>
      </c>
      <c r="C73" s="861"/>
      <c r="D73" s="861"/>
      <c r="E73" s="861"/>
      <c r="F73" s="861"/>
      <c r="G73" s="861"/>
      <c r="H73" s="861"/>
      <c r="I73" s="861"/>
      <c r="J73" s="861"/>
      <c r="K73" s="861"/>
      <c r="L73" s="861"/>
      <c r="M73" s="862"/>
      <c r="N73" s="110">
        <f>N67+N68+N69+N70+N71</f>
        <v>9.2342678650213603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7" t="s">
        <v>1047</v>
      </c>
      <c r="C77" s="858"/>
      <c r="D77" s="858"/>
      <c r="E77" s="858"/>
      <c r="F77" s="858"/>
      <c r="G77" s="858"/>
      <c r="H77" s="858"/>
      <c r="I77" s="79" t="s">
        <v>1048</v>
      </c>
      <c r="J77" s="81" t="s">
        <v>1494</v>
      </c>
      <c r="K77" s="80" t="s">
        <v>1050</v>
      </c>
      <c r="L77" s="859" t="s">
        <v>1034</v>
      </c>
      <c r="M77" s="860"/>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4"/>
      <c r="C83" s="895"/>
      <c r="D83" s="895"/>
      <c r="E83" s="895"/>
      <c r="F83" s="895"/>
      <c r="G83" s="895"/>
      <c r="H83" s="895"/>
      <c r="I83" s="132"/>
      <c r="J83" s="132"/>
      <c r="K83" s="132"/>
      <c r="L83" s="908"/>
      <c r="M83" s="908"/>
      <c r="N83" s="51"/>
    </row>
    <row r="84" spans="1:14" ht="15.75" thickBot="1">
      <c r="B84" s="907" t="s">
        <v>1037</v>
      </c>
      <c r="C84" s="861"/>
      <c r="D84" s="861"/>
      <c r="E84" s="861"/>
      <c r="F84" s="861"/>
      <c r="G84" s="861"/>
      <c r="H84" s="861"/>
      <c r="I84" s="861"/>
      <c r="J84" s="861"/>
      <c r="K84" s="861"/>
      <c r="L84" s="861"/>
      <c r="M84" s="862"/>
      <c r="N84" s="309">
        <f>SUM(N78:N83)</f>
        <v>425.56004338416665</v>
      </c>
    </row>
    <row r="85" spans="1:14" ht="15.75" thickBot="1">
      <c r="B85" s="39"/>
      <c r="C85" s="40"/>
      <c r="D85" s="40"/>
      <c r="E85" s="40"/>
      <c r="F85" s="40"/>
      <c r="G85" s="40"/>
      <c r="H85" s="40"/>
      <c r="I85" s="40"/>
      <c r="J85" s="40"/>
      <c r="K85" s="40"/>
      <c r="L85" s="40"/>
      <c r="M85" s="40"/>
      <c r="N85" s="41"/>
    </row>
    <row r="86" spans="1:14" ht="15.75" thickBot="1">
      <c r="B86" s="818" t="s">
        <v>1051</v>
      </c>
      <c r="C86" s="819"/>
      <c r="D86" s="819"/>
      <c r="E86" s="819"/>
      <c r="F86" s="819"/>
      <c r="G86" s="819"/>
      <c r="H86" s="819"/>
      <c r="I86" s="819"/>
      <c r="J86" s="819"/>
      <c r="K86" s="819"/>
      <c r="L86" s="819"/>
      <c r="M86" s="820"/>
      <c r="N86" s="105">
        <f>N48+N62+N73+N84</f>
        <v>3035.549178071502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3" t="s">
        <v>1053</v>
      </c>
      <c r="C90" s="864"/>
      <c r="D90" s="864"/>
      <c r="E90" s="864"/>
      <c r="F90" s="864"/>
      <c r="G90" s="864"/>
      <c r="H90" s="864"/>
      <c r="I90" s="322"/>
      <c r="J90" s="342"/>
      <c r="K90" s="310" t="s">
        <v>1054</v>
      </c>
      <c r="L90" s="865" t="s">
        <v>1055</v>
      </c>
      <c r="M90" s="866"/>
      <c r="N90" s="311"/>
    </row>
    <row r="91" spans="1:14">
      <c r="B91" s="851" t="s">
        <v>1056</v>
      </c>
      <c r="C91" s="852"/>
      <c r="D91" s="852"/>
      <c r="E91" s="852"/>
      <c r="F91" s="852"/>
      <c r="G91" s="852"/>
      <c r="H91" s="852"/>
      <c r="I91" s="93"/>
      <c r="J91" s="94"/>
      <c r="K91" s="312">
        <v>0.2</v>
      </c>
      <c r="L91" s="853">
        <f>N86*K91</f>
        <v>607.10983561430044</v>
      </c>
      <c r="M91" s="854"/>
      <c r="N91" s="57"/>
    </row>
    <row r="92" spans="1:14">
      <c r="B92" s="95" t="s">
        <v>1057</v>
      </c>
      <c r="C92" s="96"/>
      <c r="D92" s="96"/>
      <c r="E92" s="96"/>
      <c r="F92" s="96"/>
      <c r="G92" s="96"/>
      <c r="H92" s="96"/>
      <c r="I92" s="93"/>
      <c r="J92" s="94"/>
      <c r="K92" s="312">
        <v>0.05</v>
      </c>
      <c r="L92" s="853">
        <f>N86*K92</f>
        <v>151.77745890357511</v>
      </c>
      <c r="M92" s="854"/>
      <c r="N92" s="57"/>
    </row>
    <row r="93" spans="1:14" ht="15.75" thickBot="1">
      <c r="B93" s="97" t="s">
        <v>1058</v>
      </c>
      <c r="C93" s="98"/>
      <c r="D93" s="98"/>
      <c r="E93" s="98"/>
      <c r="F93" s="98"/>
      <c r="G93" s="98"/>
      <c r="H93" s="98"/>
      <c r="I93" s="99"/>
      <c r="J93" s="100"/>
      <c r="K93" s="313">
        <v>0.05</v>
      </c>
      <c r="L93" s="855">
        <f>N86*K93</f>
        <v>151.77745890357511</v>
      </c>
      <c r="M93" s="856"/>
      <c r="N93" s="57"/>
    </row>
    <row r="94" spans="1:14" ht="15.75" thickBot="1">
      <c r="B94" s="818" t="s">
        <v>1037</v>
      </c>
      <c r="C94" s="819"/>
      <c r="D94" s="819"/>
      <c r="E94" s="819"/>
      <c r="F94" s="819"/>
      <c r="G94" s="819"/>
      <c r="H94" s="819"/>
      <c r="I94" s="819"/>
      <c r="J94" s="819"/>
      <c r="K94" s="819"/>
      <c r="L94" s="819"/>
      <c r="M94" s="820"/>
      <c r="N94" s="58">
        <f>L91+L92+L93</f>
        <v>910.66475342145054</v>
      </c>
    </row>
    <row r="95" spans="1:14" ht="15.75" thickBot="1">
      <c r="B95" s="39"/>
      <c r="C95" s="40"/>
      <c r="D95" s="40"/>
      <c r="E95" s="40"/>
      <c r="F95" s="40"/>
      <c r="G95" s="40"/>
      <c r="H95" s="40"/>
      <c r="I95" s="40"/>
      <c r="J95" s="40"/>
      <c r="K95" s="40"/>
      <c r="L95" s="40"/>
      <c r="M95" s="40"/>
      <c r="N95" s="41"/>
    </row>
    <row r="96" spans="1:14" ht="15.75" thickBot="1">
      <c r="A96" t="s">
        <v>2122</v>
      </c>
      <c r="B96" s="818" t="s">
        <v>1059</v>
      </c>
      <c r="C96" s="819"/>
      <c r="D96" s="819"/>
      <c r="E96" s="819"/>
      <c r="F96" s="819"/>
      <c r="G96" s="819"/>
      <c r="H96" s="819"/>
      <c r="I96" s="819"/>
      <c r="J96" s="819"/>
      <c r="K96" s="819"/>
      <c r="L96" s="819"/>
      <c r="M96" s="820"/>
      <c r="N96" s="196">
        <f>N86+N94</f>
        <v>3946.2139314929527</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21" t="s">
        <v>2324</v>
      </c>
      <c r="C113" s="822"/>
      <c r="D113" s="822"/>
      <c r="E113" s="822"/>
      <c r="F113" s="822"/>
      <c r="G113" s="822"/>
      <c r="H113" s="822"/>
      <c r="I113" s="822"/>
      <c r="J113" s="822"/>
      <c r="K113" s="822"/>
      <c r="L113" s="822"/>
      <c r="M113" s="822"/>
      <c r="N113" s="823"/>
    </row>
    <row r="114" spans="2:14" ht="15" customHeight="1">
      <c r="B114" s="821"/>
      <c r="C114" s="822"/>
      <c r="D114" s="822"/>
      <c r="E114" s="822"/>
      <c r="F114" s="822"/>
      <c r="G114" s="822"/>
      <c r="H114" s="822"/>
      <c r="I114" s="822"/>
      <c r="J114" s="822"/>
      <c r="K114" s="822"/>
      <c r="L114" s="822"/>
      <c r="M114" s="822"/>
      <c r="N114" s="823"/>
    </row>
    <row r="115" spans="2:14" ht="30" customHeight="1">
      <c r="B115" s="824" t="s">
        <v>2325</v>
      </c>
      <c r="C115" s="825"/>
      <c r="D115" s="825"/>
      <c r="E115" s="825"/>
      <c r="F115" s="825"/>
      <c r="G115" s="825"/>
      <c r="H115" s="825"/>
      <c r="I115" s="825"/>
      <c r="J115" s="825"/>
      <c r="K115" s="825"/>
      <c r="L115" s="825"/>
      <c r="M115" s="825"/>
      <c r="N115" s="826"/>
    </row>
    <row r="116" spans="2:14">
      <c r="B116" s="824"/>
      <c r="C116" s="825"/>
      <c r="D116" s="825"/>
      <c r="E116" s="825"/>
      <c r="F116" s="825"/>
      <c r="G116" s="825"/>
      <c r="H116" s="825"/>
      <c r="I116" s="825"/>
      <c r="J116" s="825"/>
      <c r="K116" s="825"/>
      <c r="L116" s="825"/>
      <c r="M116" s="825"/>
      <c r="N116" s="826"/>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4"/>
      <c r="K126" s="884"/>
      <c r="L126" s="884"/>
      <c r="M126" s="884"/>
      <c r="N126" s="885"/>
    </row>
    <row r="127" spans="2:14" ht="15.75" thickBot="1">
      <c r="B127" s="269" t="s">
        <v>2327</v>
      </c>
      <c r="C127" s="401"/>
      <c r="D127" s="401"/>
      <c r="E127" s="63"/>
      <c r="F127" s="63"/>
      <c r="G127" s="63"/>
      <c r="H127" s="63"/>
      <c r="I127" s="63"/>
      <c r="J127" s="886"/>
      <c r="K127" s="886"/>
      <c r="L127" s="886"/>
      <c r="M127" s="886"/>
      <c r="N127" s="887"/>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279">
        <v>6.25</v>
      </c>
      <c r="N36" s="280">
        <f t="shared" ref="N36:N41" si="0">K36/M36</f>
        <v>300.88213552149193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v>
      </c>
      <c r="N37" s="280">
        <f t="shared" si="0"/>
        <v>1293.6444444444446</v>
      </c>
    </row>
    <row r="38" spans="1:14">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5"/>
      <c r="J38" s="276"/>
      <c r="K38" s="277">
        <f>VLOOKUP(A38,EQUIPOS!A8:D165,4,FALSE)</f>
        <v>15020.539217524245</v>
      </c>
      <c r="L38" s="278"/>
      <c r="M38" s="279">
        <v>3.75</v>
      </c>
      <c r="N38" s="280">
        <f t="shared" si="0"/>
        <v>4005.477124673132</v>
      </c>
    </row>
    <row r="39" spans="1:14">
      <c r="A39" t="s">
        <v>228</v>
      </c>
      <c r="B39" s="867" t="str">
        <f>VLOOKUP(A39,EQUIPOS!A9:D154,3,FALSE)</f>
        <v xml:space="preserve">Formaleta metálica (concreto hidráulico)
</v>
      </c>
      <c r="C39" s="868"/>
      <c r="D39" s="868"/>
      <c r="E39" s="868"/>
      <c r="F39" s="868"/>
      <c r="G39" s="868"/>
      <c r="H39" s="869"/>
      <c r="I39" s="275"/>
      <c r="J39" s="276"/>
      <c r="K39" s="277">
        <f>VLOOKUP(A39,EQUIPOS!A9:D166,4,FALSE)</f>
        <v>2786.090875035763</v>
      </c>
      <c r="L39" s="278"/>
      <c r="M39" s="279">
        <v>6.25</v>
      </c>
      <c r="N39" s="280">
        <f t="shared" si="0"/>
        <v>445.77454000572209</v>
      </c>
    </row>
    <row r="40" spans="1:14">
      <c r="A40" t="s">
        <v>301</v>
      </c>
      <c r="B40" s="867" t="str">
        <f>VLOOKUP(A40,EQUIPOS!A10:D154,3,FALSE)</f>
        <v>Regla vibratoria, de longitud de 3 a 5 m, motor de 3600 rpm, potencia 6 HP</v>
      </c>
      <c r="C40" s="868"/>
      <c r="D40" s="868"/>
      <c r="E40" s="868"/>
      <c r="F40" s="868"/>
      <c r="G40" s="868"/>
      <c r="H40" s="869"/>
      <c r="I40" s="275"/>
      <c r="J40" s="276"/>
      <c r="K40" s="277">
        <f>VLOOKUP(A40,EQUIPOS!A10:D167,4,FALSE)</f>
        <v>7815.8170273574942</v>
      </c>
      <c r="L40" s="278"/>
      <c r="M40" s="279">
        <v>6.25</v>
      </c>
      <c r="N40" s="280">
        <f t="shared" si="0"/>
        <v>1250.530724377199</v>
      </c>
    </row>
    <row r="41" spans="1:14">
      <c r="A41" t="s">
        <v>363</v>
      </c>
      <c r="B41" s="867" t="str">
        <f>VLOOKUP(A41,EQUIPOS!A11:D155,3,FALSE)</f>
        <v>Vibrador de concreto, Motor de 3 hp a 18.000 rpm Mangueras de 4 mt</v>
      </c>
      <c r="C41" s="868"/>
      <c r="D41" s="868"/>
      <c r="E41" s="868"/>
      <c r="F41" s="868"/>
      <c r="G41" s="868"/>
      <c r="H41" s="869"/>
      <c r="I41" s="275"/>
      <c r="J41" s="276"/>
      <c r="K41" s="277">
        <f>VLOOKUP(A41,EQUIPOS!A11:D168,4,FALSE)</f>
        <v>6411.7098712553097</v>
      </c>
      <c r="L41" s="278"/>
      <c r="M41" s="279">
        <v>6.25</v>
      </c>
      <c r="N41" s="280">
        <f t="shared" si="0"/>
        <v>1025.8735794008496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N83*M46</f>
        <v>919.20969370980004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9241.3922421326388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3807.739098090557</v>
      </c>
      <c r="N53" s="280">
        <f>K53*M53</f>
        <v>23357.658819305499</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3453.1974496381968</v>
      </c>
      <c r="N54" s="280">
        <f>K54*M54</f>
        <v>1278.9620183845175</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932.81140239860167</v>
      </c>
      <c r="N55" s="280">
        <f>K55*M55</f>
        <v>1036.4571137762241</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5854.6914705802074</v>
      </c>
      <c r="N56" s="280">
        <f>K56*M56</f>
        <v>6505.2127450891194</v>
      </c>
    </row>
    <row r="57" spans="1:14">
      <c r="A57" s="150" t="s">
        <v>849</v>
      </c>
      <c r="B57" s="900" t="str">
        <f>VLOOKUP(A57,MATERIALES!A7:D373,3,FALSE)</f>
        <v>Antisol blanco (presentación 20 kg)</v>
      </c>
      <c r="C57" s="901" t="e">
        <f>VLOOKUP(B57,MATERIALES!B7:E373,3,FALSE)</f>
        <v>#N/A</v>
      </c>
      <c r="D57" s="901" t="e">
        <f>VLOOKUP(C57,MATERIALES!C7:F373,3,FALSE)</f>
        <v>#N/A</v>
      </c>
      <c r="E57" s="901" t="e">
        <f>VLOOKUP(D57,MATERIALES!D7:G373,3,FALSE)</f>
        <v>#N/A</v>
      </c>
      <c r="F57" s="901" t="e">
        <f>VLOOKUP(E57,MATERIALES!E7:H373,3,FALSE)</f>
        <v>#N/A</v>
      </c>
      <c r="G57" s="901" t="e">
        <f>VLOOKUP(F57,MATERIALES!F7:I373,3,FALSE)</f>
        <v>#N/A</v>
      </c>
      <c r="H57" s="901" t="e">
        <f>VLOOKUP(G57,MATERIALES!G7:J373,3,FALSE)</f>
        <v>#N/A</v>
      </c>
      <c r="I57" s="901" t="e">
        <f>VLOOKUP(H57,MATERIALES!H7:K373,3,FALSE)</f>
        <v>#N/A</v>
      </c>
      <c r="J57" s="319" t="str">
        <f>VLOOKUP(A57,MATERIALES!A11:D649,2,FALSE)</f>
        <v>kg</v>
      </c>
      <c r="K57" s="50">
        <v>1.1200000000000001</v>
      </c>
      <c r="L57" s="905">
        <f>VLOOKUP(A57,MATERIALES!A4:D373,4,FALSE)</f>
        <v>5965.666666666667</v>
      </c>
      <c r="M57" s="906"/>
      <c r="N57" s="280">
        <f>K57*L57</f>
        <v>6681.546666666668</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512647.85246083391</v>
      </c>
      <c r="N58" s="280">
        <f>K58*M58</f>
        <v>517774.33098544227</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8" t="s">
        <v>1037</v>
      </c>
      <c r="C61" s="819"/>
      <c r="D61" s="819"/>
      <c r="E61" s="819"/>
      <c r="F61" s="819"/>
      <c r="G61" s="819"/>
      <c r="H61" s="819"/>
      <c r="I61" s="819"/>
      <c r="J61" s="819"/>
      <c r="K61" s="819"/>
      <c r="L61" s="819"/>
      <c r="M61" s="820"/>
      <c r="N61" s="402">
        <f>SUM(N53:N60)</f>
        <v>556634.1683486643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4" t="s">
        <v>1045</v>
      </c>
      <c r="M65" s="88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5">
        <f>VLOOKUP(A66,TRANSPORTE!A5:D117,4,FALSE)</f>
        <v>1319.1811235744801</v>
      </c>
      <c r="M66" s="906"/>
      <c r="N66" s="295">
        <f>K66*L66</f>
        <v>1332.3729348102249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1332.3729348102249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4"/>
      <c r="C82" s="895"/>
      <c r="D82" s="895"/>
      <c r="E82" s="895"/>
      <c r="F82" s="895"/>
      <c r="G82" s="895"/>
      <c r="H82" s="895"/>
      <c r="I82" s="132"/>
      <c r="J82" s="132"/>
      <c r="K82" s="132"/>
      <c r="L82" s="908"/>
      <c r="M82" s="908"/>
      <c r="N82" s="133"/>
    </row>
    <row r="83" spans="1:14" ht="15.75" thickBot="1">
      <c r="B83" s="907" t="s">
        <v>1037</v>
      </c>
      <c r="C83" s="861"/>
      <c r="D83" s="861"/>
      <c r="E83" s="861"/>
      <c r="F83" s="861"/>
      <c r="G83" s="861"/>
      <c r="H83" s="861"/>
      <c r="I83" s="861"/>
      <c r="J83" s="861"/>
      <c r="K83" s="861"/>
      <c r="L83" s="861"/>
      <c r="M83" s="862"/>
      <c r="N83" s="468">
        <f>SUM(N77:N82)</f>
        <v>9192.0969370980001</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576400.03046270518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2"/>
      <c r="J89" s="342"/>
      <c r="K89" s="310" t="s">
        <v>1054</v>
      </c>
      <c r="L89" s="865" t="s">
        <v>1055</v>
      </c>
      <c r="M89" s="866"/>
      <c r="N89" s="311"/>
    </row>
    <row r="90" spans="1:14">
      <c r="B90" s="851" t="s">
        <v>1056</v>
      </c>
      <c r="C90" s="852"/>
      <c r="D90" s="852"/>
      <c r="E90" s="852"/>
      <c r="F90" s="852"/>
      <c r="G90" s="852"/>
      <c r="H90" s="852"/>
      <c r="I90" s="93"/>
      <c r="J90" s="94"/>
      <c r="K90" s="312">
        <v>0.2</v>
      </c>
      <c r="L90" s="853">
        <f>N85*K90</f>
        <v>115280.00609254104</v>
      </c>
      <c r="M90" s="854"/>
      <c r="N90" s="57"/>
    </row>
    <row r="91" spans="1:14">
      <c r="B91" s="95" t="s">
        <v>1057</v>
      </c>
      <c r="C91" s="96"/>
      <c r="D91" s="96"/>
      <c r="E91" s="96"/>
      <c r="F91" s="96"/>
      <c r="G91" s="96"/>
      <c r="H91" s="96"/>
      <c r="I91" s="93"/>
      <c r="J91" s="94"/>
      <c r="K91" s="312">
        <v>0.05</v>
      </c>
      <c r="L91" s="853">
        <f>N85*K91</f>
        <v>28820.001523135259</v>
      </c>
      <c r="M91" s="854"/>
      <c r="N91" s="57"/>
    </row>
    <row r="92" spans="1:14" ht="15.75" thickBot="1">
      <c r="B92" s="97" t="s">
        <v>1058</v>
      </c>
      <c r="C92" s="98"/>
      <c r="D92" s="98"/>
      <c r="E92" s="98"/>
      <c r="F92" s="98"/>
      <c r="G92" s="98"/>
      <c r="H92" s="98"/>
      <c r="I92" s="99"/>
      <c r="J92" s="100"/>
      <c r="K92" s="313">
        <v>0.05</v>
      </c>
      <c r="L92" s="855">
        <f>N85*K92</f>
        <v>28820.001523135259</v>
      </c>
      <c r="M92" s="856"/>
      <c r="N92" s="57"/>
    </row>
    <row r="93" spans="1:14" ht="15.75" thickBot="1">
      <c r="B93" s="818" t="s">
        <v>1037</v>
      </c>
      <c r="C93" s="819"/>
      <c r="D93" s="819"/>
      <c r="E93" s="819"/>
      <c r="F93" s="819"/>
      <c r="G93" s="819"/>
      <c r="H93" s="819"/>
      <c r="I93" s="819"/>
      <c r="J93" s="819"/>
      <c r="K93" s="819"/>
      <c r="L93" s="819"/>
      <c r="M93" s="820"/>
      <c r="N93" s="58">
        <f>L90+L91+L92</f>
        <v>172920.00913881155</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749320.03960151668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4"/>
      <c r="K125" s="884"/>
      <c r="L125" s="884"/>
      <c r="M125" s="884"/>
      <c r="N125" s="885"/>
    </row>
    <row r="126" spans="2:14" ht="15.75" customHeight="1" thickBot="1">
      <c r="B126" s="269" t="s">
        <v>2327</v>
      </c>
      <c r="C126" s="401"/>
      <c r="D126" s="401"/>
      <c r="E126" s="63"/>
      <c r="F126" s="63"/>
      <c r="G126" s="63"/>
      <c r="H126" s="63"/>
      <c r="I126" s="63"/>
      <c r="J126" s="886"/>
      <c r="K126" s="886"/>
      <c r="L126" s="886"/>
      <c r="M126" s="886"/>
      <c r="N126" s="887"/>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5.75" hidden="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279">
        <v>6.25</v>
      </c>
      <c r="N36" s="280">
        <f t="shared" ref="N36:N41" si="0">K36/M36</f>
        <v>300.88213552149193</v>
      </c>
    </row>
    <row r="37" spans="1:14">
      <c r="A37" s="119" t="s">
        <v>176</v>
      </c>
      <c r="B37" s="867" t="str">
        <f>VLOOKUP(A37,EQUIPOS!A7:D154,3,FALSE)</f>
        <v xml:space="preserve">Compresor (barrido y soplado)
</v>
      </c>
      <c r="C37" s="868"/>
      <c r="D37" s="868"/>
      <c r="E37" s="868"/>
      <c r="F37" s="868"/>
      <c r="G37" s="868"/>
      <c r="H37" s="869"/>
      <c r="I37" s="275"/>
      <c r="J37" s="276"/>
      <c r="K37" s="277">
        <f>VLOOKUP(A37,EQUIPOS!A7:D164,4,FALSE)</f>
        <v>64682.222222222226</v>
      </c>
      <c r="L37" s="278"/>
      <c r="M37" s="279">
        <v>50</v>
      </c>
      <c r="N37" s="280">
        <f t="shared" si="0"/>
        <v>1293.6444444444446</v>
      </c>
    </row>
    <row r="38" spans="1:14">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5"/>
      <c r="J38" s="276"/>
      <c r="K38" s="277">
        <f>VLOOKUP(A38,EQUIPOS!A8:D165,4,FALSE)</f>
        <v>15020.539217524245</v>
      </c>
      <c r="L38" s="278"/>
      <c r="M38" s="279">
        <v>3.75</v>
      </c>
      <c r="N38" s="280">
        <f t="shared" si="0"/>
        <v>4005.477124673132</v>
      </c>
    </row>
    <row r="39" spans="1:14">
      <c r="A39" t="s">
        <v>228</v>
      </c>
      <c r="B39" s="867" t="str">
        <f>VLOOKUP(A39,EQUIPOS!A9:D154,3,FALSE)</f>
        <v xml:space="preserve">Formaleta metálica (concreto hidráulico)
</v>
      </c>
      <c r="C39" s="868"/>
      <c r="D39" s="868"/>
      <c r="E39" s="868"/>
      <c r="F39" s="868"/>
      <c r="G39" s="868"/>
      <c r="H39" s="869"/>
      <c r="I39" s="275"/>
      <c r="J39" s="276"/>
      <c r="K39" s="277">
        <f>VLOOKUP(A39,EQUIPOS!A9:D166,4,FALSE)</f>
        <v>2786.090875035763</v>
      </c>
      <c r="L39" s="278"/>
      <c r="M39" s="279">
        <v>6.25</v>
      </c>
      <c r="N39" s="280">
        <f t="shared" si="0"/>
        <v>445.77454000572209</v>
      </c>
    </row>
    <row r="40" spans="1:14">
      <c r="A40" t="s">
        <v>301</v>
      </c>
      <c r="B40" s="867" t="str">
        <f>VLOOKUP(A40,EQUIPOS!A10:D154,3,FALSE)</f>
        <v>Regla vibratoria, de longitud de 3 a 5 m, motor de 3600 rpm, potencia 6 HP</v>
      </c>
      <c r="C40" s="868"/>
      <c r="D40" s="868"/>
      <c r="E40" s="868"/>
      <c r="F40" s="868"/>
      <c r="G40" s="868"/>
      <c r="H40" s="869"/>
      <c r="I40" s="275"/>
      <c r="J40" s="276"/>
      <c r="K40" s="277">
        <f>VLOOKUP(A40,EQUIPOS!A10:D167,4,FALSE)</f>
        <v>7815.8170273574942</v>
      </c>
      <c r="L40" s="278"/>
      <c r="M40" s="279">
        <v>6.25</v>
      </c>
      <c r="N40" s="280">
        <f t="shared" si="0"/>
        <v>1250.530724377199</v>
      </c>
    </row>
    <row r="41" spans="1:14">
      <c r="A41" t="s">
        <v>363</v>
      </c>
      <c r="B41" s="867" t="str">
        <f>VLOOKUP(A41,EQUIPOS!A11:D155,3,FALSE)</f>
        <v>Vibrador de concreto, Motor de 3 hp a 18.000 rpm Mangueras de 4 mt</v>
      </c>
      <c r="C41" s="868"/>
      <c r="D41" s="868"/>
      <c r="E41" s="868"/>
      <c r="F41" s="868"/>
      <c r="G41" s="868"/>
      <c r="H41" s="869"/>
      <c r="I41" s="275"/>
      <c r="J41" s="276"/>
      <c r="K41" s="277">
        <f>VLOOKUP(A41,EQUIPOS!A11:D168,4,FALSE)</f>
        <v>6411.7098712553097</v>
      </c>
      <c r="L41" s="278"/>
      <c r="M41" s="279">
        <v>6.25</v>
      </c>
      <c r="N41" s="280">
        <f t="shared" si="0"/>
        <v>1025.8735794008496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7"/>
      <c r="C44" s="868"/>
      <c r="D44" s="868"/>
      <c r="E44" s="868"/>
      <c r="F44" s="868"/>
      <c r="G44" s="868"/>
      <c r="H44" s="869"/>
      <c r="I44" s="870"/>
      <c r="J44" s="871"/>
      <c r="K44" s="277"/>
      <c r="L44" s="872"/>
      <c r="M44" s="873"/>
      <c r="N44" s="280"/>
    </row>
    <row r="45" spans="1:14">
      <c r="B45" s="867"/>
      <c r="C45" s="868"/>
      <c r="D45" s="868"/>
      <c r="E45" s="874"/>
      <c r="F45" s="868"/>
      <c r="G45" s="868"/>
      <c r="H45" s="869"/>
      <c r="I45" s="42"/>
      <c r="J45" s="43"/>
      <c r="K45" s="282"/>
      <c r="L45" s="284"/>
      <c r="M45" s="285"/>
      <c r="N45" s="286"/>
    </row>
    <row r="46" spans="1:14">
      <c r="B46" s="875" t="s">
        <v>1036</v>
      </c>
      <c r="C46" s="876"/>
      <c r="D46" s="876"/>
      <c r="E46" s="44"/>
      <c r="F46" s="45"/>
      <c r="G46" s="45"/>
      <c r="H46" s="46"/>
      <c r="I46" s="42"/>
      <c r="J46" s="43"/>
      <c r="K46" s="287"/>
      <c r="L46" s="284"/>
      <c r="M46" s="409">
        <v>0.1</v>
      </c>
      <c r="N46" s="352">
        <f>N83*M46</f>
        <v>919.20969370980004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SUM(N36:N47)</f>
        <v>9241.3922421326388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3807.739098090557</v>
      </c>
      <c r="N53" s="280">
        <f>K53*M53</f>
        <v>23357.658819305499</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15276.111111111111</v>
      </c>
      <c r="N54" s="280">
        <f>K54*M54</f>
        <v>17109.244444444445</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3453.1974496381968</v>
      </c>
      <c r="N55" s="280">
        <f>K55*M55</f>
        <v>1278.9620183845175</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932.81140239860167</v>
      </c>
      <c r="N56" s="280">
        <f>K56*M56</f>
        <v>1036.4571137762241</v>
      </c>
    </row>
    <row r="57" spans="1:14">
      <c r="A57" s="150" t="s">
        <v>684</v>
      </c>
      <c r="B57" s="900" t="str">
        <f>VLOOKUP(A57,MATERIALES!A7:D373,3,FALSE)</f>
        <v>Sello de silicona o sellador autonivelante</v>
      </c>
      <c r="C57" s="901" t="e">
        <f>VLOOKUP(B57,MATERIALES!B7:E373,3,FALSE)</f>
        <v>#N/A</v>
      </c>
      <c r="D57" s="901" t="e">
        <f>VLOOKUP(C57,MATERIALES!C7:F373,3,FALSE)</f>
        <v>#N/A</v>
      </c>
      <c r="E57" s="901" t="e">
        <f>VLOOKUP(D57,MATERIALES!D7:G373,3,FALSE)</f>
        <v>#N/A</v>
      </c>
      <c r="F57" s="901" t="e">
        <f>VLOOKUP(E57,MATERIALES!E7:H373,3,FALSE)</f>
        <v>#N/A</v>
      </c>
      <c r="G57" s="901" t="e">
        <f>VLOOKUP(F57,MATERIALES!F7:I373,3,FALSE)</f>
        <v>#N/A</v>
      </c>
      <c r="H57" s="901" t="e">
        <f>VLOOKUP(G57,MATERIALES!G7:J373,3,FALSE)</f>
        <v>#N/A</v>
      </c>
      <c r="I57" s="901" t="e">
        <f>VLOOKUP(H57,MATERIALES!H7:K373,3,FALSE)</f>
        <v>#N/A</v>
      </c>
      <c r="J57" s="319" t="s">
        <v>144</v>
      </c>
      <c r="K57" s="50">
        <v>1.1111111111111112</v>
      </c>
      <c r="L57" s="905">
        <f>VLOOKUP(A57,MATERIALES!A4:D373,4,FALSE)</f>
        <v>5854.6914705802074</v>
      </c>
      <c r="M57" s="906"/>
      <c r="N57" s="280">
        <f>K57*L57</f>
        <v>6505.2127450891194</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5965.666666666667</v>
      </c>
      <c r="N58" s="280">
        <f>K58*M58</f>
        <v>6681.546666666668</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512647.85246083391</v>
      </c>
      <c r="N59" s="280">
        <f>K59*M59</f>
        <v>517774.33098544227</v>
      </c>
    </row>
    <row r="60" spans="1:14" ht="15.75" thickBot="1">
      <c r="B60" s="317"/>
      <c r="C60" s="318"/>
      <c r="D60" s="318"/>
      <c r="E60" s="318"/>
      <c r="F60" s="318"/>
      <c r="G60" s="318"/>
      <c r="H60" s="318"/>
      <c r="I60" s="318"/>
      <c r="J60" s="132"/>
      <c r="K60" s="132"/>
      <c r="L60" s="333"/>
      <c r="M60" s="332"/>
      <c r="N60" s="133"/>
    </row>
    <row r="61" spans="1:14" ht="15.75" thickBot="1">
      <c r="B61" s="818" t="s">
        <v>1037</v>
      </c>
      <c r="C61" s="819"/>
      <c r="D61" s="819"/>
      <c r="E61" s="819"/>
      <c r="F61" s="819"/>
      <c r="G61" s="819"/>
      <c r="H61" s="819"/>
      <c r="I61" s="819"/>
      <c r="J61" s="819"/>
      <c r="K61" s="819"/>
      <c r="L61" s="819"/>
      <c r="M61" s="820"/>
      <c r="N61" s="402">
        <f>SUM(N53:N60)</f>
        <v>573743.41279310873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4" t="s">
        <v>1045</v>
      </c>
      <c r="M65" s="88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5">
        <f>VLOOKUP(A66,TRANSPORTE!A5:D117,4,FALSE)</f>
        <v>1319.1811235744801</v>
      </c>
      <c r="M66" s="906"/>
      <c r="N66" s="295">
        <f>K66*L66</f>
        <v>1332.3729348102249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1332.3729348102249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4"/>
      <c r="C82" s="895"/>
      <c r="D82" s="895"/>
      <c r="E82" s="895"/>
      <c r="F82" s="895"/>
      <c r="G82" s="895"/>
      <c r="H82" s="895"/>
      <c r="I82" s="132"/>
      <c r="J82" s="132"/>
      <c r="K82" s="132"/>
      <c r="L82" s="908"/>
      <c r="M82" s="908"/>
      <c r="N82" s="51"/>
    </row>
    <row r="83" spans="1:14" ht="15.75" thickBot="1">
      <c r="B83" s="907" t="s">
        <v>1037</v>
      </c>
      <c r="C83" s="861"/>
      <c r="D83" s="861"/>
      <c r="E83" s="861"/>
      <c r="F83" s="861"/>
      <c r="G83" s="861"/>
      <c r="H83" s="861"/>
      <c r="I83" s="861"/>
      <c r="J83" s="861"/>
      <c r="K83" s="861"/>
      <c r="L83" s="861"/>
      <c r="M83" s="862"/>
      <c r="N83" s="309">
        <f>SUM(N77:N82)</f>
        <v>9192.0969370980001</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593509.27490714961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2"/>
      <c r="J89" s="342"/>
      <c r="K89" s="310" t="s">
        <v>1054</v>
      </c>
      <c r="L89" s="865" t="s">
        <v>1055</v>
      </c>
      <c r="M89" s="866"/>
      <c r="N89" s="311"/>
    </row>
    <row r="90" spans="1:14">
      <c r="B90" s="851" t="s">
        <v>1056</v>
      </c>
      <c r="C90" s="852"/>
      <c r="D90" s="852"/>
      <c r="E90" s="852"/>
      <c r="F90" s="852"/>
      <c r="G90" s="852"/>
      <c r="H90" s="852"/>
      <c r="I90" s="93"/>
      <c r="J90" s="94"/>
      <c r="K90" s="312">
        <v>0.2</v>
      </c>
      <c r="L90" s="853">
        <f>N85*K90</f>
        <v>118701.85498142993</v>
      </c>
      <c r="M90" s="854"/>
      <c r="N90" s="57"/>
    </row>
    <row r="91" spans="1:14">
      <c r="B91" s="95" t="s">
        <v>1057</v>
      </c>
      <c r="C91" s="96"/>
      <c r="D91" s="96"/>
      <c r="E91" s="96"/>
      <c r="F91" s="96"/>
      <c r="G91" s="96"/>
      <c r="H91" s="96"/>
      <c r="I91" s="93"/>
      <c r="J91" s="94"/>
      <c r="K91" s="312">
        <v>0.05</v>
      </c>
      <c r="L91" s="853">
        <f>N85*K91</f>
        <v>29675.463745357483</v>
      </c>
      <c r="M91" s="854"/>
      <c r="N91" s="57"/>
    </row>
    <row r="92" spans="1:14" ht="15.75" thickBot="1">
      <c r="B92" s="97" t="s">
        <v>1058</v>
      </c>
      <c r="C92" s="98"/>
      <c r="D92" s="98"/>
      <c r="E92" s="98"/>
      <c r="F92" s="98"/>
      <c r="G92" s="98"/>
      <c r="H92" s="98"/>
      <c r="I92" s="99"/>
      <c r="J92" s="100"/>
      <c r="K92" s="313">
        <v>0.05</v>
      </c>
      <c r="L92" s="855">
        <f>N85*K92</f>
        <v>29675.463745357483</v>
      </c>
      <c r="M92" s="856"/>
      <c r="N92" s="57"/>
    </row>
    <row r="93" spans="1:14" ht="15.75" thickBot="1">
      <c r="B93" s="818" t="s">
        <v>1037</v>
      </c>
      <c r="C93" s="819"/>
      <c r="D93" s="819"/>
      <c r="E93" s="819"/>
      <c r="F93" s="819"/>
      <c r="G93" s="819"/>
      <c r="H93" s="819"/>
      <c r="I93" s="819"/>
      <c r="J93" s="819"/>
      <c r="K93" s="819"/>
      <c r="L93" s="819"/>
      <c r="M93" s="820"/>
      <c r="N93" s="58">
        <f>L90+L91+L92</f>
        <v>178052.78247214487</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771562.05737929442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4"/>
      <c r="K125" s="884"/>
      <c r="L125" s="884"/>
      <c r="M125" s="884"/>
      <c r="N125" s="885"/>
    </row>
    <row r="126" spans="2:14" ht="15.75" customHeight="1" thickBot="1">
      <c r="B126" s="269" t="s">
        <v>2327</v>
      </c>
      <c r="C126" s="401"/>
      <c r="D126" s="401"/>
      <c r="E126" s="63"/>
      <c r="F126" s="63"/>
      <c r="G126" s="63"/>
      <c r="H126" s="63"/>
      <c r="I126" s="63"/>
      <c r="J126" s="886"/>
      <c r="K126" s="886"/>
      <c r="L126" s="886"/>
      <c r="M126" s="886"/>
      <c r="N126" s="887"/>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29.25" customHeight="1" thickBot="1">
      <c r="A31" s="163" t="s">
        <v>1929</v>
      </c>
      <c r="B31" s="86" t="s">
        <v>1177</v>
      </c>
      <c r="C31" s="960" t="s">
        <v>1709</v>
      </c>
      <c r="D31" s="961"/>
      <c r="E31" s="961"/>
      <c r="F31" s="961"/>
      <c r="G31" s="961"/>
      <c r="H31" s="961"/>
      <c r="I31" s="961"/>
      <c r="J31" s="961"/>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68"/>
      <c r="F40" s="868"/>
      <c r="G40" s="868"/>
      <c r="H40" s="869"/>
      <c r="I40" s="42"/>
      <c r="J40" s="43"/>
      <c r="K40" s="277"/>
      <c r="L40" s="284"/>
      <c r="M40" s="285"/>
      <c r="N40" s="280"/>
    </row>
    <row r="41" spans="1:14">
      <c r="B41" s="328"/>
      <c r="C41" s="329"/>
      <c r="D41" s="329"/>
      <c r="E41" s="329"/>
      <c r="F41" s="331"/>
      <c r="G41" s="331"/>
      <c r="H41" s="131"/>
      <c r="I41" s="42"/>
      <c r="J41" s="43"/>
      <c r="K41" s="282"/>
      <c r="L41" s="284"/>
      <c r="M41" s="285"/>
      <c r="N41" s="286"/>
    </row>
    <row r="42" spans="1:14">
      <c r="B42" s="875"/>
      <c r="C42" s="876"/>
      <c r="D42" s="876"/>
      <c r="E42" s="44"/>
      <c r="F42" s="45"/>
      <c r="G42" s="45"/>
      <c r="H42" s="46"/>
      <c r="I42" s="42"/>
      <c r="J42" s="43"/>
      <c r="K42" s="287"/>
      <c r="L42" s="284"/>
      <c r="M42" s="409"/>
      <c r="N42" s="352"/>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611.42985825726555</v>
      </c>
      <c r="N49" s="280">
        <f>K49*M49</f>
        <v>611.42985825726555</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611.42985825726555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611.42985825726555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122.28597165145311</v>
      </c>
      <c r="M83" s="854"/>
      <c r="N83" s="57"/>
    </row>
    <row r="84" spans="1:14">
      <c r="B84" s="95" t="s">
        <v>1057</v>
      </c>
      <c r="C84" s="96"/>
      <c r="D84" s="96"/>
      <c r="E84" s="96"/>
      <c r="F84" s="96"/>
      <c r="G84" s="96"/>
      <c r="H84" s="96"/>
      <c r="I84" s="93"/>
      <c r="J84" s="94"/>
      <c r="K84" s="312">
        <v>0.05</v>
      </c>
      <c r="L84" s="853">
        <f>N78*K84</f>
        <v>30.571492912863278</v>
      </c>
      <c r="M84" s="854"/>
      <c r="N84" s="57"/>
    </row>
    <row r="85" spans="1:14" ht="15.75" thickBot="1">
      <c r="B85" s="97" t="s">
        <v>1058</v>
      </c>
      <c r="C85" s="98"/>
      <c r="D85" s="98"/>
      <c r="E85" s="98"/>
      <c r="F85" s="98"/>
      <c r="G85" s="98"/>
      <c r="H85" s="98"/>
      <c r="I85" s="99"/>
      <c r="J85" s="100"/>
      <c r="K85" s="313">
        <v>0.05</v>
      </c>
      <c r="L85" s="855">
        <f>N78*K85</f>
        <v>30.571492912863278</v>
      </c>
      <c r="M85" s="856"/>
      <c r="N85" s="57"/>
    </row>
    <row r="86" spans="1:14" ht="15.75" thickBot="1">
      <c r="B86" s="818" t="s">
        <v>1037</v>
      </c>
      <c r="C86" s="819"/>
      <c r="D86" s="819"/>
      <c r="E86" s="819"/>
      <c r="F86" s="819"/>
      <c r="G86" s="819"/>
      <c r="H86" s="819"/>
      <c r="I86" s="819"/>
      <c r="J86" s="819"/>
      <c r="K86" s="819"/>
      <c r="L86" s="819"/>
      <c r="M86" s="820"/>
      <c r="N86" s="58">
        <f>L83+L84+L85</f>
        <v>183.42895747717967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794.85881573444522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9.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69" t="s">
        <v>2327</v>
      </c>
      <c r="C119" s="401"/>
      <c r="D119" s="401"/>
      <c r="E119" s="63"/>
      <c r="F119" s="63"/>
      <c r="G119" s="63"/>
      <c r="H119" s="63"/>
      <c r="I119" s="63"/>
      <c r="J119" s="886"/>
      <c r="K119" s="886"/>
      <c r="L119" s="886"/>
      <c r="M119" s="886"/>
      <c r="N119" s="88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29.25" customHeight="1" thickBot="1">
      <c r="A31" t="s">
        <v>1929</v>
      </c>
      <c r="B31" s="86" t="s">
        <v>1710</v>
      </c>
      <c r="C31" s="960" t="s">
        <v>2146</v>
      </c>
      <c r="D31" s="961"/>
      <c r="E31" s="961"/>
      <c r="F31" s="961"/>
      <c r="G31" s="961"/>
      <c r="H31" s="961"/>
      <c r="I31" s="961"/>
      <c r="J31" s="961"/>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68"/>
      <c r="F40" s="868"/>
      <c r="G40" s="868"/>
      <c r="H40" s="869"/>
      <c r="I40" s="42"/>
      <c r="J40" s="43"/>
      <c r="K40" s="277"/>
      <c r="L40" s="284"/>
      <c r="M40" s="285"/>
      <c r="N40" s="280"/>
    </row>
    <row r="41" spans="1:14">
      <c r="B41" s="328"/>
      <c r="C41" s="329"/>
      <c r="D41" s="329"/>
      <c r="E41" s="329"/>
      <c r="F41" s="331"/>
      <c r="G41" s="331"/>
      <c r="H41" s="131"/>
      <c r="I41" s="42"/>
      <c r="J41" s="43"/>
      <c r="K41" s="282"/>
      <c r="L41" s="284"/>
      <c r="M41" s="285"/>
      <c r="N41" s="286"/>
    </row>
    <row r="42" spans="1:14">
      <c r="B42" s="875"/>
      <c r="C42" s="876"/>
      <c r="D42" s="876"/>
      <c r="E42" s="44"/>
      <c r="F42" s="45"/>
      <c r="G42" s="45"/>
      <c r="H42" s="46"/>
      <c r="I42" s="42"/>
      <c r="J42" s="43"/>
      <c r="K42" s="287"/>
      <c r="L42" s="284"/>
      <c r="M42" s="409"/>
      <c r="N42" s="352"/>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647.31663379643692</v>
      </c>
      <c r="N49" s="280">
        <f>K49*M49</f>
        <v>647.31663379643692</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647.31663379643692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647.31663379643692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129.46332675928738</v>
      </c>
      <c r="M83" s="854"/>
      <c r="N83" s="57"/>
    </row>
    <row r="84" spans="1:14">
      <c r="B84" s="95" t="s">
        <v>1057</v>
      </c>
      <c r="C84" s="96"/>
      <c r="D84" s="96"/>
      <c r="E84" s="96"/>
      <c r="F84" s="96"/>
      <c r="G84" s="96"/>
      <c r="H84" s="96"/>
      <c r="I84" s="93"/>
      <c r="J84" s="94"/>
      <c r="K84" s="312">
        <v>0.05</v>
      </c>
      <c r="L84" s="853">
        <f>N78*K84</f>
        <v>32.365831689821846</v>
      </c>
      <c r="M84" s="854"/>
      <c r="N84" s="57"/>
    </row>
    <row r="85" spans="1:14" ht="15.75" thickBot="1">
      <c r="B85" s="97" t="s">
        <v>1058</v>
      </c>
      <c r="C85" s="98"/>
      <c r="D85" s="98"/>
      <c r="E85" s="98"/>
      <c r="F85" s="98"/>
      <c r="G85" s="98"/>
      <c r="H85" s="98"/>
      <c r="I85" s="99"/>
      <c r="J85" s="100"/>
      <c r="K85" s="313">
        <v>0.05</v>
      </c>
      <c r="L85" s="855">
        <f>N78*K85</f>
        <v>32.365831689821846</v>
      </c>
      <c r="M85" s="856"/>
      <c r="N85" s="57"/>
    </row>
    <row r="86" spans="1:14" ht="15.75" thickBot="1">
      <c r="B86" s="818" t="s">
        <v>1037</v>
      </c>
      <c r="C86" s="819"/>
      <c r="D86" s="819"/>
      <c r="E86" s="819"/>
      <c r="F86" s="819"/>
      <c r="G86" s="819"/>
      <c r="H86" s="819"/>
      <c r="I86" s="819"/>
      <c r="J86" s="819"/>
      <c r="K86" s="819"/>
      <c r="L86" s="819"/>
      <c r="M86" s="820"/>
      <c r="N86" s="58">
        <f>L83+L84+L85</f>
        <v>194.19499013893108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841.51162393536799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41.25" customHeight="1" thickBot="1">
      <c r="A31" t="s">
        <v>1929</v>
      </c>
      <c r="B31" s="86" t="s">
        <v>1711</v>
      </c>
      <c r="C31" s="960" t="s">
        <v>2147</v>
      </c>
      <c r="D31" s="961"/>
      <c r="E31" s="961"/>
      <c r="F31" s="961"/>
      <c r="G31" s="961"/>
      <c r="H31" s="961"/>
      <c r="I31" s="961"/>
      <c r="J31" s="961"/>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279"/>
      <c r="N36" s="280"/>
    </row>
    <row r="37" spans="1:14">
      <c r="A37" s="119"/>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0"/>
    </row>
    <row r="39" spans="1:14">
      <c r="B39" s="867"/>
      <c r="C39" s="868"/>
      <c r="D39" s="868"/>
      <c r="E39" s="868"/>
      <c r="F39" s="868"/>
      <c r="G39" s="868"/>
      <c r="H39" s="869"/>
      <c r="I39" s="870"/>
      <c r="J39" s="871"/>
      <c r="K39" s="277"/>
      <c r="L39" s="872"/>
      <c r="M39" s="873"/>
      <c r="N39" s="280"/>
    </row>
    <row r="40" spans="1:14">
      <c r="B40" s="867"/>
      <c r="C40" s="868"/>
      <c r="D40" s="868"/>
      <c r="E40" s="868"/>
      <c r="F40" s="868"/>
      <c r="G40" s="868"/>
      <c r="H40" s="869"/>
      <c r="I40" s="42"/>
      <c r="J40" s="43"/>
      <c r="K40" s="277"/>
      <c r="L40" s="284"/>
      <c r="M40" s="285"/>
      <c r="N40" s="280"/>
    </row>
    <row r="41" spans="1:14">
      <c r="B41" s="328"/>
      <c r="C41" s="329"/>
      <c r="D41" s="329"/>
      <c r="E41" s="329"/>
      <c r="F41" s="331"/>
      <c r="G41" s="331"/>
      <c r="H41" s="131"/>
      <c r="I41" s="42"/>
      <c r="J41" s="43"/>
      <c r="K41" s="282"/>
      <c r="L41" s="284"/>
      <c r="M41" s="285"/>
      <c r="N41" s="286"/>
    </row>
    <row r="42" spans="1:14">
      <c r="B42" s="875"/>
      <c r="C42" s="876"/>
      <c r="D42" s="876"/>
      <c r="E42" s="44"/>
      <c r="F42" s="45"/>
      <c r="G42" s="45"/>
      <c r="H42" s="46"/>
      <c r="I42" s="42"/>
      <c r="J42" s="43"/>
      <c r="K42" s="287"/>
      <c r="L42" s="284"/>
      <c r="M42" s="409"/>
      <c r="N42" s="352"/>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3" t="s">
        <v>1029</v>
      </c>
      <c r="K48" s="91" t="s">
        <v>1030</v>
      </c>
      <c r="L48" s="899" t="s">
        <v>1039</v>
      </c>
      <c r="M48" s="898"/>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430.98261219839679</v>
      </c>
      <c r="N49" s="280">
        <f>K49*M49</f>
        <v>430.98261219839679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2">
        <f>SUM(N49:N53)</f>
        <v>430.98261219839679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319"/>
      <c r="I60" s="287"/>
      <c r="J60" s="294"/>
      <c r="K60" s="287"/>
      <c r="L60" s="905"/>
      <c r="M60" s="906"/>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430.98261219839679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86.19652243967937</v>
      </c>
      <c r="M83" s="854"/>
      <c r="N83" s="57"/>
    </row>
    <row r="84" spans="1:14">
      <c r="B84" s="95" t="s">
        <v>1057</v>
      </c>
      <c r="C84" s="96"/>
      <c r="D84" s="96"/>
      <c r="E84" s="96"/>
      <c r="F84" s="96"/>
      <c r="G84" s="96"/>
      <c r="H84" s="96"/>
      <c r="I84" s="93"/>
      <c r="J84" s="94"/>
      <c r="K84" s="312">
        <v>0.05</v>
      </c>
      <c r="L84" s="853">
        <f>N78*K84</f>
        <v>21.549130609919843</v>
      </c>
      <c r="M84" s="854"/>
      <c r="N84" s="57"/>
    </row>
    <row r="85" spans="1:14" ht="15.75" thickBot="1">
      <c r="B85" s="97" t="s">
        <v>1058</v>
      </c>
      <c r="C85" s="98"/>
      <c r="D85" s="98"/>
      <c r="E85" s="98"/>
      <c r="F85" s="98"/>
      <c r="G85" s="98"/>
      <c r="H85" s="98"/>
      <c r="I85" s="99"/>
      <c r="J85" s="100"/>
      <c r="K85" s="313">
        <v>0.05</v>
      </c>
      <c r="L85" s="855">
        <f>N78*K85</f>
        <v>21.549130609919843</v>
      </c>
      <c r="M85" s="856"/>
      <c r="N85" s="57"/>
    </row>
    <row r="86" spans="1:14" ht="15.75" thickBot="1">
      <c r="B86" s="818" t="s">
        <v>1037</v>
      </c>
      <c r="C86" s="819"/>
      <c r="D86" s="819"/>
      <c r="E86" s="819"/>
      <c r="F86" s="819"/>
      <c r="G86" s="819"/>
      <c r="H86" s="819"/>
      <c r="I86" s="819"/>
      <c r="J86" s="819"/>
      <c r="K86" s="819"/>
      <c r="L86" s="819"/>
      <c r="M86" s="820"/>
      <c r="N86" s="58">
        <f>L83+L84+L85</f>
        <v>129.29478365951906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560.27739585791585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279">
        <v>30</v>
      </c>
      <c r="N36" s="280">
        <f>K36/M36</f>
        <v>62.683778233644155</v>
      </c>
    </row>
    <row r="37" spans="1:14">
      <c r="A37" t="s">
        <v>363</v>
      </c>
      <c r="B37" s="867" t="str">
        <f>VLOOKUP(A37,EQUIPOS!A7:D154,3,FALSE)</f>
        <v>Vibrador de concreto, Motor de 3 hp a 18.000 rpm Mangueras de 4 mt</v>
      </c>
      <c r="C37" s="868"/>
      <c r="D37" s="868"/>
      <c r="E37" s="868"/>
      <c r="F37" s="868"/>
      <c r="G37" s="868"/>
      <c r="H37" s="869"/>
      <c r="I37" s="275"/>
      <c r="J37" s="276"/>
      <c r="K37" s="277">
        <f>VLOOKUP(A37,EQUIPOS!A7:D164,4,FALSE)</f>
        <v>6411.7098712553097</v>
      </c>
      <c r="L37" s="278"/>
      <c r="M37" s="279">
        <v>30</v>
      </c>
      <c r="N37" s="280">
        <f>K37/M37</f>
        <v>213.72366237517699</v>
      </c>
    </row>
    <row r="38" spans="1:14">
      <c r="A38" t="s">
        <v>228</v>
      </c>
      <c r="B38" s="867" t="str">
        <f>VLOOKUP(A38,EQUIPOS!A8:D154,3,FALSE)</f>
        <v xml:space="preserve">Formaleta metálica (concreto hidráulico)
</v>
      </c>
      <c r="C38" s="868"/>
      <c r="D38" s="868"/>
      <c r="E38" s="868"/>
      <c r="F38" s="868"/>
      <c r="G38" s="868"/>
      <c r="H38" s="869"/>
      <c r="I38" s="870"/>
      <c r="J38" s="871"/>
      <c r="K38" s="277">
        <f>VLOOKUP(A38,EQUIPOS!A8:D165,4,FALSE)</f>
        <v>2786.090875035763</v>
      </c>
      <c r="L38" s="872">
        <v>0.33329999999999999</v>
      </c>
      <c r="M38" s="873"/>
      <c r="N38" s="280">
        <f>K38/L38</f>
        <v>8359.108535960886</v>
      </c>
    </row>
    <row r="39" spans="1:14">
      <c r="B39" s="867"/>
      <c r="C39" s="868"/>
      <c r="D39" s="868"/>
      <c r="E39" s="868"/>
      <c r="F39" s="868"/>
      <c r="G39" s="868"/>
      <c r="H39" s="869"/>
      <c r="I39" s="42"/>
      <c r="J39" s="43"/>
      <c r="K39" s="277"/>
      <c r="L39" s="284"/>
      <c r="M39" s="285"/>
      <c r="N39" s="280"/>
    </row>
    <row r="40" spans="1:14">
      <c r="B40" s="328"/>
      <c r="C40" s="329"/>
      <c r="D40" s="329"/>
      <c r="E40" s="331"/>
      <c r="F40" s="331"/>
      <c r="G40" s="331"/>
      <c r="H40" s="131"/>
      <c r="I40" s="42"/>
      <c r="J40" s="43"/>
      <c r="K40" s="282"/>
      <c r="L40" s="284"/>
      <c r="M40" s="285"/>
      <c r="N40" s="286"/>
    </row>
    <row r="41" spans="1:14">
      <c r="B41" s="875" t="s">
        <v>1036</v>
      </c>
      <c r="C41" s="876"/>
      <c r="D41" s="876"/>
      <c r="E41" s="44"/>
      <c r="F41" s="45"/>
      <c r="G41" s="45"/>
      <c r="H41" s="46"/>
      <c r="I41" s="42"/>
      <c r="J41" s="43"/>
      <c r="K41" s="287"/>
      <c r="L41" s="284"/>
      <c r="M41" s="409">
        <v>0.1</v>
      </c>
      <c r="N41" s="352">
        <f>N72*M41</f>
        <v>212.78002169208332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8848.2959982617904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512647.85246083391</v>
      </c>
      <c r="N48" s="280">
        <f>K48*M48</f>
        <v>517774.33098544227</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900"/>
      <c r="C51" s="901"/>
      <c r="D51" s="901"/>
      <c r="E51" s="901"/>
      <c r="F51" s="901"/>
      <c r="G51" s="901"/>
      <c r="H51" s="901"/>
      <c r="I51" s="871"/>
      <c r="J51" s="48"/>
      <c r="K51" s="50"/>
      <c r="L51" s="902"/>
      <c r="M51" s="903"/>
      <c r="N51" s="51"/>
    </row>
    <row r="52" spans="1:14" ht="15.75" thickBot="1">
      <c r="B52" s="818" t="s">
        <v>1037</v>
      </c>
      <c r="C52" s="819"/>
      <c r="D52" s="819"/>
      <c r="E52" s="819"/>
      <c r="F52" s="819"/>
      <c r="G52" s="819"/>
      <c r="H52" s="819"/>
      <c r="I52" s="819"/>
      <c r="J52" s="819"/>
      <c r="K52" s="819"/>
      <c r="L52" s="819"/>
      <c r="M52" s="820"/>
      <c r="N52" s="402">
        <f>SUM(N48:N51)</f>
        <v>517774.33098544227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4" t="s">
        <v>1045</v>
      </c>
      <c r="M56" s="883"/>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5">
        <f>VLOOKUP(A57,TRANSPORTE!A5:D117,4,FALSE)</f>
        <v>1319.1811235744801</v>
      </c>
      <c r="M57" s="906"/>
      <c r="N57" s="295">
        <f>K57*L57</f>
        <v>1332.3729348102249</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6"/>
      <c r="M61" s="897"/>
      <c r="N61" s="133"/>
    </row>
    <row r="62" spans="1:14" ht="15.75" thickBot="1">
      <c r="B62" s="907" t="s">
        <v>1037</v>
      </c>
      <c r="C62" s="861"/>
      <c r="D62" s="861"/>
      <c r="E62" s="861"/>
      <c r="F62" s="861"/>
      <c r="G62" s="861"/>
      <c r="H62" s="861"/>
      <c r="I62" s="861"/>
      <c r="J62" s="861"/>
      <c r="K62" s="861"/>
      <c r="L62" s="861"/>
      <c r="M62" s="862"/>
      <c r="N62" s="110">
        <f>SUM(N57:N61)</f>
        <v>1332.3729348102249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7" t="s">
        <v>1047</v>
      </c>
      <c r="C66" s="858"/>
      <c r="D66" s="858"/>
      <c r="E66" s="858"/>
      <c r="F66" s="858"/>
      <c r="G66" s="858"/>
      <c r="H66" s="858"/>
      <c r="I66" s="79" t="s">
        <v>1048</v>
      </c>
      <c r="J66" s="81" t="s">
        <v>1494</v>
      </c>
      <c r="K66" s="80" t="s">
        <v>1050</v>
      </c>
      <c r="L66" s="859" t="s">
        <v>1034</v>
      </c>
      <c r="M66" s="860"/>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4"/>
      <c r="C71" s="895"/>
      <c r="D71" s="895"/>
      <c r="E71" s="895"/>
      <c r="F71" s="895"/>
      <c r="G71" s="895"/>
      <c r="H71" s="895"/>
      <c r="I71" s="132"/>
      <c r="J71" s="132"/>
      <c r="K71" s="132"/>
      <c r="L71" s="908"/>
      <c r="M71" s="908"/>
      <c r="N71" s="51"/>
    </row>
    <row r="72" spans="1:15" ht="15.75" thickBot="1">
      <c r="B72" s="907" t="s">
        <v>1037</v>
      </c>
      <c r="C72" s="861"/>
      <c r="D72" s="861"/>
      <c r="E72" s="861"/>
      <c r="F72" s="861"/>
      <c r="G72" s="861"/>
      <c r="H72" s="861"/>
      <c r="I72" s="861"/>
      <c r="J72" s="861"/>
      <c r="K72" s="861"/>
      <c r="L72" s="861"/>
      <c r="M72" s="862"/>
      <c r="N72" s="309">
        <f>SUM(N67:N71)</f>
        <v>2127.800216920833</v>
      </c>
    </row>
    <row r="73" spans="1:15" ht="15.75" thickBot="1">
      <c r="B73" s="39"/>
      <c r="C73" s="40"/>
      <c r="D73" s="40"/>
      <c r="E73" s="40"/>
      <c r="F73" s="40"/>
      <c r="G73" s="40"/>
      <c r="H73" s="40"/>
      <c r="I73" s="40"/>
      <c r="J73" s="40"/>
      <c r="K73" s="40"/>
      <c r="L73" s="40"/>
      <c r="M73" s="40"/>
      <c r="N73" s="41"/>
    </row>
    <row r="74" spans="1:15" ht="15.75" thickBot="1">
      <c r="B74" s="818" t="s">
        <v>1051</v>
      </c>
      <c r="C74" s="819"/>
      <c r="D74" s="819"/>
      <c r="E74" s="819"/>
      <c r="F74" s="819"/>
      <c r="G74" s="819"/>
      <c r="H74" s="819"/>
      <c r="I74" s="819"/>
      <c r="J74" s="819"/>
      <c r="K74" s="819"/>
      <c r="L74" s="819"/>
      <c r="M74" s="820"/>
      <c r="N74" s="105">
        <f>N43+N52+N62+N72</f>
        <v>530082.80013543507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3" t="s">
        <v>1053</v>
      </c>
      <c r="C78" s="864"/>
      <c r="D78" s="864"/>
      <c r="E78" s="864"/>
      <c r="F78" s="864"/>
      <c r="G78" s="864"/>
      <c r="H78" s="864"/>
      <c r="I78" s="322"/>
      <c r="J78" s="342"/>
      <c r="K78" s="310" t="s">
        <v>1054</v>
      </c>
      <c r="L78" s="865" t="s">
        <v>1055</v>
      </c>
      <c r="M78" s="866"/>
      <c r="N78" s="311"/>
    </row>
    <row r="79" spans="1:15">
      <c r="B79" s="851" t="s">
        <v>1056</v>
      </c>
      <c r="C79" s="852"/>
      <c r="D79" s="852"/>
      <c r="E79" s="852"/>
      <c r="F79" s="852"/>
      <c r="G79" s="852"/>
      <c r="H79" s="852"/>
      <c r="I79" s="93"/>
      <c r="J79" s="94"/>
      <c r="K79" s="312">
        <v>0.2</v>
      </c>
      <c r="L79" s="853">
        <f>N74*K79</f>
        <v>106016.56002708702</v>
      </c>
      <c r="M79" s="854"/>
      <c r="N79" s="57"/>
    </row>
    <row r="80" spans="1:15">
      <c r="B80" s="95" t="s">
        <v>1057</v>
      </c>
      <c r="C80" s="96"/>
      <c r="D80" s="96"/>
      <c r="E80" s="96"/>
      <c r="F80" s="96"/>
      <c r="G80" s="96"/>
      <c r="H80" s="96"/>
      <c r="I80" s="93"/>
      <c r="J80" s="94"/>
      <c r="K80" s="312">
        <v>0.05</v>
      </c>
      <c r="L80" s="853">
        <f>N74*K80</f>
        <v>26504.140006771755</v>
      </c>
      <c r="M80" s="854"/>
      <c r="N80" s="57"/>
    </row>
    <row r="81" spans="1:14" ht="15.75" thickBot="1">
      <c r="B81" s="97" t="s">
        <v>1058</v>
      </c>
      <c r="C81" s="98"/>
      <c r="D81" s="98"/>
      <c r="E81" s="98"/>
      <c r="F81" s="98"/>
      <c r="G81" s="98"/>
      <c r="H81" s="98"/>
      <c r="I81" s="99"/>
      <c r="J81" s="100"/>
      <c r="K81" s="313">
        <v>0.05</v>
      </c>
      <c r="L81" s="855">
        <f>N74*K81</f>
        <v>26504.140006771755</v>
      </c>
      <c r="M81" s="856"/>
      <c r="N81" s="57"/>
    </row>
    <row r="82" spans="1:14" ht="15.75" thickBot="1">
      <c r="B82" s="818" t="s">
        <v>1037</v>
      </c>
      <c r="C82" s="819"/>
      <c r="D82" s="819"/>
      <c r="E82" s="819"/>
      <c r="F82" s="819"/>
      <c r="G82" s="819"/>
      <c r="H82" s="819"/>
      <c r="I82" s="819"/>
      <c r="J82" s="819"/>
      <c r="K82" s="819"/>
      <c r="L82" s="819"/>
      <c r="M82" s="820"/>
      <c r="N82" s="58">
        <f>L79+L80+L81</f>
        <v>159024.84004063052</v>
      </c>
    </row>
    <row r="83" spans="1:14" ht="15.75" thickBot="1">
      <c r="B83" s="39"/>
      <c r="C83" s="40"/>
      <c r="D83" s="40"/>
      <c r="E83" s="40"/>
      <c r="F83" s="40"/>
      <c r="G83" s="40"/>
      <c r="H83" s="40"/>
      <c r="I83" s="40"/>
      <c r="J83" s="40"/>
      <c r="K83" s="40"/>
      <c r="L83" s="40"/>
      <c r="M83" s="40"/>
      <c r="N83" s="41"/>
    </row>
    <row r="84" spans="1:14" ht="15.75" thickBot="1">
      <c r="A84" t="s">
        <v>2122</v>
      </c>
      <c r="B84" s="818" t="s">
        <v>1059</v>
      </c>
      <c r="C84" s="819"/>
      <c r="D84" s="819"/>
      <c r="E84" s="819"/>
      <c r="F84" s="819"/>
      <c r="G84" s="819"/>
      <c r="H84" s="819"/>
      <c r="I84" s="819"/>
      <c r="J84" s="819"/>
      <c r="K84" s="819"/>
      <c r="L84" s="819"/>
      <c r="M84" s="820"/>
      <c r="N84" s="196">
        <f>N74+N82</f>
        <v>689107.64017606562</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75" thickBot="1">
      <c r="B115" s="427" t="s">
        <v>2327</v>
      </c>
      <c r="C115" s="428"/>
      <c r="D115" s="428"/>
      <c r="E115" s="267"/>
      <c r="F115" s="267"/>
      <c r="G115" s="267"/>
      <c r="H115" s="267"/>
      <c r="I115" s="267"/>
      <c r="J115" s="970"/>
      <c r="K115" s="970"/>
      <c r="L115" s="970"/>
      <c r="M115" s="970"/>
      <c r="N115" s="971"/>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279">
        <v>37.5</v>
      </c>
      <c r="N36" s="280">
        <f>K36/M36</f>
        <v>172.68292583132305</v>
      </c>
    </row>
    <row r="37" spans="1:14">
      <c r="B37" s="867"/>
      <c r="C37" s="868"/>
      <c r="D37" s="868"/>
      <c r="E37" s="874"/>
      <c r="F37" s="868"/>
      <c r="G37" s="868"/>
      <c r="H37" s="869"/>
      <c r="I37" s="42"/>
      <c r="J37" s="43"/>
      <c r="K37" s="282"/>
      <c r="L37" s="284"/>
      <c r="M37" s="285"/>
      <c r="N37" s="286"/>
    </row>
    <row r="38" spans="1:14">
      <c r="B38" s="875" t="s">
        <v>1036</v>
      </c>
      <c r="C38" s="876"/>
      <c r="D38" s="876"/>
      <c r="E38" s="44"/>
      <c r="F38" s="45"/>
      <c r="G38" s="45"/>
      <c r="H38" s="46"/>
      <c r="I38" s="42"/>
      <c r="J38" s="43"/>
      <c r="K38" s="287"/>
      <c r="L38" s="284"/>
      <c r="M38" s="477">
        <v>0.1</v>
      </c>
      <c r="N38" s="352">
        <f>N72*M38</f>
        <v>1021.344104122</v>
      </c>
    </row>
    <row r="39" spans="1:14" ht="15.75" thickBot="1">
      <c r="B39" s="867"/>
      <c r="C39" s="868"/>
      <c r="D39" s="868"/>
      <c r="E39" s="868"/>
      <c r="F39" s="868"/>
      <c r="G39" s="868"/>
      <c r="H39" s="869"/>
      <c r="I39" s="877"/>
      <c r="J39" s="878"/>
      <c r="K39" s="47"/>
      <c r="L39" s="879"/>
      <c r="M39" s="880"/>
      <c r="N39" s="111"/>
    </row>
    <row r="40" spans="1:14" ht="15.75" thickBot="1">
      <c r="B40" s="818" t="s">
        <v>1037</v>
      </c>
      <c r="C40" s="819"/>
      <c r="D40" s="819"/>
      <c r="E40" s="819"/>
      <c r="F40" s="819"/>
      <c r="G40" s="819"/>
      <c r="H40" s="819"/>
      <c r="I40" s="819"/>
      <c r="J40" s="819"/>
      <c r="K40" s="819"/>
      <c r="L40" s="819"/>
      <c r="M40" s="820"/>
      <c r="N40" s="402">
        <f>SUM(N36:N39)</f>
        <v>1194.0270299533231</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3" t="s">
        <v>1028</v>
      </c>
      <c r="C44" s="864"/>
      <c r="D44" s="864"/>
      <c r="E44" s="864"/>
      <c r="F44" s="864"/>
      <c r="G44" s="864"/>
      <c r="H44" s="864"/>
      <c r="I44" s="898"/>
      <c r="J44" s="323" t="s">
        <v>1029</v>
      </c>
      <c r="K44" s="91" t="s">
        <v>1030</v>
      </c>
      <c r="L44" s="899" t="s">
        <v>1039</v>
      </c>
      <c r="M44" s="898"/>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57000</v>
      </c>
      <c r="N45" s="280">
        <f>K45*M45</f>
        <v>58710</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61056.746338817567</v>
      </c>
      <c r="N46" s="280">
        <f>K46*M46</f>
        <v>610.56746338817572</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38694.149712126549</v>
      </c>
      <c r="N47" s="280">
        <f>K47*M47</f>
        <v>1934.7074856063275</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435510.04729909636</v>
      </c>
      <c r="N48" s="280">
        <f>K48*M48</f>
        <v>4355.1004729909637</v>
      </c>
    </row>
    <row r="49" spans="1:14" ht="15.75" thickBot="1">
      <c r="B49" s="317"/>
      <c r="C49" s="318"/>
      <c r="D49" s="318"/>
      <c r="E49" s="318"/>
      <c r="F49" s="318"/>
      <c r="G49" s="318"/>
      <c r="H49" s="318"/>
      <c r="I49" s="318"/>
      <c r="J49" s="132"/>
      <c r="K49" s="132"/>
      <c r="L49" s="333"/>
      <c r="M49" s="332"/>
      <c r="N49" s="133"/>
    </row>
    <row r="50" spans="1:14" ht="15.75" thickBot="1">
      <c r="B50" s="818" t="s">
        <v>1037</v>
      </c>
      <c r="C50" s="819"/>
      <c r="D50" s="819"/>
      <c r="E50" s="819"/>
      <c r="F50" s="819"/>
      <c r="G50" s="819"/>
      <c r="H50" s="819"/>
      <c r="I50" s="819"/>
      <c r="J50" s="819"/>
      <c r="K50" s="819"/>
      <c r="L50" s="819"/>
      <c r="M50" s="820"/>
      <c r="N50" s="402">
        <f>SUM(N45:N49)</f>
        <v>65610.375421985475</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4" t="s">
        <v>1045</v>
      </c>
      <c r="M54" s="883"/>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5">
        <f>VLOOKUP(A55,TRANSPORTE!A5:D117,4,FALSE)</f>
        <v>1300</v>
      </c>
      <c r="M55" s="906"/>
      <c r="N55" s="295">
        <f>K55*L55</f>
        <v>1196</v>
      </c>
    </row>
    <row r="56" spans="1:14">
      <c r="A56" t="s">
        <v>1311</v>
      </c>
      <c r="B56" s="52" t="str">
        <f>VLOOKUP(A56,TRANSPORTE!A6:D117,3,FALSE)</f>
        <v>Transporte de Arena</v>
      </c>
      <c r="C56" s="53"/>
      <c r="D56" s="53"/>
      <c r="E56" s="53"/>
      <c r="F56" s="53"/>
      <c r="G56" s="53"/>
      <c r="H56" s="319" t="s">
        <v>1552</v>
      </c>
      <c r="I56" s="287">
        <v>0.01</v>
      </c>
      <c r="J56" s="294">
        <v>1</v>
      </c>
      <c r="K56" s="287">
        <f>I56*J56</f>
        <v>0.01</v>
      </c>
      <c r="L56" s="905">
        <f>VLOOKUP(A56,TRANSPORTE!A6:D117,4,FALSE)</f>
        <v>1319.1811235744801</v>
      </c>
      <c r="M56" s="906"/>
      <c r="N56" s="295">
        <f>K56*L56</f>
        <v>13.191811235744801</v>
      </c>
    </row>
    <row r="57" spans="1:14">
      <c r="A57" t="s">
        <v>1311</v>
      </c>
      <c r="B57" s="52" t="str">
        <f>VLOOKUP(A57,TRANSPORTE!A6:D117,3,FALSE)</f>
        <v>Transporte de Arena</v>
      </c>
      <c r="C57" s="53"/>
      <c r="D57" s="53"/>
      <c r="E57" s="53"/>
      <c r="F57" s="53"/>
      <c r="G57" s="53"/>
      <c r="H57" s="319" t="s">
        <v>1552</v>
      </c>
      <c r="I57" s="287">
        <v>0.05</v>
      </c>
      <c r="J57" s="294">
        <v>1</v>
      </c>
      <c r="K57" s="287">
        <f>I57*J57</f>
        <v>0.05</v>
      </c>
      <c r="L57" s="905">
        <f>VLOOKUP(A57,TRANSPORTE!A6:D118,4,FALSE)</f>
        <v>1319.1811235744801</v>
      </c>
      <c r="M57" s="906"/>
      <c r="N57" s="295">
        <f>K57*L57</f>
        <v>65.959056178724012</v>
      </c>
    </row>
    <row r="58" spans="1:14">
      <c r="B58" s="52"/>
      <c r="C58" s="53"/>
      <c r="D58" s="53"/>
      <c r="E58" s="53"/>
      <c r="F58" s="53"/>
      <c r="G58" s="53"/>
      <c r="H58" s="319"/>
      <c r="I58" s="287"/>
      <c r="J58" s="294"/>
      <c r="K58" s="287"/>
      <c r="L58" s="905"/>
      <c r="M58" s="906"/>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6"/>
      <c r="M60" s="897"/>
      <c r="N60" s="133"/>
    </row>
    <row r="61" spans="1:14" ht="15.75" thickBot="1">
      <c r="B61" s="907" t="s">
        <v>1037</v>
      </c>
      <c r="C61" s="861"/>
      <c r="D61" s="861"/>
      <c r="E61" s="861"/>
      <c r="F61" s="861"/>
      <c r="G61" s="861"/>
      <c r="H61" s="861"/>
      <c r="I61" s="861"/>
      <c r="J61" s="861"/>
      <c r="K61" s="861"/>
      <c r="L61" s="861"/>
      <c r="M61" s="862"/>
      <c r="N61" s="110">
        <f>N55+N56+N57+N58+N59</f>
        <v>1275.1508674144688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7" t="s">
        <v>1047</v>
      </c>
      <c r="C65" s="858"/>
      <c r="D65" s="858"/>
      <c r="E65" s="858"/>
      <c r="F65" s="858"/>
      <c r="G65" s="858"/>
      <c r="H65" s="858"/>
      <c r="I65" s="79" t="s">
        <v>1048</v>
      </c>
      <c r="J65" s="81" t="s">
        <v>1494</v>
      </c>
      <c r="K65" s="80" t="s">
        <v>1050</v>
      </c>
      <c r="L65" s="859" t="s">
        <v>1034</v>
      </c>
      <c r="M65" s="860"/>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4"/>
      <c r="C71" s="895"/>
      <c r="D71" s="895"/>
      <c r="E71" s="895"/>
      <c r="F71" s="895"/>
      <c r="G71" s="895"/>
      <c r="H71" s="895"/>
      <c r="I71" s="132"/>
      <c r="J71" s="132"/>
      <c r="K71" s="132"/>
      <c r="L71" s="908"/>
      <c r="M71" s="908"/>
      <c r="N71" s="51"/>
    </row>
    <row r="72" spans="1:15" ht="15.75" thickBot="1">
      <c r="B72" s="907" t="s">
        <v>1037</v>
      </c>
      <c r="C72" s="861"/>
      <c r="D72" s="861"/>
      <c r="E72" s="861"/>
      <c r="F72" s="861"/>
      <c r="G72" s="861"/>
      <c r="H72" s="861"/>
      <c r="I72" s="861"/>
      <c r="J72" s="861"/>
      <c r="K72" s="861"/>
      <c r="L72" s="861"/>
      <c r="M72" s="862"/>
      <c r="N72" s="309">
        <f>SUM(N66:N71)</f>
        <v>10213.44104122</v>
      </c>
    </row>
    <row r="73" spans="1:15" ht="15.75" thickBot="1">
      <c r="B73" s="39"/>
      <c r="C73" s="40"/>
      <c r="D73" s="40"/>
      <c r="E73" s="40"/>
      <c r="F73" s="40"/>
      <c r="G73" s="40"/>
      <c r="H73" s="40"/>
      <c r="I73" s="40"/>
      <c r="J73" s="40"/>
      <c r="K73" s="40"/>
      <c r="L73" s="40"/>
      <c r="M73" s="40"/>
      <c r="N73" s="41"/>
    </row>
    <row r="74" spans="1:15" ht="15.75" thickBot="1">
      <c r="B74" s="818" t="s">
        <v>1051</v>
      </c>
      <c r="C74" s="819"/>
      <c r="D74" s="819"/>
      <c r="E74" s="819"/>
      <c r="F74" s="819"/>
      <c r="G74" s="819"/>
      <c r="H74" s="819"/>
      <c r="I74" s="819"/>
      <c r="J74" s="819"/>
      <c r="K74" s="819"/>
      <c r="L74" s="819"/>
      <c r="M74" s="820"/>
      <c r="N74" s="105">
        <f>N40+N50+N61+N72</f>
        <v>78292.99436057327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3" t="s">
        <v>1053</v>
      </c>
      <c r="C78" s="864"/>
      <c r="D78" s="864"/>
      <c r="E78" s="864"/>
      <c r="F78" s="864"/>
      <c r="G78" s="864"/>
      <c r="H78" s="864"/>
      <c r="I78" s="322"/>
      <c r="J78" s="342"/>
      <c r="K78" s="310" t="s">
        <v>1054</v>
      </c>
      <c r="L78" s="865" t="s">
        <v>1055</v>
      </c>
      <c r="M78" s="866"/>
      <c r="N78" s="311"/>
    </row>
    <row r="79" spans="1:15">
      <c r="B79" s="851" t="s">
        <v>1056</v>
      </c>
      <c r="C79" s="852"/>
      <c r="D79" s="852"/>
      <c r="E79" s="852"/>
      <c r="F79" s="852"/>
      <c r="G79" s="852"/>
      <c r="H79" s="852"/>
      <c r="I79" s="93"/>
      <c r="J79" s="94"/>
      <c r="K79" s="312">
        <v>0.2</v>
      </c>
      <c r="L79" s="853">
        <f>N74*K79</f>
        <v>15658.598872114655</v>
      </c>
      <c r="M79" s="854"/>
      <c r="N79" s="57"/>
    </row>
    <row r="80" spans="1:15">
      <c r="B80" s="95" t="s">
        <v>1057</v>
      </c>
      <c r="C80" s="96"/>
      <c r="D80" s="96"/>
      <c r="E80" s="96"/>
      <c r="F80" s="96"/>
      <c r="G80" s="96"/>
      <c r="H80" s="96"/>
      <c r="I80" s="93"/>
      <c r="J80" s="94"/>
      <c r="K80" s="312">
        <v>0.05</v>
      </c>
      <c r="L80" s="853">
        <f>N74*K80</f>
        <v>3914.6497180286638</v>
      </c>
      <c r="M80" s="854"/>
      <c r="N80" s="57"/>
    </row>
    <row r="81" spans="1:14" ht="15.75" thickBot="1">
      <c r="B81" s="97" t="s">
        <v>1058</v>
      </c>
      <c r="C81" s="98"/>
      <c r="D81" s="98"/>
      <c r="E81" s="98"/>
      <c r="F81" s="98"/>
      <c r="G81" s="98"/>
      <c r="H81" s="98"/>
      <c r="I81" s="99"/>
      <c r="J81" s="100"/>
      <c r="K81" s="313">
        <v>0.05</v>
      </c>
      <c r="L81" s="855">
        <f>N74*K81</f>
        <v>3914.6497180286638</v>
      </c>
      <c r="M81" s="856"/>
      <c r="N81" s="57"/>
    </row>
    <row r="82" spans="1:14" ht="15.75" thickBot="1">
      <c r="B82" s="818" t="s">
        <v>1037</v>
      </c>
      <c r="C82" s="819"/>
      <c r="D82" s="819"/>
      <c r="E82" s="819"/>
      <c r="F82" s="819"/>
      <c r="G82" s="819"/>
      <c r="H82" s="819"/>
      <c r="I82" s="819"/>
      <c r="J82" s="819"/>
      <c r="K82" s="819"/>
      <c r="L82" s="819"/>
      <c r="M82" s="820"/>
      <c r="N82" s="58">
        <f>L79+L80+L81</f>
        <v>23487.898308171982</v>
      </c>
    </row>
    <row r="83" spans="1:14" ht="15.75" thickBot="1">
      <c r="B83" s="39"/>
      <c r="C83" s="40"/>
      <c r="D83" s="40"/>
      <c r="E83" s="40"/>
      <c r="F83" s="40"/>
      <c r="G83" s="40"/>
      <c r="H83" s="40"/>
      <c r="I83" s="40"/>
      <c r="J83" s="40"/>
      <c r="K83" s="40"/>
      <c r="L83" s="40"/>
      <c r="M83" s="40"/>
      <c r="N83" s="41"/>
    </row>
    <row r="84" spans="1:14" ht="15.75" thickBot="1">
      <c r="A84" t="s">
        <v>2122</v>
      </c>
      <c r="B84" s="818" t="s">
        <v>1059</v>
      </c>
      <c r="C84" s="819"/>
      <c r="D84" s="819"/>
      <c r="E84" s="819"/>
      <c r="F84" s="819"/>
      <c r="G84" s="819"/>
      <c r="H84" s="819"/>
      <c r="I84" s="819"/>
      <c r="J84" s="819"/>
      <c r="K84" s="819"/>
      <c r="L84" s="819"/>
      <c r="M84" s="820"/>
      <c r="N84" s="196">
        <f>N74+N82</f>
        <v>101780.89266874525</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75" thickBot="1">
      <c r="B115" s="427" t="s">
        <v>2327</v>
      </c>
      <c r="C115" s="428"/>
      <c r="D115" s="428"/>
      <c r="E115" s="267"/>
      <c r="F115" s="267"/>
      <c r="G115" s="267"/>
      <c r="H115" s="267"/>
      <c r="I115" s="267"/>
      <c r="J115" s="970"/>
      <c r="K115" s="970"/>
      <c r="L115" s="970"/>
      <c r="M115" s="970"/>
      <c r="N115" s="971"/>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5"/>
      <c r="J36" s="276"/>
      <c r="K36" s="277">
        <f>VLOOKUP(A36,EQUIPOS!A6:D163,4,FALSE)</f>
        <v>103632.56031285597</v>
      </c>
      <c r="L36" s="278"/>
      <c r="M36" s="279">
        <v>35</v>
      </c>
      <c r="N36" s="280">
        <f>K36/M36</f>
        <v>2960.9302946530279</v>
      </c>
    </row>
    <row r="37" spans="1:14">
      <c r="A37" s="119" t="s">
        <v>312</v>
      </c>
      <c r="B37" s="867" t="str">
        <f>VLOOKUP(A37,EQUIPOS!A7:D154,3,FALSE)</f>
        <v>Retroexcavadora sobre oruga, potencia 138 HP, balde de 1,5 m3.</v>
      </c>
      <c r="C37" s="868"/>
      <c r="D37" s="868"/>
      <c r="E37" s="868"/>
      <c r="F37" s="868"/>
      <c r="G37" s="868"/>
      <c r="H37" s="869"/>
      <c r="I37" s="429"/>
      <c r="J37" s="430"/>
      <c r="K37" s="277">
        <f>VLOOKUP(A37,EQUIPOS!A7:D164,4,FALSE)</f>
        <v>219924.75754915699</v>
      </c>
      <c r="L37" s="343"/>
      <c r="M37" s="344">
        <v>35</v>
      </c>
      <c r="N37" s="280">
        <f>K37/M37</f>
        <v>6283.5645014044858</v>
      </c>
    </row>
    <row r="38" spans="1:14">
      <c r="A38" s="119"/>
      <c r="B38" s="328"/>
      <c r="C38" s="329"/>
      <c r="D38" s="329"/>
      <c r="E38" s="331"/>
      <c r="F38" s="329"/>
      <c r="G38" s="329"/>
      <c r="H38" s="330"/>
      <c r="I38" s="336"/>
      <c r="J38" s="338"/>
      <c r="K38" s="277"/>
      <c r="L38" s="431"/>
      <c r="M38" s="432"/>
      <c r="N38" s="280"/>
    </row>
    <row r="39" spans="1:14">
      <c r="B39" s="867"/>
      <c r="C39" s="868"/>
      <c r="D39" s="868"/>
      <c r="E39" s="874"/>
      <c r="F39" s="868"/>
      <c r="G39" s="868"/>
      <c r="H39" s="869"/>
      <c r="I39" s="42"/>
      <c r="J39" s="43"/>
      <c r="K39" s="282"/>
      <c r="L39" s="284"/>
      <c r="M39" s="285"/>
      <c r="N39" s="286"/>
    </row>
    <row r="40" spans="1:14">
      <c r="B40" s="875" t="s">
        <v>1036</v>
      </c>
      <c r="C40" s="876"/>
      <c r="D40" s="876"/>
      <c r="E40" s="44"/>
      <c r="F40" s="45"/>
      <c r="G40" s="45"/>
      <c r="H40" s="46"/>
      <c r="I40" s="42"/>
      <c r="J40" s="43"/>
      <c r="K40" s="287"/>
      <c r="L40" s="284"/>
      <c r="M40" s="409">
        <v>0.01</v>
      </c>
      <c r="N40" s="352">
        <f>N73*M40</f>
        <v>7.2953150294428575</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2">
        <f>SUM(N36:N41)</f>
        <v>9251.790111086957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3" t="s">
        <v>1029</v>
      </c>
      <c r="K46" s="91" t="s">
        <v>1030</v>
      </c>
      <c r="L46" s="899" t="s">
        <v>1039</v>
      </c>
      <c r="M46" s="898"/>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5350.0536855492674</v>
      </c>
      <c r="N47" s="280">
        <f>K47*M47</f>
        <v>6955.0697912140477</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8" t="s">
        <v>1037</v>
      </c>
      <c r="C51" s="819"/>
      <c r="D51" s="819"/>
      <c r="E51" s="819"/>
      <c r="F51" s="819"/>
      <c r="G51" s="819"/>
      <c r="H51" s="819"/>
      <c r="I51" s="819"/>
      <c r="J51" s="819"/>
      <c r="K51" s="819"/>
      <c r="L51" s="819"/>
      <c r="M51" s="820"/>
      <c r="N51" s="402">
        <f>SUM(N47:N50)</f>
        <v>6955.0697912140477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4" t="s">
        <v>1045</v>
      </c>
      <c r="M55" s="883"/>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5">
        <f>VLOOKUP(A56,TRANSPORTE!A5:D117,4,FALSE)</f>
        <v>1319.1811235744801</v>
      </c>
      <c r="M56" s="906"/>
      <c r="N56" s="295">
        <f>K56*L56</f>
        <v>1714.9354606468241</v>
      </c>
    </row>
    <row r="57" spans="1:14">
      <c r="B57" s="52"/>
      <c r="C57" s="53"/>
      <c r="D57" s="53"/>
      <c r="E57" s="53"/>
      <c r="F57" s="53"/>
      <c r="G57" s="53"/>
      <c r="H57" s="319"/>
      <c r="I57" s="287"/>
      <c r="J57" s="294"/>
      <c r="K57" s="287"/>
      <c r="L57" s="905"/>
      <c r="M57" s="906"/>
      <c r="N57" s="295"/>
    </row>
    <row r="58" spans="1:14">
      <c r="B58" s="52"/>
      <c r="C58" s="53"/>
      <c r="D58" s="53"/>
      <c r="E58" s="53"/>
      <c r="F58" s="53"/>
      <c r="G58" s="53"/>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6"/>
      <c r="M61" s="897"/>
      <c r="N61" s="133"/>
    </row>
    <row r="62" spans="1:14" ht="15.75" thickBot="1">
      <c r="B62" s="907" t="s">
        <v>1037</v>
      </c>
      <c r="C62" s="861"/>
      <c r="D62" s="861"/>
      <c r="E62" s="861"/>
      <c r="F62" s="861"/>
      <c r="G62" s="861"/>
      <c r="H62" s="861"/>
      <c r="I62" s="861"/>
      <c r="J62" s="861"/>
      <c r="K62" s="861"/>
      <c r="L62" s="861"/>
      <c r="M62" s="862"/>
      <c r="N62" s="110">
        <f>N56+N57+N58+N59+N60</f>
        <v>1714.9354606468241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7" t="s">
        <v>1047</v>
      </c>
      <c r="C66" s="858"/>
      <c r="D66" s="858"/>
      <c r="E66" s="858"/>
      <c r="F66" s="858"/>
      <c r="G66" s="858"/>
      <c r="H66" s="858"/>
      <c r="I66" s="79" t="s">
        <v>1048</v>
      </c>
      <c r="J66" s="81" t="s">
        <v>1494</v>
      </c>
      <c r="K66" s="80" t="s">
        <v>1050</v>
      </c>
      <c r="L66" s="859" t="s">
        <v>1034</v>
      </c>
      <c r="M66" s="860"/>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4"/>
      <c r="C72" s="895"/>
      <c r="D72" s="895"/>
      <c r="E72" s="895"/>
      <c r="F72" s="895"/>
      <c r="G72" s="895"/>
      <c r="H72" s="895"/>
      <c r="I72" s="132"/>
      <c r="J72" s="132"/>
      <c r="K72" s="132"/>
      <c r="L72" s="908"/>
      <c r="M72" s="908"/>
      <c r="N72" s="51"/>
    </row>
    <row r="73" spans="1:15" ht="15.75" thickBot="1">
      <c r="B73" s="907" t="s">
        <v>1037</v>
      </c>
      <c r="C73" s="861"/>
      <c r="D73" s="861"/>
      <c r="E73" s="861"/>
      <c r="F73" s="861"/>
      <c r="G73" s="861"/>
      <c r="H73" s="861"/>
      <c r="I73" s="861"/>
      <c r="J73" s="861"/>
      <c r="K73" s="861"/>
      <c r="L73" s="861"/>
      <c r="M73" s="862"/>
      <c r="N73" s="309">
        <f>SUM(N67:N72)</f>
        <v>729.53150294428576</v>
      </c>
    </row>
    <row r="74" spans="1:15" ht="15.75" thickBot="1">
      <c r="B74" s="39"/>
      <c r="C74" s="40"/>
      <c r="D74" s="40"/>
      <c r="E74" s="40"/>
      <c r="F74" s="40"/>
      <c r="G74" s="40"/>
      <c r="H74" s="40"/>
      <c r="I74" s="40"/>
      <c r="J74" s="40"/>
      <c r="K74" s="40"/>
      <c r="L74" s="40"/>
      <c r="M74" s="40"/>
      <c r="N74" s="41"/>
    </row>
    <row r="75" spans="1:15" ht="15.75" thickBot="1">
      <c r="B75" s="818" t="s">
        <v>1051</v>
      </c>
      <c r="C75" s="819"/>
      <c r="D75" s="819"/>
      <c r="E75" s="819"/>
      <c r="F75" s="819"/>
      <c r="G75" s="819"/>
      <c r="H75" s="819"/>
      <c r="I75" s="819"/>
      <c r="J75" s="819"/>
      <c r="K75" s="819"/>
      <c r="L75" s="819"/>
      <c r="M75" s="820"/>
      <c r="N75" s="105">
        <f>N42+N51+N62+N73</f>
        <v>18651.326865892115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3" t="s">
        <v>1053</v>
      </c>
      <c r="C79" s="864"/>
      <c r="D79" s="864"/>
      <c r="E79" s="864"/>
      <c r="F79" s="864"/>
      <c r="G79" s="864"/>
      <c r="H79" s="864"/>
      <c r="I79" s="322"/>
      <c r="J79" s="342"/>
      <c r="K79" s="310" t="s">
        <v>1054</v>
      </c>
      <c r="L79" s="865" t="s">
        <v>1055</v>
      </c>
      <c r="M79" s="866"/>
      <c r="N79" s="311"/>
    </row>
    <row r="80" spans="1:15">
      <c r="B80" s="851" t="s">
        <v>1056</v>
      </c>
      <c r="C80" s="852"/>
      <c r="D80" s="852"/>
      <c r="E80" s="852"/>
      <c r="F80" s="852"/>
      <c r="G80" s="852"/>
      <c r="H80" s="852"/>
      <c r="I80" s="93"/>
      <c r="J80" s="94"/>
      <c r="K80" s="312">
        <v>0.2</v>
      </c>
      <c r="L80" s="853">
        <f>N75*K80</f>
        <v>3730.265373178423</v>
      </c>
      <c r="M80" s="854"/>
      <c r="N80" s="57"/>
    </row>
    <row r="81" spans="1:14">
      <c r="B81" s="95" t="s">
        <v>1057</v>
      </c>
      <c r="C81" s="96"/>
      <c r="D81" s="96"/>
      <c r="E81" s="96"/>
      <c r="F81" s="96"/>
      <c r="G81" s="96"/>
      <c r="H81" s="96"/>
      <c r="I81" s="93"/>
      <c r="J81" s="94"/>
      <c r="K81" s="312">
        <v>0.05</v>
      </c>
      <c r="L81" s="853">
        <f>N75*K81</f>
        <v>932.56634329460576</v>
      </c>
      <c r="M81" s="854"/>
      <c r="N81" s="57"/>
    </row>
    <row r="82" spans="1:14" ht="15.75" thickBot="1">
      <c r="B82" s="97" t="s">
        <v>1058</v>
      </c>
      <c r="C82" s="98"/>
      <c r="D82" s="98"/>
      <c r="E82" s="98"/>
      <c r="F82" s="98"/>
      <c r="G82" s="98"/>
      <c r="H82" s="98"/>
      <c r="I82" s="99"/>
      <c r="J82" s="100"/>
      <c r="K82" s="313">
        <v>0.05</v>
      </c>
      <c r="L82" s="855">
        <f>N75*K82</f>
        <v>932.56634329460576</v>
      </c>
      <c r="M82" s="856"/>
      <c r="N82" s="57"/>
    </row>
    <row r="83" spans="1:14" ht="15.75" thickBot="1">
      <c r="B83" s="818" t="s">
        <v>1037</v>
      </c>
      <c r="C83" s="819"/>
      <c r="D83" s="819"/>
      <c r="E83" s="819"/>
      <c r="F83" s="819"/>
      <c r="G83" s="819"/>
      <c r="H83" s="819"/>
      <c r="I83" s="819"/>
      <c r="J83" s="819"/>
      <c r="K83" s="819"/>
      <c r="L83" s="819"/>
      <c r="M83" s="820"/>
      <c r="N83" s="58">
        <f>L80+L81+L82</f>
        <v>5595.3980597676345</v>
      </c>
    </row>
    <row r="84" spans="1:14" ht="15.75" thickBot="1">
      <c r="B84" s="39"/>
      <c r="C84" s="40"/>
      <c r="D84" s="40"/>
      <c r="E84" s="40"/>
      <c r="F84" s="40"/>
      <c r="G84" s="40"/>
      <c r="H84" s="40"/>
      <c r="I84" s="40"/>
      <c r="J84" s="40"/>
      <c r="K84" s="40"/>
      <c r="L84" s="40"/>
      <c r="M84" s="40"/>
      <c r="N84" s="41"/>
    </row>
    <row r="85" spans="1:14" ht="15.75" thickBot="1">
      <c r="A85" t="s">
        <v>2122</v>
      </c>
      <c r="B85" s="818" t="s">
        <v>1059</v>
      </c>
      <c r="C85" s="819"/>
      <c r="D85" s="819"/>
      <c r="E85" s="819"/>
      <c r="F85" s="819"/>
      <c r="G85" s="819"/>
      <c r="H85" s="819"/>
      <c r="I85" s="819"/>
      <c r="J85" s="819"/>
      <c r="K85" s="819"/>
      <c r="L85" s="819"/>
      <c r="M85" s="820"/>
      <c r="N85" s="196">
        <f>N75+N83</f>
        <v>24246.72492565975</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8"/>
      <c r="K115" s="968"/>
      <c r="L115" s="968"/>
      <c r="M115" s="968"/>
      <c r="N115" s="969"/>
    </row>
    <row r="116" spans="2:14" ht="15.75" thickBot="1">
      <c r="B116" s="427" t="s">
        <v>2327</v>
      </c>
      <c r="C116" s="428"/>
      <c r="D116" s="428"/>
      <c r="E116" s="267"/>
      <c r="F116" s="267"/>
      <c r="G116" s="267"/>
      <c r="H116" s="267"/>
      <c r="I116" s="267"/>
      <c r="J116" s="970"/>
      <c r="K116" s="970"/>
      <c r="L116" s="970"/>
      <c r="M116" s="970"/>
      <c r="N116" s="971"/>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5"/>
      <c r="J36" s="276"/>
      <c r="K36" s="277">
        <f>VLOOKUP(A36,EQUIPOS!A6:D163,4,FALSE)</f>
        <v>103632.56031285597</v>
      </c>
      <c r="L36" s="278"/>
      <c r="M36" s="279">
        <v>2.5</v>
      </c>
      <c r="N36" s="280">
        <f>K36/M36</f>
        <v>41453.024125142387</v>
      </c>
    </row>
    <row r="37" spans="1:14">
      <c r="A37" s="119" t="s">
        <v>129</v>
      </c>
      <c r="B37" s="867" t="str">
        <f>VLOOKUP(A37,EQUIPOS!A7:D154,3,FALSE)</f>
        <v xml:space="preserve">Buldozer, Potencia al volante de 140 HP, motor de 2200 RPM, longitud de hoja 4,80m. </v>
      </c>
      <c r="C37" s="868"/>
      <c r="D37" s="868"/>
      <c r="E37" s="868"/>
      <c r="F37" s="868"/>
      <c r="G37" s="868"/>
      <c r="H37" s="869"/>
      <c r="I37" s="429"/>
      <c r="J37" s="430"/>
      <c r="K37" s="277">
        <f>VLOOKUP(A37,EQUIPOS!A7:D164,4,FALSE)</f>
        <v>211065.94814848265</v>
      </c>
      <c r="L37" s="343"/>
      <c r="M37" s="344">
        <v>100</v>
      </c>
      <c r="N37" s="280">
        <f>K37/M37</f>
        <v>2110.6594814848268</v>
      </c>
    </row>
    <row r="38" spans="1:14">
      <c r="A38" s="119" t="s">
        <v>312</v>
      </c>
      <c r="B38" s="867" t="str">
        <f>VLOOKUP(A38,EQUIPOS!A8:D154,3,FALSE)</f>
        <v>Retroexcavadora sobre oruga, potencia 138 HP, balde de 1,5 m3.</v>
      </c>
      <c r="C38" s="868"/>
      <c r="D38" s="868"/>
      <c r="E38" s="868"/>
      <c r="F38" s="868"/>
      <c r="G38" s="868"/>
      <c r="H38" s="869"/>
      <c r="I38" s="336"/>
      <c r="J38" s="338"/>
      <c r="K38" s="277">
        <f>VLOOKUP(A38,EQUIPOS!A8:D165,4,FALSE)</f>
        <v>219924.75754915699</v>
      </c>
      <c r="L38" s="431"/>
      <c r="M38" s="432">
        <v>16</v>
      </c>
      <c r="N38" s="280">
        <f>K38/M38</f>
        <v>13745.297346822312</v>
      </c>
    </row>
    <row r="39" spans="1:14">
      <c r="B39" s="867"/>
      <c r="C39" s="868"/>
      <c r="D39" s="868"/>
      <c r="E39" s="874"/>
      <c r="F39" s="868"/>
      <c r="G39" s="868"/>
      <c r="H39" s="869"/>
      <c r="I39" s="42"/>
      <c r="J39" s="43"/>
      <c r="K39" s="282"/>
      <c r="L39" s="284"/>
      <c r="M39" s="285"/>
      <c r="N39" s="286"/>
    </row>
    <row r="40" spans="1:14">
      <c r="B40" s="875" t="s">
        <v>1036</v>
      </c>
      <c r="C40" s="876"/>
      <c r="D40" s="876"/>
      <c r="E40" s="44"/>
      <c r="F40" s="45"/>
      <c r="G40" s="45"/>
      <c r="H40" s="46"/>
      <c r="I40" s="42"/>
      <c r="J40" s="43"/>
      <c r="K40" s="287"/>
      <c r="L40" s="284"/>
      <c r="M40" s="409">
        <v>0.01</v>
      </c>
      <c r="N40" s="352">
        <f>N76*M40</f>
        <v>23.937752440359372</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2">
        <f>SUM(N36:N41)</f>
        <v>57332.91870588989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3" t="s">
        <v>1029</v>
      </c>
      <c r="K46" s="91" t="s">
        <v>1030</v>
      </c>
      <c r="L46" s="899" t="s">
        <v>1039</v>
      </c>
      <c r="M46" s="898"/>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6058.0968994511277</v>
      </c>
      <c r="N47" s="280">
        <f>K47*M47</f>
        <v>1817.4290698353382</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1694.0248286202961</v>
      </c>
      <c r="N48" s="280">
        <f t="shared" ref="N48:N53" si="0">K48*M48</f>
        <v>5082.0744858608887</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14150.205274668528</v>
      </c>
      <c r="N49" s="280">
        <f t="shared" si="0"/>
        <v>3537.5513186671319</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1094.5799455311735</v>
      </c>
      <c r="N50" s="280">
        <f t="shared" si="0"/>
        <v>1094.5799455311735</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1031.4736552979093</v>
      </c>
      <c r="N51" s="280">
        <f t="shared" si="0"/>
        <v>1031.4736552979093</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6251.0330937792869</v>
      </c>
      <c r="N52" s="280">
        <f t="shared" si="0"/>
        <v>2862.9731569509136</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5350.0536855492674</v>
      </c>
      <c r="N53" s="280">
        <f t="shared" si="0"/>
        <v>6955.0697912140477</v>
      </c>
    </row>
    <row r="54" spans="1:14" ht="15.75" thickBot="1">
      <c r="B54" s="818" t="s">
        <v>1037</v>
      </c>
      <c r="C54" s="819"/>
      <c r="D54" s="819"/>
      <c r="E54" s="819"/>
      <c r="F54" s="819"/>
      <c r="G54" s="819"/>
      <c r="H54" s="819"/>
      <c r="I54" s="819"/>
      <c r="J54" s="819"/>
      <c r="K54" s="819"/>
      <c r="L54" s="819"/>
      <c r="M54" s="820"/>
      <c r="N54" s="402">
        <f>SUM(N47:N53)</f>
        <v>22381.151423357405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5">
        <f>VLOOKUP(A59,TRANSPORTE!A5:D117,4,FALSE)</f>
        <v>1319.1811235744801</v>
      </c>
      <c r="M59" s="906"/>
      <c r="N59" s="295">
        <f>K59*L59</f>
        <v>1714.9354606468241</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09">
        <f>SUM(N70:N75)</f>
        <v>2393.7752440359372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83822.780833930054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16764.556166786013</v>
      </c>
      <c r="M83" s="854"/>
      <c r="N83" s="57"/>
    </row>
    <row r="84" spans="1:14">
      <c r="B84" s="95" t="s">
        <v>1057</v>
      </c>
      <c r="C84" s="96"/>
      <c r="D84" s="96"/>
      <c r="E84" s="96"/>
      <c r="F84" s="96"/>
      <c r="G84" s="96"/>
      <c r="H84" s="96"/>
      <c r="I84" s="93"/>
      <c r="J84" s="94"/>
      <c r="K84" s="312">
        <v>0.05</v>
      </c>
      <c r="L84" s="853">
        <f>N78*K84</f>
        <v>4191.1390416965032</v>
      </c>
      <c r="M84" s="854"/>
      <c r="N84" s="57"/>
    </row>
    <row r="85" spans="1:14" ht="15.75" thickBot="1">
      <c r="B85" s="97" t="s">
        <v>1058</v>
      </c>
      <c r="C85" s="98"/>
      <c r="D85" s="98"/>
      <c r="E85" s="98"/>
      <c r="F85" s="98"/>
      <c r="G85" s="98"/>
      <c r="H85" s="98"/>
      <c r="I85" s="99"/>
      <c r="J85" s="100"/>
      <c r="K85" s="313">
        <v>0.05</v>
      </c>
      <c r="L85" s="855">
        <f>N78*K85</f>
        <v>4191.1390416965032</v>
      </c>
      <c r="M85" s="856"/>
      <c r="N85" s="57"/>
    </row>
    <row r="86" spans="1:14" ht="15.75" thickBot="1">
      <c r="B86" s="818" t="s">
        <v>1037</v>
      </c>
      <c r="C86" s="819"/>
      <c r="D86" s="819"/>
      <c r="E86" s="819"/>
      <c r="F86" s="819"/>
      <c r="G86" s="819"/>
      <c r="H86" s="819"/>
      <c r="I86" s="819"/>
      <c r="J86" s="819"/>
      <c r="K86" s="819"/>
      <c r="L86" s="819"/>
      <c r="M86" s="820"/>
      <c r="N86" s="58">
        <f>L83+L84+L85</f>
        <v>25146.834250179021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108969.61508410907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5"/>
      <c r="J36" s="276"/>
      <c r="K36" s="277">
        <f>VLOOKUP(A36,EQUIPOS!A6:D163,4,FALSE)</f>
        <v>103632.56031285597</v>
      </c>
      <c r="L36" s="278"/>
      <c r="M36" s="344">
        <v>2.5</v>
      </c>
      <c r="N36" s="280">
        <f>K36/M36</f>
        <v>41453.024125142387</v>
      </c>
    </row>
    <row r="37" spans="1:14">
      <c r="A37" s="119" t="s">
        <v>129</v>
      </c>
      <c r="B37" s="867" t="str">
        <f>VLOOKUP(A37,EQUIPOS!A7:D154,3,FALSE)</f>
        <v xml:space="preserve">Buldozer, Potencia al volante de 140 HP, motor de 2200 RPM, longitud de hoja 4,80m. </v>
      </c>
      <c r="C37" s="868"/>
      <c r="D37" s="868"/>
      <c r="E37" s="868"/>
      <c r="F37" s="868"/>
      <c r="G37" s="868"/>
      <c r="H37" s="869"/>
      <c r="I37" s="429"/>
      <c r="J37" s="430"/>
      <c r="K37" s="277">
        <f>VLOOKUP(A37,EQUIPOS!A7:D164,4,FALSE)</f>
        <v>211065.94814848265</v>
      </c>
      <c r="L37" s="343"/>
      <c r="M37" s="344">
        <v>100</v>
      </c>
      <c r="N37" s="280">
        <f>K37/M37</f>
        <v>2110.6594814848268</v>
      </c>
    </row>
    <row r="38" spans="1:14">
      <c r="A38" s="119" t="s">
        <v>261</v>
      </c>
      <c r="B38" s="867" t="str">
        <f>VLOOKUP(A38,EQUIPOS!A8:D154,3,FALSE)</f>
        <v xml:space="preserve">Motobomba 3 PULGADAS (incluye operario)
</v>
      </c>
      <c r="C38" s="868"/>
      <c r="D38" s="868"/>
      <c r="E38" s="868"/>
      <c r="F38" s="868"/>
      <c r="G38" s="868"/>
      <c r="H38" s="869"/>
      <c r="I38" s="336"/>
      <c r="J38" s="338"/>
      <c r="K38" s="277">
        <f>VLOOKUP(A38,EQUIPOS!A8:D165,4,FALSE)</f>
        <v>10110.363888953216</v>
      </c>
      <c r="L38" s="431"/>
      <c r="M38" s="432">
        <v>8</v>
      </c>
      <c r="N38" s="280">
        <f>K38/M38</f>
        <v>1263.795486119152</v>
      </c>
    </row>
    <row r="39" spans="1:14">
      <c r="A39" t="s">
        <v>312</v>
      </c>
      <c r="B39" s="867" t="str">
        <f>VLOOKUP(A39,EQUIPOS!A9:D154,3,FALSE)</f>
        <v>Retroexcavadora sobre oruga, potencia 138 HP, balde de 1,5 m3.</v>
      </c>
      <c r="C39" s="868"/>
      <c r="D39" s="868"/>
      <c r="E39" s="868"/>
      <c r="F39" s="868"/>
      <c r="G39" s="868"/>
      <c r="H39" s="869"/>
      <c r="I39" s="42"/>
      <c r="J39" s="43"/>
      <c r="K39" s="277">
        <f>VLOOKUP(A39,EQUIPOS!A9:D166,4,FALSE)</f>
        <v>219924.75754915699</v>
      </c>
      <c r="L39" s="284"/>
      <c r="M39" s="344">
        <v>8</v>
      </c>
      <c r="N39" s="280">
        <f>K39/M39</f>
        <v>27490.594693644623</v>
      </c>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N78*M41</f>
        <v>204.2688208244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72522.342607215396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6058.0968994511277</v>
      </c>
      <c r="N48" s="280">
        <f>K48*M48</f>
        <v>1817.4290698353382</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1694.0248286202961</v>
      </c>
      <c r="N49" s="280">
        <f t="shared" ref="N49:N54" si="0">K49*M49</f>
        <v>5082.0744858608887</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14150.205274668528</v>
      </c>
      <c r="N50" s="280">
        <f t="shared" si="0"/>
        <v>3537.5513186671319</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1094.5799455311735</v>
      </c>
      <c r="N51" s="280">
        <f t="shared" si="0"/>
        <v>1094.5799455311735</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1031.4736552979093</v>
      </c>
      <c r="N52" s="280">
        <f t="shared" si="0"/>
        <v>1031.4736552979093</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6251.0330937792869</v>
      </c>
      <c r="N53" s="280">
        <f>K53*M53</f>
        <v>2862.9731569509136</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5350.0536855492674</v>
      </c>
      <c r="N54" s="280">
        <f t="shared" si="0"/>
        <v>6955.0697912140477</v>
      </c>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22381.151423357405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5">
        <f>VLOOKUP(A61,TRANSPORTE!A5:D117,4,FALSE)</f>
        <v>1319.1811235744801</v>
      </c>
      <c r="M61" s="906"/>
      <c r="N61" s="295">
        <f>K61*L61</f>
        <v>1714.9354606468241</v>
      </c>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1714.9354606468241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20426.882082439999</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117045.31157365962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23409.062314731927</v>
      </c>
      <c r="M85" s="854"/>
      <c r="N85" s="57"/>
    </row>
    <row r="86" spans="1:14">
      <c r="B86" s="95" t="s">
        <v>1057</v>
      </c>
      <c r="C86" s="96"/>
      <c r="D86" s="96"/>
      <c r="E86" s="96"/>
      <c r="F86" s="96"/>
      <c r="G86" s="96"/>
      <c r="H86" s="96"/>
      <c r="I86" s="93"/>
      <c r="J86" s="94"/>
      <c r="K86" s="312">
        <v>0.05</v>
      </c>
      <c r="L86" s="853">
        <f>N80*K86</f>
        <v>5852.2655786829819</v>
      </c>
      <c r="M86" s="854"/>
      <c r="N86" s="57"/>
    </row>
    <row r="87" spans="1:14" ht="15.75" thickBot="1">
      <c r="B87" s="97" t="s">
        <v>1058</v>
      </c>
      <c r="C87" s="98"/>
      <c r="D87" s="98"/>
      <c r="E87" s="98"/>
      <c r="F87" s="98"/>
      <c r="G87" s="98"/>
      <c r="H87" s="98"/>
      <c r="I87" s="99"/>
      <c r="J87" s="100"/>
      <c r="K87" s="313">
        <v>0.05</v>
      </c>
      <c r="L87" s="855">
        <f>N80*K87</f>
        <v>5852.2655786829819</v>
      </c>
      <c r="M87" s="856"/>
      <c r="N87" s="57"/>
    </row>
    <row r="88" spans="1:14" ht="15.75" thickBot="1">
      <c r="B88" s="818" t="s">
        <v>1037</v>
      </c>
      <c r="C88" s="819"/>
      <c r="D88" s="819"/>
      <c r="E88" s="819"/>
      <c r="F88" s="819"/>
      <c r="G88" s="819"/>
      <c r="H88" s="819"/>
      <c r="I88" s="819"/>
      <c r="J88" s="819"/>
      <c r="K88" s="819"/>
      <c r="L88" s="819"/>
      <c r="M88" s="820"/>
      <c r="N88" s="58">
        <f>L85+L86+L87</f>
        <v>35113.593472097891</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152158.90504575751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2.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129</v>
      </c>
      <c r="B36" s="867" t="str">
        <f>VLOOKUP(A36,EQUIPOS!A6:D154,3,FALSE)</f>
        <v xml:space="preserve">Buldozer, Potencia al volante de 140 HP, motor de 2200 RPM, longitud de hoja 4,80m. </v>
      </c>
      <c r="C36" s="868"/>
      <c r="D36" s="868"/>
      <c r="E36" s="868"/>
      <c r="F36" s="868"/>
      <c r="G36" s="868"/>
      <c r="H36" s="869"/>
      <c r="I36" s="275"/>
      <c r="J36" s="276"/>
      <c r="K36" s="277">
        <f>VLOOKUP(A36,EQUIPOS!A6:D163,4,FALSE)</f>
        <v>211065.94814848265</v>
      </c>
      <c r="L36" s="278"/>
      <c r="M36" s="344">
        <v>100</v>
      </c>
      <c r="N36" s="280">
        <f>K36/M36</f>
        <v>2110.6594814848268</v>
      </c>
    </row>
    <row r="37" spans="1:14">
      <c r="A37" s="119" t="s">
        <v>312</v>
      </c>
      <c r="B37" s="867" t="str">
        <f>VLOOKUP(A37,EQUIPOS!A7:D154,3,FALSE)</f>
        <v>Retroexcavadora sobre oruga, potencia 138 HP, balde de 1,5 m3.</v>
      </c>
      <c r="C37" s="868"/>
      <c r="D37" s="868"/>
      <c r="E37" s="868"/>
      <c r="F37" s="868"/>
      <c r="G37" s="868"/>
      <c r="H37" s="869"/>
      <c r="I37" s="429"/>
      <c r="J37" s="430"/>
      <c r="K37" s="277">
        <f>VLOOKUP(A37,EQUIPOS!A7:D164,4,FALSE)</f>
        <v>219924.75754915699</v>
      </c>
      <c r="L37" s="343"/>
      <c r="M37" s="344">
        <v>35</v>
      </c>
      <c r="N37" s="280">
        <f>K37/M37</f>
        <v>6283.5645014044858</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7.2953150294428575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8401.5192979187559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5350.0536855492674</v>
      </c>
      <c r="N48" s="280">
        <f>K48*M48</f>
        <v>6955.0697912140477</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8" t="s">
        <v>1037</v>
      </c>
      <c r="C55" s="819"/>
      <c r="D55" s="819"/>
      <c r="E55" s="819"/>
      <c r="F55" s="819"/>
      <c r="G55" s="819"/>
      <c r="H55" s="819"/>
      <c r="I55" s="819"/>
      <c r="J55" s="819"/>
      <c r="K55" s="819"/>
      <c r="L55" s="819"/>
      <c r="M55" s="820"/>
      <c r="N55" s="402">
        <f>SUM(N48:N54)</f>
        <v>6955.0697912140477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729.53150294428576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17801.056052723914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3560.2112105447832</v>
      </c>
      <c r="M84" s="854"/>
      <c r="N84" s="57"/>
    </row>
    <row r="85" spans="1:14">
      <c r="B85" s="95" t="s">
        <v>1057</v>
      </c>
      <c r="C85" s="96"/>
      <c r="D85" s="96"/>
      <c r="E85" s="96"/>
      <c r="F85" s="96"/>
      <c r="G85" s="96"/>
      <c r="H85" s="96"/>
      <c r="I85" s="93"/>
      <c r="J85" s="94"/>
      <c r="K85" s="312">
        <v>0.05</v>
      </c>
      <c r="L85" s="853">
        <f>N79*K85</f>
        <v>890.05280263619579</v>
      </c>
      <c r="M85" s="854"/>
      <c r="N85" s="57"/>
    </row>
    <row r="86" spans="1:14" ht="15.75" thickBot="1">
      <c r="B86" s="97" t="s">
        <v>1058</v>
      </c>
      <c r="C86" s="98"/>
      <c r="D86" s="98"/>
      <c r="E86" s="98"/>
      <c r="F86" s="98"/>
      <c r="G86" s="98"/>
      <c r="H86" s="98"/>
      <c r="I86" s="99"/>
      <c r="J86" s="100"/>
      <c r="K86" s="313">
        <v>0.05</v>
      </c>
      <c r="L86" s="855">
        <f>N79*K86</f>
        <v>890.05280263619579</v>
      </c>
      <c r="M86" s="856"/>
      <c r="N86" s="57"/>
    </row>
    <row r="87" spans="1:14" ht="15.75" thickBot="1">
      <c r="B87" s="818" t="s">
        <v>1037</v>
      </c>
      <c r="C87" s="819"/>
      <c r="D87" s="819"/>
      <c r="E87" s="819"/>
      <c r="F87" s="819"/>
      <c r="G87" s="819"/>
      <c r="H87" s="819"/>
      <c r="I87" s="819"/>
      <c r="J87" s="819"/>
      <c r="K87" s="819"/>
      <c r="L87" s="819"/>
      <c r="M87" s="820"/>
      <c r="N87" s="58">
        <f>L84+L85+L86</f>
        <v>5340.3168158171738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23141.37286854109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7.75" customHeight="1" thickBot="1">
      <c r="B29" s="77" t="s">
        <v>1027</v>
      </c>
      <c r="C29" s="797" t="s">
        <v>1028</v>
      </c>
      <c r="D29" s="798"/>
      <c r="E29" s="798"/>
      <c r="F29" s="798"/>
      <c r="G29" s="798"/>
      <c r="H29" s="798"/>
      <c r="I29" s="798"/>
      <c r="J29" s="78"/>
      <c r="K29" s="350" t="s">
        <v>2321</v>
      </c>
      <c r="L29" s="794" t="s">
        <v>1029</v>
      </c>
      <c r="M29" s="795"/>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88" t="s">
        <v>1028</v>
      </c>
      <c r="C34" s="889"/>
      <c r="D34" s="889"/>
      <c r="E34" s="889"/>
      <c r="F34" s="889"/>
      <c r="G34" s="889"/>
      <c r="H34" s="890"/>
      <c r="I34" s="891" t="s">
        <v>1032</v>
      </c>
      <c r="J34" s="892"/>
      <c r="K34" s="75" t="s">
        <v>1033</v>
      </c>
      <c r="L34" s="893" t="s">
        <v>1034</v>
      </c>
      <c r="M34" s="890"/>
      <c r="N34" s="76" t="s">
        <v>1035</v>
      </c>
    </row>
    <row r="35" spans="1:14">
      <c r="A35" s="119" t="s">
        <v>263</v>
      </c>
      <c r="B35" s="867" t="str">
        <f>VLOOKUP(A35,EQUIPOS!A6:D154,3,FALSE)</f>
        <v xml:space="preserve">Motobomba 4 pulgadas
</v>
      </c>
      <c r="C35" s="868"/>
      <c r="D35" s="868"/>
      <c r="E35" s="868"/>
      <c r="F35" s="868"/>
      <c r="G35" s="868"/>
      <c r="H35" s="869"/>
      <c r="I35" s="275"/>
      <c r="J35" s="276"/>
      <c r="K35" s="277">
        <f>VLOOKUP(A35,EQUIPOS!A6:D163,4,FALSE)</f>
        <v>7402.6298397378278</v>
      </c>
      <c r="L35" s="278"/>
      <c r="M35" s="344">
        <v>21</v>
      </c>
      <c r="N35" s="280">
        <f>K35/M35</f>
        <v>352.50618284465844</v>
      </c>
    </row>
    <row r="36" spans="1:14">
      <c r="A36" s="119" t="s">
        <v>129</v>
      </c>
      <c r="B36" s="867" t="str">
        <f>VLOOKUP(A36,EQUIPOS!A7:D154,3,FALSE)</f>
        <v xml:space="preserve">Buldozer, Potencia al volante de 140 HP, motor de 2200 RPM, longitud de hoja 4,80m. </v>
      </c>
      <c r="C36" s="868"/>
      <c r="D36" s="868"/>
      <c r="E36" s="868"/>
      <c r="F36" s="868"/>
      <c r="G36" s="868"/>
      <c r="H36" s="869"/>
      <c r="I36" s="429"/>
      <c r="J36" s="430"/>
      <c r="K36" s="277">
        <f>VLOOKUP(A36,EQUIPOS!A7:D164,4,FALSE)</f>
        <v>211065.94814848265</v>
      </c>
      <c r="L36" s="343"/>
      <c r="M36" s="344">
        <v>100</v>
      </c>
      <c r="N36" s="280">
        <f>K36/M36</f>
        <v>2110.6594814848268</v>
      </c>
    </row>
    <row r="37" spans="1:14">
      <c r="A37" s="119" t="s">
        <v>312</v>
      </c>
      <c r="B37" s="867" t="str">
        <f>VLOOKUP(A37,EQUIPOS!A8:D154,3,FALSE)</f>
        <v>Retroexcavadora sobre oruga, potencia 138 HP, balde de 1,5 m3.</v>
      </c>
      <c r="C37" s="868"/>
      <c r="D37" s="868"/>
      <c r="E37" s="868"/>
      <c r="F37" s="868"/>
      <c r="G37" s="868"/>
      <c r="H37" s="869"/>
      <c r="I37" s="336"/>
      <c r="J37" s="338"/>
      <c r="K37" s="277">
        <f>VLOOKUP(A37,EQUIPOS!A8:D165,4,FALSE)</f>
        <v>219924.75754915699</v>
      </c>
      <c r="L37" s="431"/>
      <c r="M37" s="432">
        <v>21</v>
      </c>
      <c r="N37" s="280">
        <f>K37/M37</f>
        <v>10472.607502340808</v>
      </c>
    </row>
    <row r="38" spans="1:14">
      <c r="B38" s="867"/>
      <c r="C38" s="868"/>
      <c r="D38" s="868"/>
      <c r="E38" s="868"/>
      <c r="F38" s="868"/>
      <c r="G38" s="868"/>
      <c r="H38" s="869"/>
      <c r="I38" s="42"/>
      <c r="J38" s="43"/>
      <c r="K38" s="277"/>
      <c r="L38" s="284"/>
      <c r="M38" s="344"/>
      <c r="N38" s="280"/>
    </row>
    <row r="39" spans="1:14">
      <c r="B39" s="328"/>
      <c r="C39" s="329"/>
      <c r="D39" s="329"/>
      <c r="E39" s="329"/>
      <c r="F39" s="331"/>
      <c r="G39" s="331"/>
      <c r="H39" s="131"/>
      <c r="I39" s="42"/>
      <c r="J39" s="43"/>
      <c r="K39" s="277"/>
      <c r="L39" s="284"/>
      <c r="M39" s="285"/>
      <c r="N39" s="281"/>
    </row>
    <row r="40" spans="1:14">
      <c r="B40" s="875" t="s">
        <v>1036</v>
      </c>
      <c r="C40" s="876"/>
      <c r="D40" s="876"/>
      <c r="E40" s="44"/>
      <c r="F40" s="45"/>
      <c r="G40" s="45"/>
      <c r="H40" s="46"/>
      <c r="I40" s="42"/>
      <c r="J40" s="43"/>
      <c r="K40" s="287"/>
      <c r="L40" s="284"/>
      <c r="M40" s="409">
        <v>0.01</v>
      </c>
      <c r="N40" s="352">
        <f>N76*M40</f>
        <v>12.158858382404762</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2">
        <f>SUM(N35:N41)</f>
        <v>12947.932025052698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3" t="s">
        <v>1029</v>
      </c>
      <c r="K46" s="91" t="s">
        <v>1030</v>
      </c>
      <c r="L46" s="899" t="s">
        <v>1039</v>
      </c>
      <c r="M46" s="898"/>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5350.0536855492674</v>
      </c>
      <c r="N47" s="280">
        <f>K47*M47</f>
        <v>6955.0697912140477</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8" t="s">
        <v>1037</v>
      </c>
      <c r="C54" s="819"/>
      <c r="D54" s="819"/>
      <c r="E54" s="819"/>
      <c r="F54" s="819"/>
      <c r="G54" s="819"/>
      <c r="H54" s="819"/>
      <c r="I54" s="819"/>
      <c r="J54" s="819"/>
      <c r="K54" s="819"/>
      <c r="L54" s="819"/>
      <c r="M54" s="820"/>
      <c r="N54" s="402">
        <f>SUM(N47:N53)</f>
        <v>6955.0697912140477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5">
        <f>VLOOKUP(A59,TRANSPORTE!A5:D117,4,FALSE)</f>
        <v>1319.1811235744801</v>
      </c>
      <c r="M59" s="906"/>
      <c r="N59" s="295">
        <f>K59*L59</f>
        <v>1714.9354606468241</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1714.9354606468241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8">
        <f>SUM(N70:N75)</f>
        <v>1215.8858382404762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22833.823115154049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4566.7646230308101</v>
      </c>
      <c r="M83" s="854"/>
      <c r="N83" s="57"/>
    </row>
    <row r="84" spans="1:14">
      <c r="B84" s="95" t="s">
        <v>1057</v>
      </c>
      <c r="C84" s="96"/>
      <c r="D84" s="96"/>
      <c r="E84" s="96"/>
      <c r="F84" s="96"/>
      <c r="G84" s="96"/>
      <c r="H84" s="96"/>
      <c r="I84" s="93"/>
      <c r="J84" s="94"/>
      <c r="K84" s="312">
        <v>0.05</v>
      </c>
      <c r="L84" s="853">
        <f>N78*K84</f>
        <v>1141.6911557577025</v>
      </c>
      <c r="M84" s="854"/>
      <c r="N84" s="57"/>
    </row>
    <row r="85" spans="1:14" ht="15.75" thickBot="1">
      <c r="B85" s="97" t="s">
        <v>1058</v>
      </c>
      <c r="C85" s="98"/>
      <c r="D85" s="98"/>
      <c r="E85" s="98"/>
      <c r="F85" s="98"/>
      <c r="G85" s="98"/>
      <c r="H85" s="98"/>
      <c r="I85" s="99"/>
      <c r="J85" s="100"/>
      <c r="K85" s="313">
        <v>0.05</v>
      </c>
      <c r="L85" s="855">
        <f>N78*K85</f>
        <v>1141.6911557577025</v>
      </c>
      <c r="M85" s="856"/>
      <c r="N85" s="57"/>
    </row>
    <row r="86" spans="1:14" ht="15.75" thickBot="1">
      <c r="B86" s="818" t="s">
        <v>1037</v>
      </c>
      <c r="C86" s="819"/>
      <c r="D86" s="819"/>
      <c r="E86" s="819"/>
      <c r="F86" s="819"/>
      <c r="G86" s="819"/>
      <c r="H86" s="819"/>
      <c r="I86" s="819"/>
      <c r="J86" s="819"/>
      <c r="K86" s="819"/>
      <c r="L86" s="819"/>
      <c r="M86" s="820"/>
      <c r="N86" s="58">
        <f>L83+L84+L85</f>
        <v>6850.1469345462147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29683.970049700263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344">
        <v>2.5</v>
      </c>
      <c r="N36" s="280">
        <f>K36/M36</f>
        <v>2641.9161716002213</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3024.9202106459716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19576.652516134487</v>
      </c>
      <c r="N48" s="280">
        <f>K48*M48</f>
        <v>25449.648270974834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50.961642769987435</v>
      </c>
      <c r="N49" s="280">
        <f>K49*M49</f>
        <v>1528.8492830996231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26978.497554074456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39378.434006282252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7875.686801256451</v>
      </c>
      <c r="M84" s="854"/>
      <c r="N84" s="57"/>
    </row>
    <row r="85" spans="1:14">
      <c r="B85" s="95" t="s">
        <v>1057</v>
      </c>
      <c r="C85" s="96"/>
      <c r="D85" s="96"/>
      <c r="E85" s="96"/>
      <c r="F85" s="96"/>
      <c r="G85" s="96"/>
      <c r="H85" s="96"/>
      <c r="I85" s="93"/>
      <c r="J85" s="94"/>
      <c r="K85" s="312">
        <v>0.05</v>
      </c>
      <c r="L85" s="853">
        <f>N79*K85</f>
        <v>1968.9217003141127</v>
      </c>
      <c r="M85" s="854"/>
      <c r="N85" s="57"/>
    </row>
    <row r="86" spans="1:14" ht="15.75" thickBot="1">
      <c r="B86" s="97" t="s">
        <v>1058</v>
      </c>
      <c r="C86" s="98"/>
      <c r="D86" s="98"/>
      <c r="E86" s="98"/>
      <c r="F86" s="98"/>
      <c r="G86" s="98"/>
      <c r="H86" s="98"/>
      <c r="I86" s="99"/>
      <c r="J86" s="100"/>
      <c r="K86" s="313">
        <v>0.05</v>
      </c>
      <c r="L86" s="855">
        <f>N79*K86</f>
        <v>1968.9217003141127</v>
      </c>
      <c r="M86" s="856"/>
      <c r="N86" s="57"/>
    </row>
    <row r="87" spans="1:14" ht="15.75" thickBot="1">
      <c r="B87" s="818" t="s">
        <v>1037</v>
      </c>
      <c r="C87" s="819"/>
      <c r="D87" s="819"/>
      <c r="E87" s="819"/>
      <c r="F87" s="819"/>
      <c r="G87" s="819"/>
      <c r="H87" s="819"/>
      <c r="I87" s="819"/>
      <c r="J87" s="819"/>
      <c r="K87" s="819"/>
      <c r="L87" s="819"/>
      <c r="M87" s="820"/>
      <c r="N87" s="58">
        <f>L84+L85+L86</f>
        <v>11813.530201884676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51191.96420816693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344">
        <v>2.5</v>
      </c>
      <c r="N36" s="280">
        <f>K36/M36</f>
        <v>2641.9161716002213</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3024.9202106459716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16524.506712683025</v>
      </c>
      <c r="N48" s="280">
        <f>K48*M48</f>
        <v>21481.858726487935</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50.961642769987435</v>
      </c>
      <c r="N49" s="280">
        <f>K49*M49</f>
        <v>1528.8492830996231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23010.708009587557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51"/>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35410.644461795353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7082.128892359071</v>
      </c>
      <c r="M84" s="854"/>
      <c r="N84" s="57"/>
    </row>
    <row r="85" spans="1:14">
      <c r="B85" s="95" t="s">
        <v>1057</v>
      </c>
      <c r="C85" s="96"/>
      <c r="D85" s="96"/>
      <c r="E85" s="96"/>
      <c r="F85" s="96"/>
      <c r="G85" s="96"/>
      <c r="H85" s="96"/>
      <c r="I85" s="93"/>
      <c r="J85" s="94"/>
      <c r="K85" s="312">
        <v>0.05</v>
      </c>
      <c r="L85" s="853">
        <f>N79*K85</f>
        <v>1770.5322230897677</v>
      </c>
      <c r="M85" s="854"/>
      <c r="N85" s="57"/>
    </row>
    <row r="86" spans="1:14" ht="15.75" thickBot="1">
      <c r="B86" s="97" t="s">
        <v>1058</v>
      </c>
      <c r="C86" s="98"/>
      <c r="D86" s="98"/>
      <c r="E86" s="98"/>
      <c r="F86" s="98"/>
      <c r="G86" s="98"/>
      <c r="H86" s="98"/>
      <c r="I86" s="99"/>
      <c r="J86" s="100"/>
      <c r="K86" s="313">
        <v>0.05</v>
      </c>
      <c r="L86" s="855">
        <f>N79*K86</f>
        <v>1770.5322230897677</v>
      </c>
      <c r="M86" s="856"/>
      <c r="N86" s="57"/>
    </row>
    <row r="87" spans="1:14" ht="15.75" thickBot="1">
      <c r="B87" s="818" t="s">
        <v>1037</v>
      </c>
      <c r="C87" s="819"/>
      <c r="D87" s="819"/>
      <c r="E87" s="819"/>
      <c r="F87" s="819"/>
      <c r="G87" s="819"/>
      <c r="H87" s="819"/>
      <c r="I87" s="819"/>
      <c r="J87" s="819"/>
      <c r="K87" s="819"/>
      <c r="L87" s="819"/>
      <c r="M87" s="820"/>
      <c r="N87" s="58">
        <f>L84+L85+L86</f>
        <v>10623.193338538606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46033.83780033396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344">
        <v>2.5</v>
      </c>
      <c r="N36" s="280">
        <f>K36/M36</f>
        <v>2641.9161716002213</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3024.9202106459716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39977.631531368643</v>
      </c>
      <c r="N48" s="280">
        <f>K48*M48</f>
        <v>51970.920990779239</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50.961642769987435</v>
      </c>
      <c r="N49" s="280">
        <f>K49*M49</f>
        <v>1528.8492830996231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53499.770273878865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65899.706726086661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13179.941345217332</v>
      </c>
      <c r="M84" s="854"/>
      <c r="N84" s="57"/>
    </row>
    <row r="85" spans="1:14">
      <c r="B85" s="95" t="s">
        <v>1057</v>
      </c>
      <c r="C85" s="96"/>
      <c r="D85" s="96"/>
      <c r="E85" s="96"/>
      <c r="F85" s="96"/>
      <c r="G85" s="96"/>
      <c r="H85" s="96"/>
      <c r="I85" s="93"/>
      <c r="J85" s="94"/>
      <c r="K85" s="312">
        <v>0.05</v>
      </c>
      <c r="L85" s="853">
        <f>N79*K85</f>
        <v>3294.985336304333</v>
      </c>
      <c r="M85" s="854"/>
      <c r="N85" s="57"/>
    </row>
    <row r="86" spans="1:14" ht="15.75" thickBot="1">
      <c r="B86" s="97" t="s">
        <v>1058</v>
      </c>
      <c r="C86" s="98"/>
      <c r="D86" s="98"/>
      <c r="E86" s="98"/>
      <c r="F86" s="98"/>
      <c r="G86" s="98"/>
      <c r="H86" s="98"/>
      <c r="I86" s="99"/>
      <c r="J86" s="100"/>
      <c r="K86" s="313">
        <v>0.05</v>
      </c>
      <c r="L86" s="855">
        <f>N79*K86</f>
        <v>3294.985336304333</v>
      </c>
      <c r="M86" s="856"/>
      <c r="N86" s="57"/>
    </row>
    <row r="87" spans="1:14" ht="15.75" thickBot="1">
      <c r="B87" s="818" t="s">
        <v>1037</v>
      </c>
      <c r="C87" s="819"/>
      <c r="D87" s="819"/>
      <c r="E87" s="819"/>
      <c r="F87" s="819"/>
      <c r="G87" s="819"/>
      <c r="H87" s="819"/>
      <c r="I87" s="819"/>
      <c r="J87" s="819"/>
      <c r="K87" s="819"/>
      <c r="L87" s="819"/>
      <c r="M87" s="820"/>
      <c r="N87" s="58">
        <f>L84+L85+L86</f>
        <v>19769.912017825998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85669.618743912666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5"/>
      <c r="J36" s="276"/>
      <c r="K36" s="277">
        <f>VLOOKUP(A36,EQUIPOS!A6:D163,4,FALSE)</f>
        <v>6604.7904290005536</v>
      </c>
      <c r="L36" s="278"/>
      <c r="M36" s="344">
        <v>2.5</v>
      </c>
      <c r="N36" s="280">
        <f>K36/M36</f>
        <v>2641.9161716002213</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3024.9202106459716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52671.335333888048</v>
      </c>
      <c r="N48" s="280">
        <f>K48*M48</f>
        <v>68472.735934054464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50.961642769987435</v>
      </c>
      <c r="N49" s="280">
        <f>K49*M49</f>
        <v>1528.8492830996231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70001.58521715409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82401.521669361886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16480.304333872376</v>
      </c>
      <c r="M84" s="854"/>
      <c r="N84" s="57"/>
    </row>
    <row r="85" spans="1:14">
      <c r="B85" s="95" t="s">
        <v>1057</v>
      </c>
      <c r="C85" s="96"/>
      <c r="D85" s="96"/>
      <c r="E85" s="96"/>
      <c r="F85" s="96"/>
      <c r="G85" s="96"/>
      <c r="H85" s="96"/>
      <c r="I85" s="93"/>
      <c r="J85" s="94"/>
      <c r="K85" s="312">
        <v>0.05</v>
      </c>
      <c r="L85" s="853">
        <f>N79*K85</f>
        <v>4120.0760834680941</v>
      </c>
      <c r="M85" s="854"/>
      <c r="N85" s="57"/>
    </row>
    <row r="86" spans="1:14" ht="15.75" thickBot="1">
      <c r="B86" s="97" t="s">
        <v>1058</v>
      </c>
      <c r="C86" s="98"/>
      <c r="D86" s="98"/>
      <c r="E86" s="98"/>
      <c r="F86" s="98"/>
      <c r="G86" s="98"/>
      <c r="H86" s="98"/>
      <c r="I86" s="99"/>
      <c r="J86" s="100"/>
      <c r="K86" s="313">
        <v>0.05</v>
      </c>
      <c r="L86" s="855">
        <f>N79*K86</f>
        <v>4120.0760834680941</v>
      </c>
      <c r="M86" s="856"/>
      <c r="N86" s="57"/>
    </row>
    <row r="87" spans="1:14" ht="15.75" thickBot="1">
      <c r="B87" s="818" t="s">
        <v>1037</v>
      </c>
      <c r="C87" s="819"/>
      <c r="D87" s="819"/>
      <c r="E87" s="819"/>
      <c r="F87" s="819"/>
      <c r="G87" s="819"/>
      <c r="H87" s="819"/>
      <c r="I87" s="819"/>
      <c r="J87" s="819"/>
      <c r="K87" s="819"/>
      <c r="L87" s="819"/>
      <c r="M87" s="820"/>
      <c r="N87" s="58">
        <f>L84+L85+L86</f>
        <v>24720.456500808566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107121.97817017045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5"/>
      <c r="J36" s="276"/>
      <c r="K36" s="277"/>
      <c r="L36" s="278"/>
      <c r="M36" s="344"/>
      <c r="N36" s="280"/>
      <c r="P36" s="112"/>
    </row>
    <row r="37" spans="1:16">
      <c r="A37" s="119"/>
      <c r="B37" s="867"/>
      <c r="C37" s="868"/>
      <c r="D37" s="868"/>
      <c r="E37" s="868"/>
      <c r="F37" s="868"/>
      <c r="G37" s="868"/>
      <c r="H37" s="869"/>
      <c r="I37" s="429"/>
      <c r="J37" s="430"/>
      <c r="K37" s="277"/>
      <c r="L37" s="343"/>
      <c r="M37" s="344"/>
      <c r="N37" s="280"/>
      <c r="P37" s="109"/>
    </row>
    <row r="38" spans="1:16">
      <c r="A38" s="119"/>
      <c r="B38" s="867"/>
      <c r="C38" s="868"/>
      <c r="D38" s="868"/>
      <c r="E38" s="868"/>
      <c r="F38" s="868"/>
      <c r="G38" s="868"/>
      <c r="H38" s="869"/>
      <c r="I38" s="336"/>
      <c r="J38" s="338"/>
      <c r="K38" s="277"/>
      <c r="L38" s="431"/>
      <c r="M38" s="432"/>
      <c r="N38" s="280"/>
      <c r="P38" s="112"/>
    </row>
    <row r="39" spans="1:16">
      <c r="B39" s="867"/>
      <c r="C39" s="868"/>
      <c r="D39" s="868"/>
      <c r="E39" s="868"/>
      <c r="F39" s="868"/>
      <c r="G39" s="868"/>
      <c r="H39" s="86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5" t="s">
        <v>1036</v>
      </c>
      <c r="C41" s="876"/>
      <c r="D41" s="876"/>
      <c r="E41" s="44"/>
      <c r="F41" s="45"/>
      <c r="G41" s="45"/>
      <c r="H41" s="46"/>
      <c r="I41" s="42"/>
      <c r="J41" s="43"/>
      <c r="K41" s="287"/>
      <c r="L41" s="284"/>
      <c r="M41" s="409">
        <v>0.05</v>
      </c>
      <c r="N41" s="352">
        <f>N77*M41</f>
        <v>383.00403904575001</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3" t="s">
        <v>1029</v>
      </c>
      <c r="K47" s="91" t="s">
        <v>1030</v>
      </c>
      <c r="L47" s="899" t="s">
        <v>1039</v>
      </c>
      <c r="M47" s="898"/>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49798.515292142838</v>
      </c>
      <c r="N48" s="280">
        <f>K48*M48</f>
        <v>64738.069879785689</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64738.069879785689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74496.090160393258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14899.218032078652</v>
      </c>
      <c r="M84" s="854"/>
      <c r="N84" s="57"/>
    </row>
    <row r="85" spans="1:14">
      <c r="B85" s="95" t="s">
        <v>1057</v>
      </c>
      <c r="C85" s="96"/>
      <c r="D85" s="96"/>
      <c r="E85" s="96"/>
      <c r="F85" s="96"/>
      <c r="G85" s="96"/>
      <c r="H85" s="96"/>
      <c r="I85" s="93"/>
      <c r="J85" s="94"/>
      <c r="K85" s="312">
        <v>0.05</v>
      </c>
      <c r="L85" s="853">
        <f>N79*K85</f>
        <v>3724.804508019663</v>
      </c>
      <c r="M85" s="854"/>
      <c r="N85" s="57"/>
    </row>
    <row r="86" spans="1:14" ht="15.75" thickBot="1">
      <c r="B86" s="97" t="s">
        <v>1058</v>
      </c>
      <c r="C86" s="98"/>
      <c r="D86" s="98"/>
      <c r="E86" s="98"/>
      <c r="F86" s="98"/>
      <c r="G86" s="98"/>
      <c r="H86" s="98"/>
      <c r="I86" s="99"/>
      <c r="J86" s="100"/>
      <c r="K86" s="313">
        <v>0.05</v>
      </c>
      <c r="L86" s="855">
        <f>N79*K86</f>
        <v>3724.804508019663</v>
      </c>
      <c r="M86" s="856"/>
      <c r="N86" s="57"/>
    </row>
    <row r="87" spans="1:14" ht="15.75" thickBot="1">
      <c r="B87" s="818" t="s">
        <v>1037</v>
      </c>
      <c r="C87" s="819"/>
      <c r="D87" s="819"/>
      <c r="E87" s="819"/>
      <c r="F87" s="819"/>
      <c r="G87" s="819"/>
      <c r="H87" s="819"/>
      <c r="I87" s="819"/>
      <c r="J87" s="819"/>
      <c r="K87" s="819"/>
      <c r="L87" s="819"/>
      <c r="M87" s="820"/>
      <c r="N87" s="58">
        <f>L84+L85+L86</f>
        <v>22348.827048117979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96844.917208511237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5"/>
      <c r="J36" s="276"/>
      <c r="K36" s="277"/>
      <c r="L36" s="278"/>
      <c r="M36" s="344"/>
      <c r="N36" s="280"/>
      <c r="P36" s="112"/>
    </row>
    <row r="37" spans="1:16">
      <c r="A37" s="119"/>
      <c r="B37" s="867"/>
      <c r="C37" s="868"/>
      <c r="D37" s="868"/>
      <c r="E37" s="868"/>
      <c r="F37" s="868"/>
      <c r="G37" s="868"/>
      <c r="H37" s="869"/>
      <c r="I37" s="429"/>
      <c r="J37" s="430"/>
      <c r="K37" s="277"/>
      <c r="L37" s="343"/>
      <c r="M37" s="344"/>
      <c r="N37" s="280"/>
      <c r="P37" s="109"/>
    </row>
    <row r="38" spans="1:16">
      <c r="A38" s="119"/>
      <c r="B38" s="867"/>
      <c r="C38" s="868"/>
      <c r="D38" s="868"/>
      <c r="E38" s="868"/>
      <c r="F38" s="868"/>
      <c r="G38" s="868"/>
      <c r="H38" s="869"/>
      <c r="I38" s="336"/>
      <c r="J38" s="338"/>
      <c r="K38" s="277"/>
      <c r="L38" s="431"/>
      <c r="M38" s="432"/>
      <c r="N38" s="280"/>
      <c r="P38" s="112"/>
    </row>
    <row r="39" spans="1:16">
      <c r="B39" s="867"/>
      <c r="C39" s="868"/>
      <c r="D39" s="868"/>
      <c r="E39" s="868"/>
      <c r="F39" s="868"/>
      <c r="G39" s="868"/>
      <c r="H39" s="86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5" t="s">
        <v>1036</v>
      </c>
      <c r="C41" s="876"/>
      <c r="D41" s="876"/>
      <c r="E41" s="44"/>
      <c r="F41" s="45"/>
      <c r="G41" s="45"/>
      <c r="H41" s="46"/>
      <c r="I41" s="42"/>
      <c r="J41" s="43"/>
      <c r="K41" s="287"/>
      <c r="L41" s="284"/>
      <c r="M41" s="409">
        <v>0.05</v>
      </c>
      <c r="N41" s="352">
        <f>N77*M41</f>
        <v>383.00403904575001</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3" t="s">
        <v>1029</v>
      </c>
      <c r="K47" s="91" t="s">
        <v>1030</v>
      </c>
      <c r="L47" s="899" t="s">
        <v>1039</v>
      </c>
      <c r="M47" s="898"/>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45022.102245269874</v>
      </c>
      <c r="N48" s="280">
        <f>K48*M48</f>
        <v>58528.732918850837</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58528.732918850837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68286.753199458413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13657.350639891683</v>
      </c>
      <c r="M84" s="854"/>
      <c r="N84" s="57"/>
    </row>
    <row r="85" spans="1:14">
      <c r="B85" s="95" t="s">
        <v>1057</v>
      </c>
      <c r="C85" s="96"/>
      <c r="D85" s="96"/>
      <c r="E85" s="96"/>
      <c r="F85" s="96"/>
      <c r="G85" s="96"/>
      <c r="H85" s="96"/>
      <c r="I85" s="93"/>
      <c r="J85" s="94"/>
      <c r="K85" s="312">
        <v>0.05</v>
      </c>
      <c r="L85" s="853">
        <f>N79*K85</f>
        <v>3414.3376599729208</v>
      </c>
      <c r="M85" s="854"/>
      <c r="N85" s="57"/>
    </row>
    <row r="86" spans="1:14" ht="15.75" thickBot="1">
      <c r="B86" s="97" t="s">
        <v>1058</v>
      </c>
      <c r="C86" s="98"/>
      <c r="D86" s="98"/>
      <c r="E86" s="98"/>
      <c r="F86" s="98"/>
      <c r="G86" s="98"/>
      <c r="H86" s="98"/>
      <c r="I86" s="99"/>
      <c r="J86" s="100"/>
      <c r="K86" s="313">
        <v>0.05</v>
      </c>
      <c r="L86" s="855">
        <f>N79*K86</f>
        <v>3414.3376599729208</v>
      </c>
      <c r="M86" s="856"/>
      <c r="N86" s="57"/>
    </row>
    <row r="87" spans="1:14" ht="15.75" thickBot="1">
      <c r="B87" s="818" t="s">
        <v>1037</v>
      </c>
      <c r="C87" s="819"/>
      <c r="D87" s="819"/>
      <c r="E87" s="819"/>
      <c r="F87" s="819"/>
      <c r="G87" s="819"/>
      <c r="H87" s="819"/>
      <c r="I87" s="819"/>
      <c r="J87" s="819"/>
      <c r="K87" s="819"/>
      <c r="L87" s="819"/>
      <c r="M87" s="820"/>
      <c r="N87" s="58">
        <f>L84+L85+L86</f>
        <v>20486.025959837523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88772.77915929594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5"/>
      <c r="J36" s="276"/>
      <c r="K36" s="277"/>
      <c r="L36" s="278"/>
      <c r="M36" s="344"/>
      <c r="N36" s="280"/>
      <c r="P36" s="112"/>
    </row>
    <row r="37" spans="1:16">
      <c r="A37" s="119"/>
      <c r="B37" s="867"/>
      <c r="C37" s="868"/>
      <c r="D37" s="868"/>
      <c r="E37" s="868"/>
      <c r="F37" s="868"/>
      <c r="G37" s="868"/>
      <c r="H37" s="869"/>
      <c r="I37" s="429"/>
      <c r="J37" s="430"/>
      <c r="K37" s="277"/>
      <c r="L37" s="343"/>
      <c r="M37" s="344"/>
      <c r="N37" s="280"/>
      <c r="P37" s="109"/>
    </row>
    <row r="38" spans="1:16">
      <c r="A38" s="119"/>
      <c r="B38" s="867"/>
      <c r="C38" s="868"/>
      <c r="D38" s="868"/>
      <c r="E38" s="868"/>
      <c r="F38" s="868"/>
      <c r="G38" s="868"/>
      <c r="H38" s="869"/>
      <c r="I38" s="336"/>
      <c r="J38" s="338"/>
      <c r="K38" s="277"/>
      <c r="L38" s="431"/>
      <c r="M38" s="432"/>
      <c r="N38" s="280"/>
      <c r="P38" s="112"/>
    </row>
    <row r="39" spans="1:16">
      <c r="B39" s="867"/>
      <c r="C39" s="868"/>
      <c r="D39" s="868"/>
      <c r="E39" s="868"/>
      <c r="F39" s="868"/>
      <c r="G39" s="868"/>
      <c r="H39" s="86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5" t="s">
        <v>1036</v>
      </c>
      <c r="C41" s="876"/>
      <c r="D41" s="876"/>
      <c r="E41" s="44"/>
      <c r="F41" s="45"/>
      <c r="G41" s="45"/>
      <c r="H41" s="46"/>
      <c r="I41" s="42"/>
      <c r="J41" s="43"/>
      <c r="K41" s="287"/>
      <c r="L41" s="284"/>
      <c r="M41" s="409">
        <v>0.05</v>
      </c>
      <c r="N41" s="352">
        <f>N77*M41</f>
        <v>255.33602603049999</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3" t="s">
        <v>1029</v>
      </c>
      <c r="K47" s="91" t="s">
        <v>1030</v>
      </c>
      <c r="L47" s="899" t="s">
        <v>1039</v>
      </c>
      <c r="M47" s="898"/>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64065.855000000003</v>
      </c>
      <c r="N48" s="280">
        <f>K48*M48</f>
        <v>83285.611500000014</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83285.611500000014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5">
        <f>VLOOKUP(A60,TRANSPORTE!A5:D117,4,FALSE)</f>
        <v>1319.1811235744801</v>
      </c>
      <c r="M60" s="906"/>
      <c r="N60" s="295">
        <f>K60*L60</f>
        <v>1714.9354606468241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1714.9354606468241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5106.7205206099998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90362.603507287349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18072.52070145747</v>
      </c>
      <c r="M84" s="854"/>
      <c r="N84" s="57"/>
    </row>
    <row r="85" spans="1:14">
      <c r="B85" s="95" t="s">
        <v>1057</v>
      </c>
      <c r="C85" s="96"/>
      <c r="D85" s="96"/>
      <c r="E85" s="96"/>
      <c r="F85" s="96"/>
      <c r="G85" s="96"/>
      <c r="H85" s="96"/>
      <c r="I85" s="93"/>
      <c r="J85" s="94"/>
      <c r="K85" s="312">
        <v>0.05</v>
      </c>
      <c r="L85" s="853">
        <f>N79*K85</f>
        <v>4518.1301753643675</v>
      </c>
      <c r="M85" s="854"/>
      <c r="N85" s="57"/>
    </row>
    <row r="86" spans="1:14" ht="15.75" thickBot="1">
      <c r="B86" s="97" t="s">
        <v>1058</v>
      </c>
      <c r="C86" s="98"/>
      <c r="D86" s="98"/>
      <c r="E86" s="98"/>
      <c r="F86" s="98"/>
      <c r="G86" s="98"/>
      <c r="H86" s="98"/>
      <c r="I86" s="99"/>
      <c r="J86" s="100"/>
      <c r="K86" s="313">
        <v>0.05</v>
      </c>
      <c r="L86" s="855">
        <f>N79*K86</f>
        <v>4518.1301753643675</v>
      </c>
      <c r="M86" s="856"/>
      <c r="N86" s="57"/>
    </row>
    <row r="87" spans="1:14" ht="15.75" thickBot="1">
      <c r="B87" s="818" t="s">
        <v>1037</v>
      </c>
      <c r="C87" s="819"/>
      <c r="D87" s="819"/>
      <c r="E87" s="819"/>
      <c r="F87" s="819"/>
      <c r="G87" s="819"/>
      <c r="H87" s="819"/>
      <c r="I87" s="819"/>
      <c r="J87" s="819"/>
      <c r="K87" s="819"/>
      <c r="L87" s="819"/>
      <c r="M87" s="820"/>
      <c r="N87" s="58">
        <f>L84+L85+L86</f>
        <v>27108.781052186205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117471.38455947355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228</v>
      </c>
      <c r="B36" s="867" t="str">
        <f>VLOOKUP(A36,EQUIPOS!A6:D154,3,FALSE)</f>
        <v xml:space="preserve">Formaleta metálica (concreto hidráulico)
</v>
      </c>
      <c r="C36" s="868"/>
      <c r="D36" s="868"/>
      <c r="E36" s="868"/>
      <c r="F36" s="868"/>
      <c r="G36" s="868"/>
      <c r="H36" s="869"/>
      <c r="I36" s="275"/>
      <c r="J36" s="276"/>
      <c r="K36" s="277">
        <f>VLOOKUP(A36,EQUIPOS!A6:D163,4,FALSE)</f>
        <v>2786.090875035763</v>
      </c>
      <c r="L36" s="278"/>
      <c r="M36" s="279">
        <v>2</v>
      </c>
      <c r="N36" s="280">
        <f>K36/M36</f>
        <v>1393.0454375178815</v>
      </c>
    </row>
    <row r="37" spans="1:14">
      <c r="A37" s="119" t="s">
        <v>282</v>
      </c>
      <c r="B37" s="867" t="str">
        <f>VLOOKUP(A37,EQUIPOS!A7:D154,3,FALSE)</f>
        <v>Piloteadora potencia 250KW, RPM 1800, fuerza elevadora 200KN</v>
      </c>
      <c r="C37" s="868"/>
      <c r="D37" s="868"/>
      <c r="E37" s="868"/>
      <c r="F37" s="868"/>
      <c r="G37" s="868"/>
      <c r="H37" s="869"/>
      <c r="I37" s="429"/>
      <c r="J37" s="430"/>
      <c r="K37" s="277">
        <f>VLOOKUP(A37,EQUIPOS!A7:D164,4,FALSE)</f>
        <v>549540.67247492447</v>
      </c>
      <c r="L37" s="343"/>
      <c r="M37" s="344">
        <v>4</v>
      </c>
      <c r="N37" s="280">
        <f>K37/M37</f>
        <v>137385.16811873112</v>
      </c>
    </row>
    <row r="38" spans="1:14">
      <c r="A38" s="119" t="s">
        <v>363</v>
      </c>
      <c r="B38" s="867" t="str">
        <f>VLOOKUP(A38,EQUIPOS!A8:D154,3,FALSE)</f>
        <v>Vibrador de concreto, Motor de 3 hp a 18.000 rpm Mangueras de 4 mt</v>
      </c>
      <c r="C38" s="868"/>
      <c r="D38" s="868"/>
      <c r="E38" s="868"/>
      <c r="F38" s="868"/>
      <c r="G38" s="868"/>
      <c r="H38" s="869"/>
      <c r="I38" s="336"/>
      <c r="J38" s="338"/>
      <c r="K38" s="277">
        <f>VLOOKUP(A38,EQUIPOS!A8:D165,4,FALSE)</f>
        <v>6411.7098712553097</v>
      </c>
      <c r="L38" s="431"/>
      <c r="M38" s="432">
        <v>2</v>
      </c>
      <c r="N38" s="280">
        <f>K38/M38</f>
        <v>3205.8549356276549</v>
      </c>
    </row>
    <row r="39" spans="1:14">
      <c r="B39" s="867"/>
      <c r="C39" s="868"/>
      <c r="D39" s="868"/>
      <c r="E39" s="874"/>
      <c r="F39" s="868"/>
      <c r="G39" s="868"/>
      <c r="H39" s="869"/>
      <c r="I39" s="42"/>
      <c r="J39" s="43"/>
      <c r="K39" s="282"/>
      <c r="L39" s="284"/>
      <c r="M39" s="285"/>
      <c r="N39" s="286"/>
    </row>
    <row r="40" spans="1:14">
      <c r="B40" s="875" t="s">
        <v>1036</v>
      </c>
      <c r="C40" s="876"/>
      <c r="D40" s="876"/>
      <c r="E40" s="44"/>
      <c r="F40" s="45"/>
      <c r="G40" s="45"/>
      <c r="H40" s="46"/>
      <c r="I40" s="42"/>
      <c r="J40" s="43"/>
      <c r="K40" s="287"/>
      <c r="L40" s="284"/>
      <c r="M40" s="409">
        <v>0.1</v>
      </c>
      <c r="N40" s="352">
        <f>N76*M40</f>
        <v>1174.5457360179728</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2">
        <f>SUM(N36:N41)</f>
        <v>143158.61422789464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3" t="s">
        <v>1029</v>
      </c>
      <c r="K46" s="91" t="s">
        <v>1030</v>
      </c>
      <c r="L46" s="899" t="s">
        <v>1039</v>
      </c>
      <c r="M46" s="898"/>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3377.8462619200764</v>
      </c>
      <c r="N47" s="280">
        <f>K47*M47</f>
        <v>40112.66826530658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7273.4444444444443</v>
      </c>
      <c r="N48" s="280">
        <f>K48*M48</f>
        <v>3636.7222222222222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5140.9992165370932</v>
      </c>
      <c r="N49" s="280">
        <f>K49*M49</f>
        <v>2570.4996082685466</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483856.20493706089</v>
      </c>
      <c r="N50" s="280">
        <f>K50*M50</f>
        <v>63843.322150612534</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8" t="s">
        <v>1037</v>
      </c>
      <c r="C54" s="819"/>
      <c r="D54" s="819"/>
      <c r="E54" s="819"/>
      <c r="F54" s="819"/>
      <c r="G54" s="819"/>
      <c r="H54" s="819"/>
      <c r="I54" s="819"/>
      <c r="J54" s="819"/>
      <c r="K54" s="819"/>
      <c r="L54" s="819"/>
      <c r="M54" s="820"/>
      <c r="N54" s="402">
        <f>SUM(N47:N53)</f>
        <v>110163.21224640988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5">
        <f>VLOOKUP(A59,TRANSPORTE!A5:D117,4,FALSE)</f>
        <v>57.569347874129434</v>
      </c>
      <c r="M59" s="906"/>
      <c r="N59" s="295">
        <f>K59*L59</f>
        <v>2.878467393706472</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2.878467393706472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11745.457360179727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265070.16230187798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53014.032460375602</v>
      </c>
      <c r="M83" s="854"/>
      <c r="N83" s="57"/>
    </row>
    <row r="84" spans="1:14">
      <c r="B84" s="95" t="s">
        <v>1057</v>
      </c>
      <c r="C84" s="96"/>
      <c r="D84" s="96"/>
      <c r="E84" s="96"/>
      <c r="F84" s="96"/>
      <c r="G84" s="96"/>
      <c r="H84" s="96"/>
      <c r="I84" s="93"/>
      <c r="J84" s="94"/>
      <c r="K84" s="312">
        <v>0.05</v>
      </c>
      <c r="L84" s="853">
        <f>N78*K84</f>
        <v>13253.5081150939</v>
      </c>
      <c r="M84" s="854"/>
      <c r="N84" s="57"/>
    </row>
    <row r="85" spans="1:14" ht="15.75" thickBot="1">
      <c r="B85" s="97" t="s">
        <v>1058</v>
      </c>
      <c r="C85" s="98"/>
      <c r="D85" s="98"/>
      <c r="E85" s="98"/>
      <c r="F85" s="98"/>
      <c r="G85" s="98"/>
      <c r="H85" s="98"/>
      <c r="I85" s="99"/>
      <c r="J85" s="100"/>
      <c r="K85" s="313">
        <v>0.05</v>
      </c>
      <c r="L85" s="855">
        <f>N78*K85</f>
        <v>13253.5081150939</v>
      </c>
      <c r="M85" s="856"/>
      <c r="N85" s="57"/>
    </row>
    <row r="86" spans="1:14" ht="15.75" thickBot="1">
      <c r="B86" s="818" t="s">
        <v>1037</v>
      </c>
      <c r="C86" s="819"/>
      <c r="D86" s="819"/>
      <c r="E86" s="819"/>
      <c r="F86" s="819"/>
      <c r="G86" s="819"/>
      <c r="H86" s="819"/>
      <c r="I86" s="819"/>
      <c r="J86" s="819"/>
      <c r="K86" s="819"/>
      <c r="L86" s="819"/>
      <c r="M86" s="820"/>
      <c r="N86" s="58">
        <f>L83+L84+L85</f>
        <v>79521.048690563388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344591.2109924414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228</v>
      </c>
      <c r="B36" s="867" t="str">
        <f>VLOOKUP(A36,EQUIPOS!A6:D154,3,FALSE)</f>
        <v xml:space="preserve">Formaleta metálica (concreto hidráulico)
</v>
      </c>
      <c r="C36" s="868"/>
      <c r="D36" s="868"/>
      <c r="E36" s="868"/>
      <c r="F36" s="868"/>
      <c r="G36" s="868"/>
      <c r="H36" s="869"/>
      <c r="I36" s="275"/>
      <c r="J36" s="276"/>
      <c r="K36" s="277">
        <f>VLOOKUP(A36,EQUIPOS!A6:D163,4,FALSE)</f>
        <v>2786.090875035763</v>
      </c>
      <c r="L36" s="278"/>
      <c r="M36" s="279">
        <v>2</v>
      </c>
      <c r="N36" s="280">
        <f>K36/M36</f>
        <v>1393.0454375178815</v>
      </c>
    </row>
    <row r="37" spans="1:14">
      <c r="A37" s="119" t="s">
        <v>282</v>
      </c>
      <c r="B37" s="867" t="str">
        <f>VLOOKUP(A37,EQUIPOS!A7:D154,3,FALSE)</f>
        <v>Piloteadora potencia 250KW, RPM 1800, fuerza elevadora 200KN</v>
      </c>
      <c r="C37" s="868"/>
      <c r="D37" s="868"/>
      <c r="E37" s="868"/>
      <c r="F37" s="868"/>
      <c r="G37" s="868"/>
      <c r="H37" s="869"/>
      <c r="I37" s="429"/>
      <c r="J37" s="430"/>
      <c r="K37" s="277">
        <f>VLOOKUP(A37,EQUIPOS!A7:D164,4,FALSE)</f>
        <v>549540.67247492447</v>
      </c>
      <c r="L37" s="343"/>
      <c r="M37" s="344">
        <v>4</v>
      </c>
      <c r="N37" s="280">
        <f>K37/M37</f>
        <v>137385.16811873112</v>
      </c>
    </row>
    <row r="38" spans="1:14">
      <c r="A38" s="119" t="s">
        <v>363</v>
      </c>
      <c r="B38" s="867" t="str">
        <f>VLOOKUP(A38,EQUIPOS!A8:D154,3,FALSE)</f>
        <v>Vibrador de concreto, Motor de 3 hp a 18.000 rpm Mangueras de 4 mt</v>
      </c>
      <c r="C38" s="868"/>
      <c r="D38" s="868"/>
      <c r="E38" s="868"/>
      <c r="F38" s="868"/>
      <c r="G38" s="868"/>
      <c r="H38" s="869"/>
      <c r="I38" s="336"/>
      <c r="J38" s="338"/>
      <c r="K38" s="277">
        <f>VLOOKUP(A38,EQUIPOS!A8:D165,4,FALSE)</f>
        <v>6411.7098712553097</v>
      </c>
      <c r="L38" s="431"/>
      <c r="M38" s="432">
        <v>2</v>
      </c>
      <c r="N38" s="280">
        <f>K38/M38</f>
        <v>3205.8549356276549</v>
      </c>
    </row>
    <row r="39" spans="1:14">
      <c r="B39" s="867"/>
      <c r="C39" s="868"/>
      <c r="D39" s="868"/>
      <c r="E39" s="874"/>
      <c r="F39" s="868"/>
      <c r="G39" s="868"/>
      <c r="H39" s="869"/>
      <c r="I39" s="42"/>
      <c r="J39" s="43"/>
      <c r="K39" s="282"/>
      <c r="L39" s="284"/>
      <c r="M39" s="285"/>
      <c r="N39" s="286"/>
    </row>
    <row r="40" spans="1:14">
      <c r="B40" s="875" t="s">
        <v>1036</v>
      </c>
      <c r="C40" s="876"/>
      <c r="D40" s="876"/>
      <c r="E40" s="44"/>
      <c r="F40" s="45"/>
      <c r="G40" s="45"/>
      <c r="H40" s="46"/>
      <c r="I40" s="42"/>
      <c r="J40" s="43"/>
      <c r="K40" s="287"/>
      <c r="L40" s="284"/>
      <c r="M40" s="409">
        <v>0.1</v>
      </c>
      <c r="N40" s="352">
        <f>N76*M40</f>
        <v>1174.5457360179728</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2">
        <f>SUM(N36:N41)</f>
        <v>143158.61422789464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3" t="s">
        <v>1029</v>
      </c>
      <c r="K46" s="91" t="s">
        <v>1030</v>
      </c>
      <c r="L46" s="899" t="s">
        <v>1039</v>
      </c>
      <c r="M46" s="898"/>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3377.8462619200764</v>
      </c>
      <c r="N47" s="280">
        <f>K47*M47</f>
        <v>40112.66826530658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7273.4444444444443</v>
      </c>
      <c r="N48" s="280">
        <f>K48*M48</f>
        <v>3636.7222222222222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5140.9992165370932</v>
      </c>
      <c r="N49" s="280">
        <f>K49*M49</f>
        <v>2570.4996082685466</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483856.20493706089</v>
      </c>
      <c r="N50" s="280">
        <f>K50*M50</f>
        <v>63843.322150612534</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8" t="s">
        <v>1037</v>
      </c>
      <c r="C54" s="819"/>
      <c r="D54" s="819"/>
      <c r="E54" s="819"/>
      <c r="F54" s="819"/>
      <c r="G54" s="819"/>
      <c r="H54" s="819"/>
      <c r="I54" s="819"/>
      <c r="J54" s="819"/>
      <c r="K54" s="819"/>
      <c r="L54" s="819"/>
      <c r="M54" s="820"/>
      <c r="N54" s="402">
        <f>SUM(N47:N53)</f>
        <v>110163.21224640988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5">
        <f>VLOOKUP(A59,TRANSPORTE!A5:D117,4,FALSE)</f>
        <v>57.569347874129434</v>
      </c>
      <c r="M59" s="906"/>
      <c r="N59" s="295">
        <f>K59*L59</f>
        <v>2.878467393706472</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2.878467393706472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09">
        <f>SUM(N70:N75)</f>
        <v>11745.457360179727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265070.16230187798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53014.032460375602</v>
      </c>
      <c r="M83" s="854"/>
      <c r="N83" s="57"/>
    </row>
    <row r="84" spans="1:14">
      <c r="B84" s="95" t="s">
        <v>1057</v>
      </c>
      <c r="C84" s="96"/>
      <c r="D84" s="96"/>
      <c r="E84" s="96"/>
      <c r="F84" s="96"/>
      <c r="G84" s="96"/>
      <c r="H84" s="96"/>
      <c r="I84" s="93"/>
      <c r="J84" s="94"/>
      <c r="K84" s="312">
        <v>0.05</v>
      </c>
      <c r="L84" s="853">
        <f>N78*K84</f>
        <v>13253.5081150939</v>
      </c>
      <c r="M84" s="854"/>
      <c r="N84" s="57"/>
    </row>
    <row r="85" spans="1:14" ht="15.75" thickBot="1">
      <c r="B85" s="97" t="s">
        <v>1058</v>
      </c>
      <c r="C85" s="98"/>
      <c r="D85" s="98"/>
      <c r="E85" s="98"/>
      <c r="F85" s="98"/>
      <c r="G85" s="98"/>
      <c r="H85" s="98"/>
      <c r="I85" s="99"/>
      <c r="J85" s="100"/>
      <c r="K85" s="313">
        <v>0.05</v>
      </c>
      <c r="L85" s="855">
        <f>N78*K85</f>
        <v>13253.5081150939</v>
      </c>
      <c r="M85" s="856"/>
      <c r="N85" s="57"/>
    </row>
    <row r="86" spans="1:14" ht="15.75" thickBot="1">
      <c r="B86" s="818" t="s">
        <v>1037</v>
      </c>
      <c r="C86" s="819"/>
      <c r="D86" s="819"/>
      <c r="E86" s="819"/>
      <c r="F86" s="819"/>
      <c r="G86" s="819"/>
      <c r="H86" s="819"/>
      <c r="I86" s="819"/>
      <c r="J86" s="819"/>
      <c r="K86" s="819"/>
      <c r="L86" s="819"/>
      <c r="M86" s="820"/>
      <c r="N86" s="58">
        <f>L83+L84+L85</f>
        <v>79521.048690563388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344591.2109924414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243</v>
      </c>
      <c r="B36" s="867" t="str">
        <f>VLOOKUP(A36,EQUIPOS!A6:D154,3,FALSE)</f>
        <v>Grúa 10 ton</v>
      </c>
      <c r="C36" s="868"/>
      <c r="D36" s="868"/>
      <c r="E36" s="868"/>
      <c r="F36" s="868"/>
      <c r="G36" s="868"/>
      <c r="H36" s="869"/>
      <c r="I36" s="275"/>
      <c r="J36" s="276"/>
      <c r="K36" s="277">
        <f>VLOOKUP(A36,EQUIPOS!A6:D163,4,FALSE)</f>
        <v>135991.71854973934</v>
      </c>
      <c r="L36" s="278"/>
      <c r="M36" s="279">
        <v>0.158</v>
      </c>
      <c r="N36" s="280">
        <f t="shared" ref="N36:N44" si="0">K36/M36</f>
        <v>860707.07942872995</v>
      </c>
    </row>
    <row r="37" spans="1:14">
      <c r="A37" s="119" t="s">
        <v>121</v>
      </c>
      <c r="B37" s="867" t="str">
        <f>VLOOKUP(A37,EQUIPOS!A7:D154,3,FALSE)</f>
        <v>Bomba eléctrica para accionar la celda</v>
      </c>
      <c r="C37" s="868"/>
      <c r="D37" s="868"/>
      <c r="E37" s="868"/>
      <c r="F37" s="868"/>
      <c r="G37" s="868"/>
      <c r="H37" s="869"/>
      <c r="I37" s="429"/>
      <c r="J37" s="430"/>
      <c r="K37" s="277">
        <f>VLOOKUP(A37,EQUIPOS!A7:D164,4,FALSE)</f>
        <v>65809.5</v>
      </c>
      <c r="L37" s="343"/>
      <c r="M37" s="344">
        <v>0.158</v>
      </c>
      <c r="N37" s="280">
        <f t="shared" si="0"/>
        <v>416515.82278481009</v>
      </c>
    </row>
    <row r="38" spans="1:14">
      <c r="A38" s="119" t="s">
        <v>217</v>
      </c>
      <c r="B38" s="867" t="str">
        <f>VLOOKUP(A38,EQUIPOS!A8:D154,3,FALSE)</f>
        <v>Equipo de soldadura y de acetileno (incluye soldadura)</v>
      </c>
      <c r="C38" s="868"/>
      <c r="D38" s="868"/>
      <c r="E38" s="868"/>
      <c r="F38" s="868"/>
      <c r="G38" s="868"/>
      <c r="H38" s="869"/>
      <c r="I38" s="429"/>
      <c r="J38" s="430"/>
      <c r="K38" s="446">
        <f>VLOOKUP(A38,EQUIPOS!A8:D165,4,FALSE)</f>
        <v>22890.666106522873</v>
      </c>
      <c r="L38" s="343"/>
      <c r="M38" s="344">
        <v>0.158</v>
      </c>
      <c r="N38" s="280">
        <f t="shared" si="0"/>
        <v>144877.63358558781</v>
      </c>
    </row>
    <row r="39" spans="1:14">
      <c r="A39" s="119" t="s">
        <v>255</v>
      </c>
      <c r="B39" s="867" t="str">
        <f>VLOOKUP(A39,EQUIPOS!A9:D154,3,FALSE)</f>
        <v>Manómetro cable de acero para bajar la celda</v>
      </c>
      <c r="C39" s="868"/>
      <c r="D39" s="868"/>
      <c r="E39" s="868"/>
      <c r="F39" s="868"/>
      <c r="G39" s="868"/>
      <c r="H39" s="869"/>
      <c r="I39" s="429"/>
      <c r="J39" s="430"/>
      <c r="K39" s="446">
        <f>VLOOKUP(A39,EQUIPOS!A9:D166,4,FALSE)</f>
        <v>1647674.0792606154</v>
      </c>
      <c r="L39" s="343"/>
      <c r="M39" s="344">
        <v>0.158</v>
      </c>
      <c r="N39" s="280">
        <f t="shared" si="0"/>
        <v>10428316.957345666</v>
      </c>
    </row>
    <row r="40" spans="1:14">
      <c r="A40" s="119" t="s">
        <v>1732</v>
      </c>
      <c r="B40" s="867" t="str">
        <f>VLOOKUP(A40,EQUIPOS!A10:D154,3,FALSE)</f>
        <v xml:space="preserve">Retroexcavadora sobre llantas 
</v>
      </c>
      <c r="C40" s="868"/>
      <c r="D40" s="868"/>
      <c r="E40" s="868"/>
      <c r="F40" s="868"/>
      <c r="G40" s="868"/>
      <c r="H40" s="869"/>
      <c r="I40" s="429"/>
      <c r="J40" s="430"/>
      <c r="K40" s="446">
        <f>VLOOKUP(A40,EQUIPOS!A10:D167,4,FALSE)</f>
        <v>118827.77777777777</v>
      </c>
      <c r="L40" s="343"/>
      <c r="M40" s="344">
        <v>0.158</v>
      </c>
      <c r="N40" s="280">
        <f t="shared" si="0"/>
        <v>752074.54289732757</v>
      </c>
    </row>
    <row r="41" spans="1:14">
      <c r="A41" s="119" t="s">
        <v>115</v>
      </c>
      <c r="B41" s="867" t="str">
        <f>VLOOKUP(A41,EQUIPOS!A6:D154,3,FALSE)</f>
        <v>Andamiaje para Aplicar la Carga (Equipos Sustituto de la Tara)</v>
      </c>
      <c r="C41" s="868"/>
      <c r="D41" s="868"/>
      <c r="E41" s="868"/>
      <c r="F41" s="868"/>
      <c r="G41" s="868"/>
      <c r="H41" s="869"/>
      <c r="I41" s="429"/>
      <c r="J41" s="430"/>
      <c r="K41" s="446">
        <f>VLOOKUP(A41,EQUIPOS!A6:D154,4,FALSE)</f>
        <v>56007</v>
      </c>
      <c r="L41" s="343"/>
      <c r="M41" s="344">
        <v>0.158</v>
      </c>
      <c r="N41" s="280">
        <f t="shared" si="0"/>
        <v>354474.68354430381</v>
      </c>
    </row>
    <row r="42" spans="1:14">
      <c r="A42" s="119" t="s">
        <v>224</v>
      </c>
      <c r="B42" s="867" t="str">
        <f>VLOOKUP(A42,EQUIPOS!A12:D156,3,FALSE)</f>
        <v>Equipo de Medición (Deformimetros Eléctricos, Mecánicos, Celdas de Carga,  Etc.)</v>
      </c>
      <c r="C42" s="868"/>
      <c r="D42" s="868"/>
      <c r="E42" s="868"/>
      <c r="F42" s="868"/>
      <c r="G42" s="868"/>
      <c r="H42" s="869"/>
      <c r="I42" s="336"/>
      <c r="J42" s="338"/>
      <c r="K42" s="446">
        <f>VLOOKUP(A42,EQUIPOS!A12:D169,4,FALSE)</f>
        <v>167666.52041045795</v>
      </c>
      <c r="L42" s="431"/>
      <c r="M42" s="432">
        <v>0.158</v>
      </c>
      <c r="N42" s="280">
        <f t="shared" si="0"/>
        <v>1061180.508926949</v>
      </c>
    </row>
    <row r="43" spans="1:14">
      <c r="A43" t="s">
        <v>335</v>
      </c>
      <c r="B43" s="867" t="str">
        <f>VLOOKUP(A43,EQUIPOS!A13:D157,3,FALSE)</f>
        <v>Tara (Recebo, Agua, Etc.)</v>
      </c>
      <c r="C43" s="868"/>
      <c r="D43" s="868"/>
      <c r="E43" s="868"/>
      <c r="F43" s="868"/>
      <c r="G43" s="868"/>
      <c r="H43" s="869"/>
      <c r="I43" s="42"/>
      <c r="J43" s="43"/>
      <c r="K43" s="446">
        <f>VLOOKUP(A43,EQUIPOS!A13:D170,4,FALSE)</f>
        <v>261361.26176225758</v>
      </c>
      <c r="L43" s="284"/>
      <c r="M43" s="285">
        <v>2.8000000000000001E-2</v>
      </c>
      <c r="N43" s="280">
        <f t="shared" si="0"/>
        <v>9334330.7772234846</v>
      </c>
    </row>
    <row r="44" spans="1:14">
      <c r="A44" t="s">
        <v>216</v>
      </c>
      <c r="B44" s="867" t="str">
        <f>VLOOKUP(A44,EQUIPOS!A14:D158,3,FALSE)</f>
        <v xml:space="preserve">Equipo de topografía Teodolito electrónico con abertura de anteojo de 42 mm. Aumento del anteojo: 30x.Distancia mínima de enfoque: 1.0 m. Precisión: 5´´. Compensador con rango de trabajo ±3´. </v>
      </c>
      <c r="C44" s="868"/>
      <c r="D44" s="868"/>
      <c r="E44" s="868"/>
      <c r="F44" s="868"/>
      <c r="G44" s="868"/>
      <c r="H44" s="869"/>
      <c r="I44" s="42"/>
      <c r="J44" s="43"/>
      <c r="K44" s="446">
        <f>VLOOKUP(A44,EQUIPOS!A14:D171,4,FALSE)</f>
        <v>17399.561201407359</v>
      </c>
      <c r="L44" s="284"/>
      <c r="M44" s="285">
        <v>0.158</v>
      </c>
      <c r="N44" s="281">
        <f t="shared" si="0"/>
        <v>110123.80507219848</v>
      </c>
    </row>
    <row r="45" spans="1:14">
      <c r="B45" s="875" t="s">
        <v>1036</v>
      </c>
      <c r="C45" s="876"/>
      <c r="D45" s="876"/>
      <c r="E45" s="44"/>
      <c r="F45" s="45"/>
      <c r="G45" s="45"/>
      <c r="H45" s="46"/>
      <c r="I45" s="42"/>
      <c r="J45" s="43"/>
      <c r="K45" s="287"/>
      <c r="L45" s="284"/>
      <c r="M45" s="409">
        <v>0.02</v>
      </c>
      <c r="N45" s="352">
        <f>N81*M45</f>
        <v>23612.235743728568</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02">
        <f>SUM(N36:N46)</f>
        <v>23486214.046552785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3" t="s">
        <v>1028</v>
      </c>
      <c r="C51" s="864"/>
      <c r="D51" s="864"/>
      <c r="E51" s="864"/>
      <c r="F51" s="864"/>
      <c r="G51" s="864"/>
      <c r="H51" s="864"/>
      <c r="I51" s="898"/>
      <c r="J51" s="323" t="s">
        <v>1029</v>
      </c>
      <c r="K51" s="91" t="s">
        <v>1030</v>
      </c>
      <c r="L51" s="899" t="s">
        <v>1039</v>
      </c>
      <c r="M51" s="898"/>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22548646.972619422</v>
      </c>
      <c r="N52" s="280">
        <f t="shared" ref="N52:N58" si="1">K52*M52</f>
        <v>22548646.972619422</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77481.493340871457</v>
      </c>
      <c r="N53" s="280">
        <f t="shared" si="1"/>
        <v>2324444.8002261436</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70898.064502964655</v>
      </c>
      <c r="N54" s="280">
        <f t="shared" si="1"/>
        <v>4253883.870177879</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41789.636261806627</v>
      </c>
      <c r="N55" s="280">
        <f t="shared" si="1"/>
        <v>501475.63514167955</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1491078.4953201725</v>
      </c>
      <c r="N56" s="280">
        <f t="shared" si="1"/>
        <v>2982156.990640345</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920311.17176198552</v>
      </c>
      <c r="N57" s="280">
        <f t="shared" si="1"/>
        <v>4601555.8588099275</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19576.652516134487</v>
      </c>
      <c r="N58" s="280">
        <f t="shared" si="1"/>
        <v>1370365.676129414</v>
      </c>
    </row>
    <row r="59" spans="1:14" ht="15.75" thickBot="1">
      <c r="B59" s="818" t="s">
        <v>1037</v>
      </c>
      <c r="C59" s="819"/>
      <c r="D59" s="819"/>
      <c r="E59" s="819"/>
      <c r="F59" s="819"/>
      <c r="G59" s="819"/>
      <c r="H59" s="819"/>
      <c r="I59" s="819"/>
      <c r="J59" s="819"/>
      <c r="K59" s="819"/>
      <c r="L59" s="819"/>
      <c r="M59" s="820"/>
      <c r="N59" s="402">
        <f>SUM(N52:N58)</f>
        <v>38582529.803744815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5">
        <f>VLOOKUP(A64,TRANSPORTE!A5:D117,4,FALSE)</f>
        <v>145173.22023624406</v>
      </c>
      <c r="M64" s="906"/>
      <c r="N64" s="295">
        <f>K64*L64</f>
        <v>7258.6610118122035</v>
      </c>
    </row>
    <row r="65" spans="1:15">
      <c r="B65" s="52"/>
      <c r="C65" s="53"/>
      <c r="D65" s="53"/>
      <c r="E65" s="53"/>
      <c r="F65" s="53"/>
      <c r="G65" s="53"/>
      <c r="H65" s="319"/>
      <c r="I65" s="287"/>
      <c r="J65" s="294"/>
      <c r="K65" s="287"/>
      <c r="L65" s="905"/>
      <c r="M65" s="906"/>
      <c r="N65" s="295"/>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7258.6610118122035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1180611.7871864284</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N47+N59+N70+N81</f>
        <v>63256614.298495844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12651322.859699169</v>
      </c>
      <c r="M88" s="854"/>
      <c r="N88" s="57"/>
    </row>
    <row r="89" spans="1:14">
      <c r="B89" s="95" t="s">
        <v>1057</v>
      </c>
      <c r="C89" s="96"/>
      <c r="D89" s="96"/>
      <c r="E89" s="96"/>
      <c r="F89" s="96"/>
      <c r="G89" s="96"/>
      <c r="H89" s="96"/>
      <c r="I89" s="93"/>
      <c r="J89" s="94"/>
      <c r="K89" s="312">
        <v>0.05</v>
      </c>
      <c r="L89" s="853">
        <f>N83*K89</f>
        <v>3162830.7149247923</v>
      </c>
      <c r="M89" s="854"/>
      <c r="N89" s="57"/>
    </row>
    <row r="90" spans="1:14" ht="15.75" thickBot="1">
      <c r="B90" s="97" t="s">
        <v>1058</v>
      </c>
      <c r="C90" s="98"/>
      <c r="D90" s="98"/>
      <c r="E90" s="98"/>
      <c r="F90" s="98"/>
      <c r="G90" s="98"/>
      <c r="H90" s="98"/>
      <c r="I90" s="99"/>
      <c r="J90" s="100"/>
      <c r="K90" s="313">
        <v>0.05</v>
      </c>
      <c r="L90" s="855">
        <f>N83*K90</f>
        <v>3162830.7149247923</v>
      </c>
      <c r="M90" s="856"/>
      <c r="N90" s="57"/>
    </row>
    <row r="91" spans="1:14" ht="15.75" thickBot="1">
      <c r="B91" s="818" t="s">
        <v>1037</v>
      </c>
      <c r="C91" s="819"/>
      <c r="D91" s="819"/>
      <c r="E91" s="819"/>
      <c r="F91" s="819"/>
      <c r="G91" s="819"/>
      <c r="H91" s="819"/>
      <c r="I91" s="819"/>
      <c r="J91" s="819"/>
      <c r="K91" s="819"/>
      <c r="L91" s="819"/>
      <c r="M91" s="820"/>
      <c r="N91" s="58">
        <f>L88+L89+L90</f>
        <v>18976984.289548755</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82233598.588044599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140</v>
      </c>
      <c r="B36" s="867" t="str">
        <f>VLOOKUP(A36,EQUIPOS!A6:D154,3,FALSE)</f>
        <v>Camisa para Pilote D=1.20m</v>
      </c>
      <c r="C36" s="868"/>
      <c r="D36" s="868"/>
      <c r="E36" s="868"/>
      <c r="F36" s="868"/>
      <c r="G36" s="868"/>
      <c r="H36" s="869"/>
      <c r="I36" s="275"/>
      <c r="J36" s="276"/>
      <c r="K36" s="277">
        <f>VLOOKUP(A36,EQUIPOS!A6:D163,4,FALSE)</f>
        <v>30784.424382292811</v>
      </c>
      <c r="L36" s="278"/>
      <c r="M36" s="279">
        <v>1</v>
      </c>
      <c r="N36" s="280">
        <f t="shared" ref="N36:N42" si="0">K36/M36</f>
        <v>30784.424382292811</v>
      </c>
    </row>
    <row r="37" spans="1:14">
      <c r="A37" s="119" t="s">
        <v>206</v>
      </c>
      <c r="B37" s="867" t="str">
        <f>VLOOKUP(A37,EQUIPOS!A7:D154,3,FALSE)</f>
        <v>Equipo de Soldadura</v>
      </c>
      <c r="C37" s="868"/>
      <c r="D37" s="868"/>
      <c r="E37" s="868"/>
      <c r="F37" s="868"/>
      <c r="G37" s="868"/>
      <c r="H37" s="869"/>
      <c r="I37" s="429"/>
      <c r="J37" s="430"/>
      <c r="K37" s="277">
        <f>VLOOKUP(A37,EQUIPOS!A7:D164,4,FALSE)</f>
        <v>6562.4146356292695</v>
      </c>
      <c r="L37" s="343"/>
      <c r="M37" s="344">
        <v>1</v>
      </c>
      <c r="N37" s="280">
        <f t="shared" si="0"/>
        <v>6562.4146356292695</v>
      </c>
    </row>
    <row r="38" spans="1:14">
      <c r="A38" s="119" t="s">
        <v>242</v>
      </c>
      <c r="B38" s="867" t="str">
        <f>VLOOKUP(A38,EQUIPOS!A8:D154,3,FALSE)</f>
        <v>Grúa con torre capacidad 1 ton en la punta.</v>
      </c>
      <c r="C38" s="868"/>
      <c r="D38" s="868"/>
      <c r="E38" s="868"/>
      <c r="F38" s="868"/>
      <c r="G38" s="868"/>
      <c r="H38" s="869"/>
      <c r="I38" s="429"/>
      <c r="J38" s="430"/>
      <c r="K38" s="446">
        <f>VLOOKUP(A38,EQUIPOS!A8:D165,4,FALSE)</f>
        <v>185457.98624023164</v>
      </c>
      <c r="L38" s="343"/>
      <c r="M38" s="344">
        <v>2.5</v>
      </c>
      <c r="N38" s="280">
        <f t="shared" si="0"/>
        <v>74183.194496092648</v>
      </c>
    </row>
    <row r="39" spans="1:14">
      <c r="A39" s="119" t="s">
        <v>267</v>
      </c>
      <c r="B39" s="867" t="str">
        <f>VLOOKUP(A39,EQUIPOS!A9:D154,3,FALSE)</f>
        <v>Motobomba de concreto</v>
      </c>
      <c r="C39" s="868"/>
      <c r="D39" s="868"/>
      <c r="E39" s="868"/>
      <c r="F39" s="868"/>
      <c r="G39" s="868"/>
      <c r="H39" s="869"/>
      <c r="I39" s="429"/>
      <c r="J39" s="430"/>
      <c r="K39" s="446">
        <f>VLOOKUP(A39,EQUIPOS!A9:D166,4,FALSE)</f>
        <v>87025.093369565104</v>
      </c>
      <c r="L39" s="343"/>
      <c r="M39" s="344">
        <v>2.5499800000000001</v>
      </c>
      <c r="N39" s="280">
        <f t="shared" si="0"/>
        <v>34127.755264576626</v>
      </c>
    </row>
    <row r="40" spans="1:14">
      <c r="A40" s="119" t="s">
        <v>277</v>
      </c>
      <c r="B40" s="867" t="str">
        <f>VLOOKUP(A40,EQUIPOS!A10:D154,3,FALSE)</f>
        <v>Pala auxiliar de piloteadora</v>
      </c>
      <c r="C40" s="868"/>
      <c r="D40" s="868"/>
      <c r="E40" s="868"/>
      <c r="F40" s="868"/>
      <c r="G40" s="868"/>
      <c r="H40" s="869"/>
      <c r="I40" s="429"/>
      <c r="J40" s="430"/>
      <c r="K40" s="446">
        <f>VLOOKUP(A40,EQUIPOS!A10:D167,4,FALSE)</f>
        <v>378941.78264307743</v>
      </c>
      <c r="L40" s="343"/>
      <c r="M40" s="344">
        <v>2.5</v>
      </c>
      <c r="N40" s="280">
        <f t="shared" si="0"/>
        <v>151576.71305723098</v>
      </c>
    </row>
    <row r="41" spans="1:14">
      <c r="A41" s="119" t="s">
        <v>282</v>
      </c>
      <c r="B41" s="867" t="str">
        <f>VLOOKUP(A41,EQUIPOS!A6:D154,3,FALSE)</f>
        <v>Piloteadora potencia 250KW, RPM 1800, fuerza elevadora 200KN</v>
      </c>
      <c r="C41" s="868"/>
      <c r="D41" s="868"/>
      <c r="E41" s="868"/>
      <c r="F41" s="868"/>
      <c r="G41" s="868"/>
      <c r="H41" s="869"/>
      <c r="I41" s="429"/>
      <c r="J41" s="430"/>
      <c r="K41" s="446">
        <f>VLOOKUP(A41,EQUIPOS!A6:D154,4,FALSE)</f>
        <v>549540.67247492447</v>
      </c>
      <c r="L41" s="343"/>
      <c r="M41" s="344">
        <v>1</v>
      </c>
      <c r="N41" s="280">
        <f t="shared" si="0"/>
        <v>549540.67247492447</v>
      </c>
    </row>
    <row r="42" spans="1:14">
      <c r="A42" s="119" t="s">
        <v>310</v>
      </c>
      <c r="B42" s="867" t="str">
        <f>VLOOKUP(A42,EQUIPOS!A12:D156,3,FALSE)</f>
        <v>Retroexcavadora A25C</v>
      </c>
      <c r="C42" s="868"/>
      <c r="D42" s="868"/>
      <c r="E42" s="868"/>
      <c r="F42" s="868"/>
      <c r="G42" s="868"/>
      <c r="H42" s="869"/>
      <c r="I42" s="336"/>
      <c r="J42" s="338"/>
      <c r="K42" s="446">
        <f>VLOOKUP(A42,EQUIPOS!A12:D169,4,FALSE)</f>
        <v>204812.83318491309</v>
      </c>
      <c r="L42" s="431"/>
      <c r="M42" s="432">
        <v>2.5</v>
      </c>
      <c r="N42" s="280">
        <f t="shared" si="0"/>
        <v>81925.133273965243</v>
      </c>
    </row>
    <row r="43" spans="1:14">
      <c r="B43" s="867"/>
      <c r="C43" s="868"/>
      <c r="D43" s="868"/>
      <c r="E43" s="868"/>
      <c r="F43" s="868"/>
      <c r="G43" s="868"/>
      <c r="H43" s="869"/>
      <c r="I43" s="42"/>
      <c r="J43" s="43"/>
      <c r="K43" s="446"/>
      <c r="L43" s="284"/>
      <c r="M43" s="285"/>
      <c r="N43" s="280"/>
    </row>
    <row r="44" spans="1:14">
      <c r="B44" s="328"/>
      <c r="C44" s="329"/>
      <c r="D44" s="329"/>
      <c r="E44" s="329"/>
      <c r="F44" s="331"/>
      <c r="G44" s="331"/>
      <c r="H44" s="131"/>
      <c r="I44" s="42"/>
      <c r="J44" s="43"/>
      <c r="K44" s="446"/>
      <c r="L44" s="284"/>
      <c r="M44" s="285"/>
      <c r="N44" s="281"/>
    </row>
    <row r="45" spans="1:14">
      <c r="B45" s="875" t="s">
        <v>1036</v>
      </c>
      <c r="C45" s="876"/>
      <c r="D45" s="876"/>
      <c r="E45" s="44"/>
      <c r="F45" s="45"/>
      <c r="G45" s="45"/>
      <c r="H45" s="46"/>
      <c r="I45" s="42"/>
      <c r="J45" s="43"/>
      <c r="K45" s="287"/>
      <c r="L45" s="284"/>
      <c r="M45" s="409">
        <v>0.1</v>
      </c>
      <c r="N45" s="352">
        <f>N83*M45</f>
        <v>8511.2008676833339</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02">
        <f>SUM(N36:N46)</f>
        <v>937211.50845239533</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3" t="s">
        <v>1028</v>
      </c>
      <c r="C51" s="864"/>
      <c r="D51" s="864"/>
      <c r="E51" s="864"/>
      <c r="F51" s="864"/>
      <c r="G51" s="864"/>
      <c r="H51" s="864"/>
      <c r="I51" s="898"/>
      <c r="J51" s="323" t="s">
        <v>1029</v>
      </c>
      <c r="K51" s="91" t="s">
        <v>1030</v>
      </c>
      <c r="L51" s="899" t="s">
        <v>1039</v>
      </c>
      <c r="M51" s="898"/>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6760.5786277099651</v>
      </c>
      <c r="N52" s="280">
        <f>K52*M52</f>
        <v>15921.162668256968</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3377.8462619200764</v>
      </c>
      <c r="N53" s="280">
        <f>K53*M53</f>
        <v>417840.29443027684</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483856.20493706089</v>
      </c>
      <c r="N54" s="280">
        <f>K54*M54</f>
        <v>399020.76344132831</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8" t="s">
        <v>1037</v>
      </c>
      <c r="C59" s="819"/>
      <c r="D59" s="819"/>
      <c r="E59" s="819"/>
      <c r="F59" s="819"/>
      <c r="G59" s="819"/>
      <c r="H59" s="819"/>
      <c r="I59" s="819"/>
      <c r="J59" s="819"/>
      <c r="K59" s="819"/>
      <c r="L59" s="819"/>
      <c r="M59" s="820"/>
      <c r="N59" s="402">
        <f>SUM(N52:N58)</f>
        <v>832782.22053986206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5">
        <f>VLOOKUP(A64,TRANSPORTE!A5:D117,4,FALSE)</f>
        <v>1319.1811235744801</v>
      </c>
      <c r="M64" s="906"/>
      <c r="N64" s="295">
        <f>K64*L64</f>
        <v>1714.9354606468241</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5">
        <f>VLOOKUP(A65,TRANSPORTE!A6:D117,4,FALSE)</f>
        <v>57.569347874129434</v>
      </c>
      <c r="M65" s="906"/>
      <c r="N65" s="295">
        <f>K65*L65</f>
        <v>2.878467393706472</v>
      </c>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1717.8139280405305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972"/>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94"/>
      <c r="C82" s="895"/>
      <c r="D82" s="895"/>
      <c r="E82" s="895"/>
      <c r="F82" s="895"/>
      <c r="G82" s="895"/>
      <c r="H82" s="895"/>
      <c r="I82" s="132"/>
      <c r="J82" s="132"/>
      <c r="K82" s="132"/>
      <c r="L82" s="908"/>
      <c r="M82" s="908"/>
      <c r="N82" s="133"/>
    </row>
    <row r="83" spans="1:14" ht="15.75" thickBot="1">
      <c r="B83" s="907" t="s">
        <v>1037</v>
      </c>
      <c r="C83" s="861"/>
      <c r="D83" s="861"/>
      <c r="E83" s="861"/>
      <c r="F83" s="861"/>
      <c r="G83" s="861"/>
      <c r="H83" s="861"/>
      <c r="I83" s="861"/>
      <c r="J83" s="861"/>
      <c r="K83" s="861"/>
      <c r="L83" s="861"/>
      <c r="M83" s="862"/>
      <c r="N83" s="468">
        <f>SUM(N76:N82)</f>
        <v>85112.008676833328</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N47+N59+N70+N83</f>
        <v>1856823.551597131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2"/>
      <c r="J89" s="342"/>
      <c r="K89" s="310" t="s">
        <v>1054</v>
      </c>
      <c r="L89" s="865" t="s">
        <v>1055</v>
      </c>
      <c r="M89" s="866"/>
      <c r="N89" s="311"/>
    </row>
    <row r="90" spans="1:14">
      <c r="B90" s="851" t="s">
        <v>1056</v>
      </c>
      <c r="C90" s="852"/>
      <c r="D90" s="852"/>
      <c r="E90" s="852"/>
      <c r="F90" s="852"/>
      <c r="G90" s="852"/>
      <c r="H90" s="852"/>
      <c r="I90" s="93"/>
      <c r="J90" s="94"/>
      <c r="K90" s="312">
        <v>0.2</v>
      </c>
      <c r="L90" s="853">
        <f>N85*K90</f>
        <v>371364.7103194262</v>
      </c>
      <c r="M90" s="854"/>
      <c r="N90" s="57"/>
    </row>
    <row r="91" spans="1:14">
      <c r="B91" s="95" t="s">
        <v>1057</v>
      </c>
      <c r="C91" s="96"/>
      <c r="D91" s="96"/>
      <c r="E91" s="96"/>
      <c r="F91" s="96"/>
      <c r="G91" s="96"/>
      <c r="H91" s="96"/>
      <c r="I91" s="93"/>
      <c r="J91" s="94"/>
      <c r="K91" s="312">
        <v>0.05</v>
      </c>
      <c r="L91" s="853">
        <f>N85*K91</f>
        <v>92841.17757985655</v>
      </c>
      <c r="M91" s="854"/>
      <c r="N91" s="57"/>
    </row>
    <row r="92" spans="1:14" ht="15.75" thickBot="1">
      <c r="B92" s="97" t="s">
        <v>1058</v>
      </c>
      <c r="C92" s="98"/>
      <c r="D92" s="98"/>
      <c r="E92" s="98"/>
      <c r="F92" s="98"/>
      <c r="G92" s="98"/>
      <c r="H92" s="98"/>
      <c r="I92" s="99"/>
      <c r="J92" s="100"/>
      <c r="K92" s="313">
        <v>0.05</v>
      </c>
      <c r="L92" s="855">
        <f>N85*K92</f>
        <v>92841.17757985655</v>
      </c>
      <c r="M92" s="856"/>
      <c r="N92" s="57"/>
    </row>
    <row r="93" spans="1:14" ht="15.75" thickBot="1">
      <c r="B93" s="818" t="s">
        <v>1037</v>
      </c>
      <c r="C93" s="819"/>
      <c r="D93" s="819"/>
      <c r="E93" s="819"/>
      <c r="F93" s="819"/>
      <c r="G93" s="819"/>
      <c r="H93" s="819"/>
      <c r="I93" s="819"/>
      <c r="J93" s="819"/>
      <c r="K93" s="819"/>
      <c r="L93" s="819"/>
      <c r="M93" s="820"/>
      <c r="N93" s="58">
        <f>L90+L91+L92</f>
        <v>557047.06547913933</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2413870.6170762703</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75" thickBot="1">
      <c r="B126" s="427" t="s">
        <v>2327</v>
      </c>
      <c r="C126" s="428"/>
      <c r="D126" s="428"/>
      <c r="E126" s="267"/>
      <c r="F126" s="267"/>
      <c r="G126" s="267"/>
      <c r="H126" s="267"/>
      <c r="I126" s="267"/>
      <c r="J126" s="970"/>
      <c r="K126" s="970"/>
      <c r="L126" s="970"/>
      <c r="M126" s="970"/>
      <c r="N126" s="971"/>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182</v>
      </c>
      <c r="B36" s="867" t="str">
        <f>VLOOKUP(A36,EQUIPOS!A6:D154,3,FALSE)</f>
        <v xml:space="preserve">Compresor para penetrar roca
</v>
      </c>
      <c r="C36" s="868"/>
      <c r="D36" s="868"/>
      <c r="E36" s="868"/>
      <c r="F36" s="868"/>
      <c r="G36" s="868"/>
      <c r="H36" s="869"/>
      <c r="I36" s="275"/>
      <c r="J36" s="276"/>
      <c r="K36" s="277">
        <f>VLOOKUP(A36,EQUIPOS!A6:D163,4,FALSE)</f>
        <v>90544.444444444438</v>
      </c>
      <c r="L36" s="278"/>
      <c r="M36" s="279">
        <v>0.125</v>
      </c>
      <c r="N36" s="280">
        <f>K36/M36</f>
        <v>724355.5555555555</v>
      </c>
    </row>
    <row r="37" spans="1:14">
      <c r="A37" s="119" t="s">
        <v>242</v>
      </c>
      <c r="B37" s="867" t="str">
        <f>VLOOKUP(A37,EQUIPOS!A7:D154,3,FALSE)</f>
        <v>Grúa con torre capacidad 1 ton en la punta.</v>
      </c>
      <c r="C37" s="868"/>
      <c r="D37" s="868"/>
      <c r="E37" s="868"/>
      <c r="F37" s="868"/>
      <c r="G37" s="868"/>
      <c r="H37" s="869"/>
      <c r="I37" s="429"/>
      <c r="J37" s="430"/>
      <c r="K37" s="277">
        <f>VLOOKUP(A37,EQUIPOS!A7:D164,4,FALSE)</f>
        <v>185457.98624023164</v>
      </c>
      <c r="L37" s="343"/>
      <c r="M37" s="344">
        <v>2.5</v>
      </c>
      <c r="N37" s="280">
        <f>K37/M37</f>
        <v>74183.194496092648</v>
      </c>
    </row>
    <row r="38" spans="1:14">
      <c r="A38" s="119" t="s">
        <v>267</v>
      </c>
      <c r="B38" s="867" t="str">
        <f>VLOOKUP(A38,EQUIPOS!A8:D154,3,FALSE)</f>
        <v>Motobomba de concreto</v>
      </c>
      <c r="C38" s="868"/>
      <c r="D38" s="868"/>
      <c r="E38" s="868"/>
      <c r="F38" s="868"/>
      <c r="G38" s="868"/>
      <c r="H38" s="869"/>
      <c r="I38" s="429"/>
      <c r="J38" s="430"/>
      <c r="K38" s="446">
        <f>VLOOKUP(A38,EQUIPOS!A8:D165,4,FALSE)</f>
        <v>87025.093369565104</v>
      </c>
      <c r="L38" s="343"/>
      <c r="M38" s="344">
        <v>0.65</v>
      </c>
      <c r="N38" s="280">
        <f>K38/M38</f>
        <v>133884.75903010016</v>
      </c>
    </row>
    <row r="39" spans="1:14">
      <c r="A39" s="119" t="s">
        <v>310</v>
      </c>
      <c r="B39" s="867" t="str">
        <f>VLOOKUP(A39,EQUIPOS!A9:D154,3,FALSE)</f>
        <v>Retroexcavadora A25C</v>
      </c>
      <c r="C39" s="868"/>
      <c r="D39" s="868"/>
      <c r="E39" s="868"/>
      <c r="F39" s="868"/>
      <c r="G39" s="868"/>
      <c r="H39" s="869"/>
      <c r="I39" s="429"/>
      <c r="J39" s="430"/>
      <c r="K39" s="446">
        <f>VLOOKUP(A39,EQUIPOS!A9:D166,4,FALSE)</f>
        <v>204812.83318491309</v>
      </c>
      <c r="L39" s="343"/>
      <c r="M39" s="344">
        <v>0.65</v>
      </c>
      <c r="N39" s="280">
        <f>K39/M39</f>
        <v>315096.66643832781</v>
      </c>
    </row>
    <row r="40" spans="1:14">
      <c r="A40" s="119"/>
      <c r="B40" s="867"/>
      <c r="C40" s="868"/>
      <c r="D40" s="868"/>
      <c r="E40" s="868"/>
      <c r="F40" s="868"/>
      <c r="G40" s="868"/>
      <c r="H40" s="869"/>
      <c r="I40" s="429"/>
      <c r="J40" s="430"/>
      <c r="K40" s="446"/>
      <c r="L40" s="343"/>
      <c r="M40" s="344"/>
      <c r="N40" s="280"/>
    </row>
    <row r="41" spans="1:14">
      <c r="A41" s="119"/>
      <c r="B41" s="867"/>
      <c r="C41" s="868"/>
      <c r="D41" s="868"/>
      <c r="E41" s="868"/>
      <c r="F41" s="868"/>
      <c r="G41" s="868"/>
      <c r="H41" s="869"/>
      <c r="I41" s="429"/>
      <c r="J41" s="430"/>
      <c r="K41" s="446"/>
      <c r="L41" s="343"/>
      <c r="M41" s="344"/>
      <c r="N41" s="280"/>
    </row>
    <row r="42" spans="1:14">
      <c r="A42" s="119"/>
      <c r="B42" s="867"/>
      <c r="C42" s="868"/>
      <c r="D42" s="868"/>
      <c r="E42" s="868"/>
      <c r="F42" s="868"/>
      <c r="G42" s="868"/>
      <c r="H42" s="869"/>
      <c r="I42" s="336"/>
      <c r="J42" s="338"/>
      <c r="K42" s="446"/>
      <c r="L42" s="431"/>
      <c r="M42" s="432"/>
      <c r="N42" s="280"/>
    </row>
    <row r="43" spans="1:14">
      <c r="B43" s="867"/>
      <c r="C43" s="868"/>
      <c r="D43" s="868"/>
      <c r="E43" s="868"/>
      <c r="F43" s="868"/>
      <c r="G43" s="868"/>
      <c r="H43" s="869"/>
      <c r="I43" s="42"/>
      <c r="J43" s="43"/>
      <c r="K43" s="446"/>
      <c r="L43" s="284"/>
      <c r="M43" s="285"/>
      <c r="N43" s="280"/>
    </row>
    <row r="44" spans="1:14">
      <c r="B44" s="328"/>
      <c r="C44" s="329"/>
      <c r="D44" s="329"/>
      <c r="E44" s="329"/>
      <c r="F44" s="331"/>
      <c r="G44" s="331"/>
      <c r="H44" s="131"/>
      <c r="I44" s="42"/>
      <c r="J44" s="43"/>
      <c r="K44" s="446"/>
      <c r="L44" s="284"/>
      <c r="M44" s="285"/>
      <c r="N44" s="281"/>
    </row>
    <row r="45" spans="1:14">
      <c r="B45" s="875" t="s">
        <v>1036</v>
      </c>
      <c r="C45" s="876"/>
      <c r="D45" s="876"/>
      <c r="E45" s="44"/>
      <c r="F45" s="45"/>
      <c r="G45" s="45"/>
      <c r="H45" s="46"/>
      <c r="I45" s="42"/>
      <c r="J45" s="43"/>
      <c r="K45" s="287"/>
      <c r="L45" s="284"/>
      <c r="M45" s="409">
        <v>0.1</v>
      </c>
      <c r="N45" s="352">
        <f>N87*M45</f>
        <v>44258.244511953337</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02">
        <f>SUM(N36:N46)</f>
        <v>1291778.4200320295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3" t="s">
        <v>1028</v>
      </c>
      <c r="C51" s="864"/>
      <c r="D51" s="864"/>
      <c r="E51" s="864"/>
      <c r="F51" s="864"/>
      <c r="G51" s="864"/>
      <c r="H51" s="864"/>
      <c r="I51" s="898"/>
      <c r="J51" s="323" t="s">
        <v>1029</v>
      </c>
      <c r="K51" s="91" t="s">
        <v>1030</v>
      </c>
      <c r="L51" s="899" t="s">
        <v>1039</v>
      </c>
      <c r="M51" s="898"/>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3377.8462619200764</v>
      </c>
      <c r="N52" s="280">
        <f>K52*M52</f>
        <v>601690.02397959866</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483856.20493706089</v>
      </c>
      <c r="N53" s="280">
        <f t="shared" ref="N53:N59" si="0">K53*M53</f>
        <v>574589.89935551281</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6058.0968994511277</v>
      </c>
      <c r="N54" s="280">
        <f t="shared" si="0"/>
        <v>1817.4290698353382</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1694.0248286202961</v>
      </c>
      <c r="N55" s="280">
        <f t="shared" si="0"/>
        <v>5082.0744858608887</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14150.205274668528</v>
      </c>
      <c r="N56" s="280">
        <f t="shared" si="0"/>
        <v>3537.5513186671319</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1094.5799455311735</v>
      </c>
      <c r="N57" s="280">
        <f t="shared" si="0"/>
        <v>1094.5799455311735</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1031.4736552979093</v>
      </c>
      <c r="N58" s="280">
        <f t="shared" si="0"/>
        <v>1031.4736552979093</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6251.0330937792869</v>
      </c>
      <c r="N59" s="280">
        <f t="shared" si="0"/>
        <v>2862.9731569509136</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8" t="s">
        <v>1037</v>
      </c>
      <c r="C63" s="819"/>
      <c r="D63" s="819"/>
      <c r="E63" s="819"/>
      <c r="F63" s="819"/>
      <c r="G63" s="819"/>
      <c r="H63" s="819"/>
      <c r="I63" s="819"/>
      <c r="J63" s="819"/>
      <c r="K63" s="819"/>
      <c r="L63" s="819"/>
      <c r="M63" s="820"/>
      <c r="N63" s="402">
        <f>SUM(N52:N62)</f>
        <v>1191706.0049672548</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4" t="s">
        <v>1045</v>
      </c>
      <c r="M67" s="883"/>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5">
        <f>VLOOKUP(A68,TRANSPORTE!A5:D117,4,FALSE)</f>
        <v>1319.1811235744801</v>
      </c>
      <c r="M68" s="906"/>
      <c r="N68" s="295">
        <f>K68*L68</f>
        <v>1714.9354606468241</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5">
        <f>VLOOKUP(A69,TRANSPORTE!A6:D117,4,FALSE)</f>
        <v>57.569347874129434</v>
      </c>
      <c r="M69" s="906"/>
      <c r="N69" s="295">
        <f>K69*L69</f>
        <v>2.878467393706472</v>
      </c>
    </row>
    <row r="70" spans="1:15">
      <c r="B70" s="52"/>
      <c r="C70" s="53"/>
      <c r="D70" s="53"/>
      <c r="E70" s="53"/>
      <c r="F70" s="53"/>
      <c r="G70" s="53"/>
      <c r="H70" s="319"/>
      <c r="I70" s="287"/>
      <c r="J70" s="294"/>
      <c r="K70" s="287"/>
      <c r="L70" s="905"/>
      <c r="M70" s="906"/>
      <c r="N70" s="295"/>
    </row>
    <row r="71" spans="1:15">
      <c r="B71" s="52"/>
      <c r="C71" s="53"/>
      <c r="D71" s="53"/>
      <c r="E71" s="53"/>
      <c r="F71" s="53"/>
      <c r="G71" s="53"/>
      <c r="H71" s="319"/>
      <c r="I71" s="287"/>
      <c r="J71" s="294"/>
      <c r="K71" s="287"/>
      <c r="L71" s="905"/>
      <c r="M71" s="906"/>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6"/>
      <c r="M73" s="897"/>
      <c r="N73" s="133"/>
    </row>
    <row r="74" spans="1:15" ht="15.75" thickBot="1">
      <c r="B74" s="907" t="s">
        <v>1037</v>
      </c>
      <c r="C74" s="861"/>
      <c r="D74" s="861"/>
      <c r="E74" s="861"/>
      <c r="F74" s="861"/>
      <c r="G74" s="861"/>
      <c r="H74" s="861"/>
      <c r="I74" s="861"/>
      <c r="J74" s="861"/>
      <c r="K74" s="861"/>
      <c r="L74" s="861"/>
      <c r="M74" s="862"/>
      <c r="N74" s="110">
        <f>N68+N69+N70+N71+N72</f>
        <v>1717.8139280405305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7" t="s">
        <v>1047</v>
      </c>
      <c r="C78" s="858"/>
      <c r="D78" s="858"/>
      <c r="E78" s="858"/>
      <c r="F78" s="858"/>
      <c r="G78" s="858"/>
      <c r="H78" s="858"/>
      <c r="I78" s="79" t="s">
        <v>1048</v>
      </c>
      <c r="J78" s="81" t="s">
        <v>1494</v>
      </c>
      <c r="K78" s="80" t="s">
        <v>1050</v>
      </c>
      <c r="L78" s="859" t="s">
        <v>1034</v>
      </c>
      <c r="M78" s="972"/>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94"/>
      <c r="C86" s="895"/>
      <c r="D86" s="895"/>
      <c r="E86" s="895"/>
      <c r="F86" s="895"/>
      <c r="G86" s="895"/>
      <c r="H86" s="895"/>
      <c r="I86" s="132"/>
      <c r="J86" s="132"/>
      <c r="K86" s="132"/>
      <c r="L86" s="908"/>
      <c r="M86" s="908"/>
      <c r="N86" s="51"/>
    </row>
    <row r="87" spans="1:14" ht="15.75" thickBot="1">
      <c r="B87" s="907" t="s">
        <v>1037</v>
      </c>
      <c r="C87" s="861"/>
      <c r="D87" s="861"/>
      <c r="E87" s="861"/>
      <c r="F87" s="861"/>
      <c r="G87" s="861"/>
      <c r="H87" s="861"/>
      <c r="I87" s="861"/>
      <c r="J87" s="861"/>
      <c r="K87" s="861"/>
      <c r="L87" s="861"/>
      <c r="M87" s="862"/>
      <c r="N87" s="309">
        <f>SUM(N80:N86)</f>
        <v>442582.44511953334</v>
      </c>
    </row>
    <row r="88" spans="1:14" ht="15.75" thickBot="1">
      <c r="B88" s="39"/>
      <c r="C88" s="40"/>
      <c r="D88" s="40"/>
      <c r="E88" s="40"/>
      <c r="F88" s="40"/>
      <c r="G88" s="40"/>
      <c r="H88" s="40"/>
      <c r="I88" s="40"/>
      <c r="J88" s="40"/>
      <c r="K88" s="40"/>
      <c r="L88" s="40"/>
      <c r="M88" s="40"/>
      <c r="N88" s="41"/>
    </row>
    <row r="89" spans="1:14" ht="15.75" thickBot="1">
      <c r="B89" s="818" t="s">
        <v>1051</v>
      </c>
      <c r="C89" s="819"/>
      <c r="D89" s="819"/>
      <c r="E89" s="819"/>
      <c r="F89" s="819"/>
      <c r="G89" s="819"/>
      <c r="H89" s="819"/>
      <c r="I89" s="819"/>
      <c r="J89" s="819"/>
      <c r="K89" s="819"/>
      <c r="L89" s="819"/>
      <c r="M89" s="820"/>
      <c r="N89" s="105">
        <f>N47+N63+N74+N87</f>
        <v>2927784.6840468585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3" t="s">
        <v>1053</v>
      </c>
      <c r="C93" s="864"/>
      <c r="D93" s="864"/>
      <c r="E93" s="864"/>
      <c r="F93" s="864"/>
      <c r="G93" s="864"/>
      <c r="H93" s="864"/>
      <c r="I93" s="322"/>
      <c r="J93" s="342"/>
      <c r="K93" s="310" t="s">
        <v>1054</v>
      </c>
      <c r="L93" s="865" t="s">
        <v>1055</v>
      </c>
      <c r="M93" s="866"/>
      <c r="N93" s="311"/>
    </row>
    <row r="94" spans="1:14">
      <c r="B94" s="851" t="s">
        <v>1056</v>
      </c>
      <c r="C94" s="852"/>
      <c r="D94" s="852"/>
      <c r="E94" s="852"/>
      <c r="F94" s="852"/>
      <c r="G94" s="852"/>
      <c r="H94" s="852"/>
      <c r="I94" s="93"/>
      <c r="J94" s="94"/>
      <c r="K94" s="312">
        <v>0.2</v>
      </c>
      <c r="L94" s="853">
        <f>N89*K94</f>
        <v>585556.93680937169</v>
      </c>
      <c r="M94" s="854"/>
      <c r="N94" s="57"/>
    </row>
    <row r="95" spans="1:14">
      <c r="B95" s="95" t="s">
        <v>1057</v>
      </c>
      <c r="C95" s="96"/>
      <c r="D95" s="96"/>
      <c r="E95" s="96"/>
      <c r="F95" s="96"/>
      <c r="G95" s="96"/>
      <c r="H95" s="96"/>
      <c r="I95" s="93"/>
      <c r="J95" s="94"/>
      <c r="K95" s="312">
        <v>0.05</v>
      </c>
      <c r="L95" s="853">
        <f>N89*K95</f>
        <v>146389.23420234292</v>
      </c>
      <c r="M95" s="854"/>
      <c r="N95" s="57"/>
    </row>
    <row r="96" spans="1:14" ht="15.75" thickBot="1">
      <c r="B96" s="97" t="s">
        <v>1058</v>
      </c>
      <c r="C96" s="98"/>
      <c r="D96" s="98"/>
      <c r="E96" s="98"/>
      <c r="F96" s="98"/>
      <c r="G96" s="98"/>
      <c r="H96" s="98"/>
      <c r="I96" s="99"/>
      <c r="J96" s="100"/>
      <c r="K96" s="313">
        <v>0.05</v>
      </c>
      <c r="L96" s="855">
        <f>N89*K96</f>
        <v>146389.23420234292</v>
      </c>
      <c r="M96" s="856"/>
      <c r="N96" s="57"/>
    </row>
    <row r="97" spans="1:14" ht="15.75" thickBot="1">
      <c r="B97" s="818" t="s">
        <v>1037</v>
      </c>
      <c r="C97" s="819"/>
      <c r="D97" s="819"/>
      <c r="E97" s="819"/>
      <c r="F97" s="819"/>
      <c r="G97" s="819"/>
      <c r="H97" s="819"/>
      <c r="I97" s="819"/>
      <c r="J97" s="819"/>
      <c r="K97" s="819"/>
      <c r="L97" s="819"/>
      <c r="M97" s="820"/>
      <c r="N97" s="58">
        <f>L94+L95+L96</f>
        <v>878335.40521405754</v>
      </c>
    </row>
    <row r="98" spans="1:14" ht="15.75" thickBot="1">
      <c r="B98" s="39"/>
      <c r="C98" s="40"/>
      <c r="D98" s="40"/>
      <c r="E98" s="40"/>
      <c r="F98" s="40"/>
      <c r="G98" s="40"/>
      <c r="H98" s="40"/>
      <c r="I98" s="40"/>
      <c r="J98" s="40"/>
      <c r="K98" s="40"/>
      <c r="L98" s="40"/>
      <c r="M98" s="40"/>
      <c r="N98" s="41"/>
    </row>
    <row r="99" spans="1:14" ht="15.75" thickBot="1">
      <c r="A99" t="s">
        <v>2122</v>
      </c>
      <c r="B99" s="818" t="s">
        <v>1059</v>
      </c>
      <c r="C99" s="819"/>
      <c r="D99" s="819"/>
      <c r="E99" s="819"/>
      <c r="F99" s="819"/>
      <c r="G99" s="819"/>
      <c r="H99" s="819"/>
      <c r="I99" s="819"/>
      <c r="J99" s="819"/>
      <c r="K99" s="819"/>
      <c r="L99" s="819"/>
      <c r="M99" s="820"/>
      <c r="N99" s="196">
        <f>N89+N97</f>
        <v>3806120.0892609162</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8"/>
      <c r="K129" s="968"/>
      <c r="L129" s="968"/>
      <c r="M129" s="968"/>
      <c r="N129" s="969"/>
    </row>
    <row r="130" spans="2:14" ht="15.75" thickBot="1">
      <c r="B130" s="427" t="s">
        <v>2327</v>
      </c>
      <c r="C130" s="428"/>
      <c r="D130" s="428"/>
      <c r="E130" s="267"/>
      <c r="F130" s="267"/>
      <c r="G130" s="267"/>
      <c r="H130" s="267"/>
      <c r="I130" s="267"/>
      <c r="J130" s="970"/>
      <c r="K130" s="970"/>
      <c r="L130" s="970"/>
      <c r="M130" s="970"/>
      <c r="N130" s="971"/>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40.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2" hidden="1" customHeight="1" thickBot="1">
      <c r="B30" s="77" t="s">
        <v>1027</v>
      </c>
      <c r="C30" s="797" t="s">
        <v>1028</v>
      </c>
      <c r="D30" s="798"/>
      <c r="E30" s="798"/>
      <c r="F30" s="798"/>
      <c r="G30" s="798"/>
      <c r="H30" s="798"/>
      <c r="I30" s="798"/>
      <c r="J30" s="78"/>
      <c r="K30" s="315"/>
      <c r="L30" s="794" t="s">
        <v>1029</v>
      </c>
      <c r="M30" s="795"/>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5"/>
      <c r="J36" s="276"/>
      <c r="K36" s="277">
        <f>VLOOKUP(A36,EQUIPOS!A6:D163,4,FALSE)</f>
        <v>103632.56031285597</v>
      </c>
      <c r="L36" s="278"/>
      <c r="M36" s="279">
        <v>0.16</v>
      </c>
      <c r="N36" s="280">
        <f>K36/M36</f>
        <v>647703.50195534981</v>
      </c>
    </row>
    <row r="37" spans="1:14">
      <c r="A37" s="119" t="s">
        <v>261</v>
      </c>
      <c r="B37" s="867" t="str">
        <f>VLOOKUP(A37,EQUIPOS!A7:D154,3,FALSE)</f>
        <v xml:space="preserve">Motobomba 3 PULGADAS (incluye operario)
</v>
      </c>
      <c r="C37" s="868"/>
      <c r="D37" s="868"/>
      <c r="E37" s="868"/>
      <c r="F37" s="868"/>
      <c r="G37" s="868"/>
      <c r="H37" s="869"/>
      <c r="I37" s="429"/>
      <c r="J37" s="430"/>
      <c r="K37" s="277">
        <f>VLOOKUP(A37,EQUIPOS!A7:D164,4,FALSE)</f>
        <v>10110.363888953216</v>
      </c>
      <c r="L37" s="343"/>
      <c r="M37" s="344">
        <v>0.16</v>
      </c>
      <c r="N37" s="280">
        <f>K37/M37</f>
        <v>63189.774305957595</v>
      </c>
    </row>
    <row r="38" spans="1:14">
      <c r="A38" s="119"/>
      <c r="B38" s="867"/>
      <c r="C38" s="868"/>
      <c r="D38" s="868"/>
      <c r="E38" s="868"/>
      <c r="F38" s="868"/>
      <c r="G38" s="868"/>
      <c r="H38" s="869"/>
      <c r="I38" s="429"/>
      <c r="J38" s="430"/>
      <c r="K38" s="446"/>
      <c r="L38" s="343"/>
      <c r="M38" s="344"/>
      <c r="N38" s="280"/>
    </row>
    <row r="39" spans="1:14">
      <c r="A39" s="119"/>
      <c r="B39" s="867"/>
      <c r="C39" s="868"/>
      <c r="D39" s="868"/>
      <c r="E39" s="868"/>
      <c r="F39" s="868"/>
      <c r="G39" s="868"/>
      <c r="H39" s="869"/>
      <c r="I39" s="429"/>
      <c r="J39" s="430"/>
      <c r="K39" s="446"/>
      <c r="L39" s="343"/>
      <c r="M39" s="344"/>
      <c r="N39" s="280"/>
    </row>
    <row r="40" spans="1:14">
      <c r="A40" s="119"/>
      <c r="B40" s="867"/>
      <c r="C40" s="868"/>
      <c r="D40" s="868"/>
      <c r="E40" s="868"/>
      <c r="F40" s="868"/>
      <c r="G40" s="868"/>
      <c r="H40" s="869"/>
      <c r="I40" s="336"/>
      <c r="J40" s="338"/>
      <c r="K40" s="446"/>
      <c r="L40" s="431"/>
      <c r="M40" s="432"/>
      <c r="N40" s="280"/>
    </row>
    <row r="41" spans="1:14">
      <c r="B41" s="867"/>
      <c r="C41" s="868"/>
      <c r="D41" s="868"/>
      <c r="E41" s="868"/>
      <c r="F41" s="868"/>
      <c r="G41" s="868"/>
      <c r="H41" s="869"/>
      <c r="I41" s="42"/>
      <c r="J41" s="43"/>
      <c r="K41" s="446"/>
      <c r="L41" s="284"/>
      <c r="M41" s="285"/>
      <c r="N41" s="280"/>
    </row>
    <row r="42" spans="1:14">
      <c r="B42" s="328"/>
      <c r="C42" s="329"/>
      <c r="D42" s="329"/>
      <c r="E42" s="329"/>
      <c r="F42" s="331"/>
      <c r="G42" s="331"/>
      <c r="H42" s="131"/>
      <c r="I42" s="42"/>
      <c r="J42" s="43"/>
      <c r="K42" s="446"/>
      <c r="L42" s="284"/>
      <c r="M42" s="285"/>
      <c r="N42" s="281"/>
    </row>
    <row r="43" spans="1:14">
      <c r="B43" s="875" t="s">
        <v>1036</v>
      </c>
      <c r="C43" s="876"/>
      <c r="D43" s="876"/>
      <c r="E43" s="44"/>
      <c r="F43" s="45"/>
      <c r="G43" s="45"/>
      <c r="H43" s="46"/>
      <c r="I43" s="42"/>
      <c r="J43" s="43"/>
      <c r="K43" s="287"/>
      <c r="L43" s="284"/>
      <c r="M43" s="409">
        <v>0.05</v>
      </c>
      <c r="N43" s="352">
        <f>N77*M43</f>
        <v>11968.876220179687</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2">
        <f>SUM(N36:N44)</f>
        <v>722862.15248148714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3" t="s">
        <v>1029</v>
      </c>
      <c r="K49" s="91" t="s">
        <v>1030</v>
      </c>
      <c r="L49" s="899" t="s">
        <v>1039</v>
      </c>
      <c r="M49" s="898"/>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14150.205274668528</v>
      </c>
      <c r="N50" s="280">
        <f>K50*M50</f>
        <v>2830.0410549337057</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1094.5799455311735</v>
      </c>
      <c r="N51" s="280">
        <f>K51*M51</f>
        <v>1094.5799455311735</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1031.4736552979093</v>
      </c>
      <c r="N52" s="280">
        <f>K52*M52</f>
        <v>515.73682764895466</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3392.0414632676425</v>
      </c>
      <c r="N53" s="280">
        <f>K53*M53</f>
        <v>508806.21949014638</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511628.94992409932</v>
      </c>
      <c r="N54" s="280">
        <f>K54*M54</f>
        <v>511628.94992409932</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8" t="s">
        <v>1037</v>
      </c>
      <c r="C58" s="819"/>
      <c r="D58" s="819"/>
      <c r="E58" s="819"/>
      <c r="F58" s="819"/>
      <c r="G58" s="819"/>
      <c r="H58" s="819"/>
      <c r="I58" s="819"/>
      <c r="J58" s="819"/>
      <c r="K58" s="819"/>
      <c r="L58" s="819"/>
      <c r="M58" s="820"/>
      <c r="N58" s="402">
        <f>SUM(N50:N57)</f>
        <v>1024875.5272423595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5">
        <f>VLOOKUP(A63,TRANSPORTE!A5:D117,4,FALSE)</f>
        <v>1319.1811235744801</v>
      </c>
      <c r="M63" s="906"/>
      <c r="N63" s="295">
        <f>K63*L63</f>
        <v>1319.1811235744801</v>
      </c>
    </row>
    <row r="64" spans="1:14">
      <c r="B64" s="52"/>
      <c r="C64" s="53"/>
      <c r="D64" s="53"/>
      <c r="E64" s="53"/>
      <c r="F64" s="53"/>
      <c r="G64" s="53"/>
      <c r="H64" s="319"/>
      <c r="I64" s="287"/>
      <c r="J64" s="294"/>
      <c r="K64" s="287"/>
      <c r="L64" s="905"/>
      <c r="M64" s="906"/>
      <c r="N64" s="295"/>
    </row>
    <row r="65" spans="1:15">
      <c r="B65" s="52"/>
      <c r="C65" s="53"/>
      <c r="D65" s="53"/>
      <c r="E65" s="53"/>
      <c r="F65" s="53"/>
      <c r="G65" s="53"/>
      <c r="H65" s="319"/>
      <c r="I65" s="287"/>
      <c r="J65" s="294"/>
      <c r="K65" s="287"/>
      <c r="L65" s="905"/>
      <c r="M65" s="906"/>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1319.1811235744801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SUM(N73:N76)</f>
        <v>239377.52440359374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N45+N58+N68+N77</f>
        <v>1988434.385251015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397686.87705020304</v>
      </c>
      <c r="M84" s="854"/>
      <c r="N84" s="57"/>
    </row>
    <row r="85" spans="1:14">
      <c r="B85" s="95" t="s">
        <v>1057</v>
      </c>
      <c r="C85" s="96"/>
      <c r="D85" s="96"/>
      <c r="E85" s="96"/>
      <c r="F85" s="96"/>
      <c r="G85" s="96"/>
      <c r="H85" s="96"/>
      <c r="I85" s="93"/>
      <c r="J85" s="94"/>
      <c r="K85" s="312">
        <v>0.05</v>
      </c>
      <c r="L85" s="853">
        <f>N79*K85</f>
        <v>99421.71926255076</v>
      </c>
      <c r="M85" s="854"/>
      <c r="N85" s="57"/>
    </row>
    <row r="86" spans="1:14" ht="15.75" thickBot="1">
      <c r="B86" s="97" t="s">
        <v>1058</v>
      </c>
      <c r="C86" s="98"/>
      <c r="D86" s="98"/>
      <c r="E86" s="98"/>
      <c r="F86" s="98"/>
      <c r="G86" s="98"/>
      <c r="H86" s="98"/>
      <c r="I86" s="99"/>
      <c r="J86" s="100"/>
      <c r="K86" s="313">
        <v>0.05</v>
      </c>
      <c r="L86" s="855">
        <f>N79*K86</f>
        <v>99421.71926255076</v>
      </c>
      <c r="M86" s="856"/>
      <c r="N86" s="57"/>
    </row>
    <row r="87" spans="1:14" ht="15.75" thickBot="1">
      <c r="B87" s="818" t="s">
        <v>1037</v>
      </c>
      <c r="C87" s="819"/>
      <c r="D87" s="819"/>
      <c r="E87" s="819"/>
      <c r="F87" s="819"/>
      <c r="G87" s="819"/>
      <c r="H87" s="819"/>
      <c r="I87" s="819"/>
      <c r="J87" s="819"/>
      <c r="K87" s="819"/>
      <c r="L87" s="819"/>
      <c r="M87" s="820"/>
      <c r="N87" s="58">
        <f>L84+L85+L86</f>
        <v>596530.31557530456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2584964.7008263194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38.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460"/>
      <c r="L30" s="794" t="s">
        <v>1029</v>
      </c>
      <c r="M30" s="795"/>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121</v>
      </c>
      <c r="B36" s="867" t="str">
        <f>VLOOKUP(A36,EQUIPOS!A6:D154,3,FALSE)</f>
        <v>Bomba eléctrica para accionar la celda</v>
      </c>
      <c r="C36" s="868"/>
      <c r="D36" s="868"/>
      <c r="E36" s="868"/>
      <c r="F36" s="868"/>
      <c r="G36" s="868"/>
      <c r="H36" s="869"/>
      <c r="I36" s="275"/>
      <c r="J36" s="276"/>
      <c r="K36" s="277">
        <f>VLOOKUP(A36,EQUIPOS!A6:D163,4,FALSE)</f>
        <v>65809.5</v>
      </c>
      <c r="L36" s="278"/>
      <c r="M36" s="279">
        <v>0.01</v>
      </c>
      <c r="N36" s="280">
        <f t="shared" ref="N36:N41" si="0">K36/M36</f>
        <v>6580950</v>
      </c>
    </row>
    <row r="37" spans="1:14">
      <c r="A37" s="119" t="s">
        <v>192</v>
      </c>
      <c r="B37" s="867" t="str">
        <f>VLOOKUP(A37,EQUIPOS!A7:D154,3,FALSE)</f>
        <v>Equipo de acarreo interno</v>
      </c>
      <c r="C37" s="868"/>
      <c r="D37" s="868"/>
      <c r="E37" s="868"/>
      <c r="F37" s="868"/>
      <c r="G37" s="868"/>
      <c r="H37" s="869"/>
      <c r="I37" s="429"/>
      <c r="J37" s="430"/>
      <c r="K37" s="277">
        <f>VLOOKUP(A37,EQUIPOS!A7:D164,4,FALSE)</f>
        <v>35407.280397756062</v>
      </c>
      <c r="L37" s="343"/>
      <c r="M37" s="344">
        <v>0.05</v>
      </c>
      <c r="N37" s="280">
        <f t="shared" si="0"/>
        <v>708145.6079551212</v>
      </c>
    </row>
    <row r="38" spans="1:14">
      <c r="A38" s="119" t="s">
        <v>217</v>
      </c>
      <c r="B38" s="867" t="str">
        <f>VLOOKUP(A38,EQUIPOS!A8:D154,3,FALSE)</f>
        <v>Equipo de soldadura y de acetileno (incluye soldadura)</v>
      </c>
      <c r="C38" s="868"/>
      <c r="D38" s="868"/>
      <c r="E38" s="868"/>
      <c r="F38" s="868"/>
      <c r="G38" s="868"/>
      <c r="H38" s="869"/>
      <c r="I38" s="429"/>
      <c r="J38" s="430"/>
      <c r="K38" s="277">
        <f>VLOOKUP(A38,EQUIPOS!A8:D165,4,FALSE)</f>
        <v>22890.666106522873</v>
      </c>
      <c r="L38" s="343"/>
      <c r="M38" s="344">
        <v>0.01</v>
      </c>
      <c r="N38" s="280">
        <f t="shared" si="0"/>
        <v>2289066.610652287</v>
      </c>
    </row>
    <row r="39" spans="1:14">
      <c r="A39" s="119" t="s">
        <v>242</v>
      </c>
      <c r="B39" s="867" t="str">
        <f>VLOOKUP(A39,EQUIPOS!A9:D154,3,FALSE)</f>
        <v>Grúa con torre capacidad 1 ton en la punta.</v>
      </c>
      <c r="C39" s="868"/>
      <c r="D39" s="868"/>
      <c r="E39" s="868"/>
      <c r="F39" s="868"/>
      <c r="G39" s="868"/>
      <c r="H39" s="869"/>
      <c r="I39" s="429"/>
      <c r="J39" s="430"/>
      <c r="K39" s="277">
        <f>VLOOKUP(A39,EQUIPOS!A9:D166,4,FALSE)</f>
        <v>185457.98624023164</v>
      </c>
      <c r="L39" s="343"/>
      <c r="M39" s="344">
        <v>0.04</v>
      </c>
      <c r="N39" s="280">
        <f t="shared" si="0"/>
        <v>4636449.6560057905</v>
      </c>
    </row>
    <row r="40" spans="1:14">
      <c r="A40" s="119" t="s">
        <v>255</v>
      </c>
      <c r="B40" s="867" t="str">
        <f>VLOOKUP(A40,EQUIPOS!A10:D154,3,FALSE)</f>
        <v>Manómetro cable de acero para bajar la celda</v>
      </c>
      <c r="C40" s="868"/>
      <c r="D40" s="868"/>
      <c r="E40" s="868"/>
      <c r="F40" s="868"/>
      <c r="G40" s="868"/>
      <c r="H40" s="869"/>
      <c r="I40" s="336"/>
      <c r="J40" s="338"/>
      <c r="K40" s="277">
        <f>VLOOKUP(A40,EQUIPOS!A10:D167,4,FALSE)</f>
        <v>1647674.0792606154</v>
      </c>
      <c r="L40" s="431"/>
      <c r="M40" s="432">
        <v>1</v>
      </c>
      <c r="N40" s="280">
        <f t="shared" si="0"/>
        <v>1647674.0792606154</v>
      </c>
    </row>
    <row r="41" spans="1:14">
      <c r="A41" t="s">
        <v>320</v>
      </c>
      <c r="B41" s="867" t="str">
        <f>VLOOKUP(A41,EQUIPOS!A11:D155,3,FALSE)</f>
        <v>Retroexcavadora sobre llantas, motor 62HP, Profundidad de excavación de 5.41 metros.</v>
      </c>
      <c r="C41" s="868"/>
      <c r="D41" s="868"/>
      <c r="E41" s="868"/>
      <c r="F41" s="868"/>
      <c r="G41" s="868"/>
      <c r="H41" s="869"/>
      <c r="I41" s="42"/>
      <c r="J41" s="43"/>
      <c r="K41" s="277">
        <f>VLOOKUP(A41,EQUIPOS!A11:D168,4,FALSE)</f>
        <v>142835.55555555556</v>
      </c>
      <c r="L41" s="284"/>
      <c r="M41" s="285">
        <v>0.2</v>
      </c>
      <c r="N41" s="280">
        <f t="shared" si="0"/>
        <v>714177.77777777775</v>
      </c>
    </row>
    <row r="42" spans="1:14">
      <c r="B42" s="328"/>
      <c r="C42" s="329"/>
      <c r="D42" s="329"/>
      <c r="E42" s="329"/>
      <c r="F42" s="331"/>
      <c r="G42" s="331"/>
      <c r="H42" s="131"/>
      <c r="I42" s="42"/>
      <c r="J42" s="43"/>
      <c r="K42" s="446"/>
      <c r="L42" s="284"/>
      <c r="M42" s="285"/>
      <c r="N42" s="281"/>
    </row>
    <row r="43" spans="1:14">
      <c r="B43" s="875" t="s">
        <v>1036</v>
      </c>
      <c r="C43" s="876"/>
      <c r="D43" s="876"/>
      <c r="E43" s="44"/>
      <c r="F43" s="45"/>
      <c r="G43" s="45"/>
      <c r="H43" s="46"/>
      <c r="I43" s="42"/>
      <c r="J43" s="43"/>
      <c r="K43" s="287"/>
      <c r="L43" s="284"/>
      <c r="M43" s="409">
        <v>0.01</v>
      </c>
      <c r="N43" s="352">
        <f>N81*M43</f>
        <v>40222.408211598995</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2">
        <f>SUM(N36:N44)</f>
        <v>16616686.139863191</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3" t="s">
        <v>1029</v>
      </c>
      <c r="K49" s="91" t="s">
        <v>1030</v>
      </c>
      <c r="L49" s="899" t="s">
        <v>1039</v>
      </c>
      <c r="M49" s="898"/>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22548646.972619422</v>
      </c>
      <c r="N50" s="280">
        <f t="shared" ref="N50:N55" si="1">K50*M50</f>
        <v>22548646.972619422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77481.493340871457</v>
      </c>
      <c r="N51" s="280">
        <f t="shared" si="1"/>
        <v>2324444.8002261436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1491078.4953201725</v>
      </c>
      <c r="N52" s="280">
        <f t="shared" si="1"/>
        <v>2982156.990640345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920311.17176198552</v>
      </c>
      <c r="N53" s="280">
        <f t="shared" si="1"/>
        <v>4601555.8588099275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70898.064502964655</v>
      </c>
      <c r="N54" s="280">
        <f t="shared" si="1"/>
        <v>4253883.870177879</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41789.636261806627</v>
      </c>
      <c r="N55" s="280">
        <f t="shared" si="1"/>
        <v>501475.63514167955</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8" t="s">
        <v>1037</v>
      </c>
      <c r="C58" s="819"/>
      <c r="D58" s="819"/>
      <c r="E58" s="819"/>
      <c r="F58" s="819"/>
      <c r="G58" s="819"/>
      <c r="H58" s="819"/>
      <c r="I58" s="819"/>
      <c r="J58" s="819"/>
      <c r="K58" s="819"/>
      <c r="L58" s="819"/>
      <c r="M58" s="820"/>
      <c r="N58" s="402">
        <f>SUM(N50:N57)</f>
        <v>37212164.1276154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5">
        <f>VLOOKUP(A63,TRANSPORTE!A5:D117,4,FALSE)</f>
        <v>822623.5823213543</v>
      </c>
      <c r="M63" s="906"/>
      <c r="N63" s="295">
        <f>K63*L63</f>
        <v>822623.5823213543</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5">
        <f>VLOOKUP(A64,TRANSPORTE!A6:D117,4,FALSE)</f>
        <v>136453.8394419188</v>
      </c>
      <c r="M64" s="906"/>
      <c r="N64" s="295">
        <f>K64*L64</f>
        <v>1091630.7155353504</v>
      </c>
    </row>
    <row r="65" spans="1:15">
      <c r="A65" t="s">
        <v>1483</v>
      </c>
      <c r="B65" s="52" t="str">
        <f>VLOOKUP(A65,TRANSPORTE!A6:D117,3,FALSE)</f>
        <v>Pasajes aéreos</v>
      </c>
      <c r="C65" s="53"/>
      <c r="D65" s="53"/>
      <c r="E65" s="53"/>
      <c r="F65" s="53"/>
      <c r="G65" s="53"/>
      <c r="H65" s="319" t="s">
        <v>1029</v>
      </c>
      <c r="I65" s="287">
        <v>3</v>
      </c>
      <c r="J65" s="294">
        <v>1</v>
      </c>
      <c r="K65" s="287">
        <f>I65*J65</f>
        <v>3</v>
      </c>
      <c r="L65" s="905">
        <f>VLOOKUP(A65,TRANSPORTE!A6:D117,4,FALSE)</f>
        <v>399888.52798260504</v>
      </c>
      <c r="M65" s="906"/>
      <c r="N65" s="295">
        <f>K65*L65</f>
        <v>1199665.583947815</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3113919.8818045198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SUM(N73:N80)</f>
        <v>4022240.8211598997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N45+N58+N68+N81</f>
        <v>60965010.97044301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12193002.194088602</v>
      </c>
      <c r="M88" s="854"/>
      <c r="N88" s="57"/>
    </row>
    <row r="89" spans="1:14">
      <c r="B89" s="95" t="s">
        <v>1057</v>
      </c>
      <c r="C89" s="96"/>
      <c r="D89" s="96"/>
      <c r="E89" s="96"/>
      <c r="F89" s="96"/>
      <c r="G89" s="96"/>
      <c r="H89" s="96"/>
      <c r="I89" s="93"/>
      <c r="J89" s="94"/>
      <c r="K89" s="312">
        <v>0.05</v>
      </c>
      <c r="L89" s="853">
        <f>N83*K89</f>
        <v>3048250.5485221506</v>
      </c>
      <c r="M89" s="854"/>
      <c r="N89" s="57"/>
    </row>
    <row r="90" spans="1:14" ht="15.75" thickBot="1">
      <c r="B90" s="97" t="s">
        <v>1058</v>
      </c>
      <c r="C90" s="98"/>
      <c r="D90" s="98"/>
      <c r="E90" s="98"/>
      <c r="F90" s="98"/>
      <c r="G90" s="98"/>
      <c r="H90" s="98"/>
      <c r="I90" s="99"/>
      <c r="J90" s="100"/>
      <c r="K90" s="313">
        <v>0.05</v>
      </c>
      <c r="L90" s="855">
        <f>N83*K90</f>
        <v>3048250.5485221506</v>
      </c>
      <c r="M90" s="856"/>
      <c r="N90" s="57"/>
    </row>
    <row r="91" spans="1:14" ht="15.75" thickBot="1">
      <c r="B91" s="818" t="s">
        <v>1037</v>
      </c>
      <c r="C91" s="819"/>
      <c r="D91" s="819"/>
      <c r="E91" s="819"/>
      <c r="F91" s="819"/>
      <c r="G91" s="819"/>
      <c r="H91" s="819"/>
      <c r="I91" s="819"/>
      <c r="J91" s="819"/>
      <c r="K91" s="819"/>
      <c r="L91" s="819"/>
      <c r="M91" s="820"/>
      <c r="N91" s="58">
        <f>L88+L89+L90</f>
        <v>18289503.291132905</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79254514.261575907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121</v>
      </c>
      <c r="B36" s="867" t="str">
        <f>VLOOKUP(A36,EQUIPOS!A6:D154,3,FALSE)</f>
        <v>Bomba eléctrica para accionar la celda</v>
      </c>
      <c r="C36" s="868"/>
      <c r="D36" s="868"/>
      <c r="E36" s="868"/>
      <c r="F36" s="868"/>
      <c r="G36" s="868"/>
      <c r="H36" s="869"/>
      <c r="I36" s="275"/>
      <c r="J36" s="276"/>
      <c r="K36" s="277">
        <f>VLOOKUP(A36,EQUIPOS!A6:D163,4,FALSE)</f>
        <v>65809.5</v>
      </c>
      <c r="L36" s="278"/>
      <c r="M36" s="279">
        <v>0.01</v>
      </c>
      <c r="N36" s="280">
        <f>K36/M36</f>
        <v>6580950</v>
      </c>
    </row>
    <row r="37" spans="1:16">
      <c r="A37" s="119" t="s">
        <v>217</v>
      </c>
      <c r="B37" s="867" t="str">
        <f>VLOOKUP(A37,EQUIPOS!A7:D154,3,FALSE)</f>
        <v>Equipo de soldadura y de acetileno (incluye soldadura)</v>
      </c>
      <c r="C37" s="868"/>
      <c r="D37" s="868"/>
      <c r="E37" s="868"/>
      <c r="F37" s="868"/>
      <c r="G37" s="868"/>
      <c r="H37" s="869"/>
      <c r="I37" s="429"/>
      <c r="J37" s="430"/>
      <c r="K37" s="277">
        <f>VLOOKUP(A37,EQUIPOS!A7:D164,4,FALSE)</f>
        <v>22890.666106522873</v>
      </c>
      <c r="L37" s="343"/>
      <c r="M37" s="344">
        <v>0.01</v>
      </c>
      <c r="N37" s="280">
        <f>K37/M37</f>
        <v>2289066.610652287</v>
      </c>
    </row>
    <row r="38" spans="1:16">
      <c r="A38" s="119" t="s">
        <v>255</v>
      </c>
      <c r="B38" s="867" t="str">
        <f>VLOOKUP(A38,EQUIPOS!A8:D154,3,FALSE)</f>
        <v>Manómetro cable de acero para bajar la celda</v>
      </c>
      <c r="C38" s="868"/>
      <c r="D38" s="868"/>
      <c r="E38" s="868"/>
      <c r="F38" s="868"/>
      <c r="G38" s="868"/>
      <c r="H38" s="869"/>
      <c r="I38" s="429"/>
      <c r="J38" s="430"/>
      <c r="K38" s="277">
        <f>VLOOKUP(A38,EQUIPOS!A8:D165,4,FALSE)</f>
        <v>1647674.0792606154</v>
      </c>
      <c r="L38" s="343"/>
      <c r="M38" s="344">
        <v>1</v>
      </c>
      <c r="N38" s="280">
        <f>K38/M38</f>
        <v>1647674.0792606154</v>
      </c>
    </row>
    <row r="39" spans="1:16">
      <c r="A39" s="119"/>
      <c r="B39" s="867"/>
      <c r="C39" s="868"/>
      <c r="D39" s="868"/>
      <c r="E39" s="868"/>
      <c r="F39" s="868"/>
      <c r="G39" s="868"/>
      <c r="H39" s="869"/>
      <c r="I39" s="429"/>
      <c r="J39" s="430"/>
      <c r="K39" s="277"/>
      <c r="L39" s="343"/>
      <c r="M39" s="344"/>
      <c r="N39" s="280"/>
    </row>
    <row r="40" spans="1:16">
      <c r="A40" s="119"/>
      <c r="B40" s="867"/>
      <c r="C40" s="868"/>
      <c r="D40" s="868"/>
      <c r="E40" s="868"/>
      <c r="F40" s="868"/>
      <c r="G40" s="868"/>
      <c r="H40" s="869"/>
      <c r="I40" s="336"/>
      <c r="J40" s="338"/>
      <c r="K40" s="277"/>
      <c r="L40" s="431"/>
      <c r="M40" s="432"/>
      <c r="N40" s="280"/>
    </row>
    <row r="41" spans="1:16">
      <c r="B41" s="867"/>
      <c r="C41" s="868"/>
      <c r="D41" s="868"/>
      <c r="E41" s="868"/>
      <c r="F41" s="868"/>
      <c r="G41" s="868"/>
      <c r="H41" s="869"/>
      <c r="I41" s="42"/>
      <c r="J41" s="43"/>
      <c r="K41" s="277"/>
      <c r="L41" s="284"/>
      <c r="M41" s="285"/>
      <c r="N41" s="280"/>
    </row>
    <row r="42" spans="1:16">
      <c r="B42" s="328"/>
      <c r="C42" s="329"/>
      <c r="D42" s="329"/>
      <c r="E42" s="329"/>
      <c r="F42" s="331"/>
      <c r="G42" s="331"/>
      <c r="H42" s="131"/>
      <c r="I42" s="42"/>
      <c r="J42" s="43"/>
      <c r="K42" s="446"/>
      <c r="L42" s="284"/>
      <c r="M42" s="285"/>
      <c r="N42" s="281"/>
    </row>
    <row r="43" spans="1:16">
      <c r="B43" s="875" t="s">
        <v>1036</v>
      </c>
      <c r="C43" s="876"/>
      <c r="D43" s="876"/>
      <c r="E43" s="44"/>
      <c r="F43" s="45"/>
      <c r="G43" s="45"/>
      <c r="H43" s="46"/>
      <c r="I43" s="42"/>
      <c r="J43" s="43"/>
      <c r="K43" s="287"/>
      <c r="L43" s="284"/>
      <c r="M43" s="409">
        <v>0.01</v>
      </c>
      <c r="N43" s="352">
        <f>N81*M43</f>
        <v>40222.408211598995</v>
      </c>
    </row>
    <row r="44" spans="1:16" ht="15.75" thickBot="1">
      <c r="B44" s="867"/>
      <c r="C44" s="868"/>
      <c r="D44" s="868"/>
      <c r="E44" s="868"/>
      <c r="F44" s="868"/>
      <c r="G44" s="868"/>
      <c r="H44" s="869"/>
      <c r="I44" s="877"/>
      <c r="J44" s="878"/>
      <c r="K44" s="47"/>
      <c r="L44" s="879"/>
      <c r="M44" s="880"/>
      <c r="N44" s="111"/>
    </row>
    <row r="45" spans="1:16" ht="15.75" thickBot="1">
      <c r="B45" s="818" t="s">
        <v>1037</v>
      </c>
      <c r="C45" s="819"/>
      <c r="D45" s="819"/>
      <c r="E45" s="819"/>
      <c r="F45" s="819"/>
      <c r="G45" s="819"/>
      <c r="H45" s="819"/>
      <c r="I45" s="819"/>
      <c r="J45" s="819"/>
      <c r="K45" s="819"/>
      <c r="L45" s="819"/>
      <c r="M45" s="820"/>
      <c r="N45" s="402">
        <f>SUM(N36:N44)</f>
        <v>10557913.0981245</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3" t="s">
        <v>1029</v>
      </c>
      <c r="K49" s="91" t="s">
        <v>1030</v>
      </c>
      <c r="L49" s="899" t="s">
        <v>1039</v>
      </c>
      <c r="M49" s="898"/>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22548646.972619422</v>
      </c>
      <c r="N50" s="280">
        <f t="shared" ref="N50:N55" si="0">K50*M50</f>
        <v>22548646.972619422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77481.493340871457</v>
      </c>
      <c r="N51" s="280">
        <f t="shared" si="0"/>
        <v>2324444.8002261436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1491078.4953201725</v>
      </c>
      <c r="N52" s="280">
        <f t="shared" si="0"/>
        <v>2982156.990640345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920311.17176198552</v>
      </c>
      <c r="N53" s="280">
        <f t="shared" si="0"/>
        <v>4601555.8588099275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70898.064502964655</v>
      </c>
      <c r="N54" s="280">
        <f t="shared" si="0"/>
        <v>4253883.870177879</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41789.636261806627</v>
      </c>
      <c r="N55" s="280">
        <f t="shared" si="0"/>
        <v>501475.63514167955</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8" t="s">
        <v>1037</v>
      </c>
      <c r="C58" s="819"/>
      <c r="D58" s="819"/>
      <c r="E58" s="819"/>
      <c r="F58" s="819"/>
      <c r="G58" s="819"/>
      <c r="H58" s="819"/>
      <c r="I58" s="819"/>
      <c r="J58" s="819"/>
      <c r="K58" s="819"/>
      <c r="L58" s="819"/>
      <c r="M58" s="820"/>
      <c r="N58" s="402">
        <f>SUM(N50:N57)</f>
        <v>37212164.1276154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4" t="s">
        <v>1045</v>
      </c>
      <c r="M62" s="883"/>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5">
        <f>VLOOKUP(A63,TRANSPORTE!A5:D117,4,FALSE)</f>
        <v>399888.52798260504</v>
      </c>
      <c r="M63" s="906"/>
      <c r="N63" s="295">
        <f>K63*L63</f>
        <v>1199665.583947815</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5">
        <f>VLOOKUP(A64,TRANSPORTE!A6:D117,4,FALSE)</f>
        <v>822623.5823213543</v>
      </c>
      <c r="M64" s="906"/>
      <c r="N64" s="295">
        <f>K64*L64</f>
        <v>822623.5823213543</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5">
        <f>VLOOKUP(A65,TRANSPORTE!A6:D118,4,FALSE)</f>
        <v>136453.8394419188</v>
      </c>
      <c r="M65" s="906"/>
      <c r="N65" s="295">
        <f>K65*L65</f>
        <v>1091630.7155353504</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3113919.8818045193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94"/>
      <c r="C80" s="895"/>
      <c r="D80" s="895"/>
      <c r="E80" s="895"/>
      <c r="F80" s="895"/>
      <c r="G80" s="895"/>
      <c r="H80" s="895"/>
      <c r="I80" s="50"/>
      <c r="J80" s="50"/>
      <c r="K80" s="50"/>
      <c r="L80" s="973"/>
      <c r="M80" s="974"/>
      <c r="N80" s="51"/>
    </row>
    <row r="81" spans="1:14" ht="15.75" thickBot="1">
      <c r="B81" s="818" t="s">
        <v>1037</v>
      </c>
      <c r="C81" s="819"/>
      <c r="D81" s="819"/>
      <c r="E81" s="819"/>
      <c r="F81" s="819"/>
      <c r="G81" s="819"/>
      <c r="H81" s="819"/>
      <c r="I81" s="861"/>
      <c r="J81" s="861"/>
      <c r="K81" s="861"/>
      <c r="L81" s="861"/>
      <c r="M81" s="862"/>
      <c r="N81" s="309">
        <f>SUM(N73:N80)</f>
        <v>4022240.8211598997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N45+N58+N68+N81</f>
        <v>54906237.928704314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10981247.585740864</v>
      </c>
      <c r="M88" s="854"/>
      <c r="N88" s="57"/>
    </row>
    <row r="89" spans="1:14">
      <c r="B89" s="95" t="s">
        <v>1057</v>
      </c>
      <c r="C89" s="96"/>
      <c r="D89" s="96"/>
      <c r="E89" s="96"/>
      <c r="F89" s="96"/>
      <c r="G89" s="96"/>
      <c r="H89" s="96"/>
      <c r="I89" s="93"/>
      <c r="J89" s="94"/>
      <c r="K89" s="312">
        <v>0.05</v>
      </c>
      <c r="L89" s="853">
        <f>N83*K89</f>
        <v>2745311.8964352161</v>
      </c>
      <c r="M89" s="854"/>
      <c r="N89" s="57"/>
    </row>
    <row r="90" spans="1:14" ht="15.75" thickBot="1">
      <c r="B90" s="97" t="s">
        <v>1058</v>
      </c>
      <c r="C90" s="98"/>
      <c r="D90" s="98"/>
      <c r="E90" s="98"/>
      <c r="F90" s="98"/>
      <c r="G90" s="98"/>
      <c r="H90" s="98"/>
      <c r="I90" s="99"/>
      <c r="J90" s="100"/>
      <c r="K90" s="313">
        <v>0.05</v>
      </c>
      <c r="L90" s="855">
        <f>N83*K90</f>
        <v>2745311.8964352161</v>
      </c>
      <c r="M90" s="856"/>
      <c r="N90" s="57"/>
    </row>
    <row r="91" spans="1:14" ht="15.75" thickBot="1">
      <c r="B91" s="818" t="s">
        <v>1037</v>
      </c>
      <c r="C91" s="819"/>
      <c r="D91" s="819"/>
      <c r="E91" s="819"/>
      <c r="F91" s="819"/>
      <c r="G91" s="819"/>
      <c r="H91" s="819"/>
      <c r="I91" s="819"/>
      <c r="J91" s="819"/>
      <c r="K91" s="819"/>
      <c r="L91" s="819"/>
      <c r="M91" s="820"/>
      <c r="N91" s="58">
        <f>L88+L89+L90</f>
        <v>16471871.378611296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71378109.307315618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259</v>
      </c>
      <c r="B36" s="867" t="str">
        <f>VLOOKUP(A36,EQUIPOS!A6:D154,3,FALSE)</f>
        <v>Montacargas</v>
      </c>
      <c r="C36" s="868"/>
      <c r="D36" s="868"/>
      <c r="E36" s="868"/>
      <c r="F36" s="868"/>
      <c r="G36" s="868"/>
      <c r="H36" s="869"/>
      <c r="I36" s="275"/>
      <c r="J36" s="276"/>
      <c r="K36" s="277">
        <f>VLOOKUP(A36,EQUIPOS!A6:D163,4,FALSE)</f>
        <v>73527.613032684763</v>
      </c>
      <c r="L36" s="278"/>
      <c r="M36" s="344">
        <v>1.5</v>
      </c>
      <c r="N36" s="280">
        <f>K36/M36</f>
        <v>49018.408688456511</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51571.768948761513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9895.3799289692106</v>
      </c>
      <c r="N48" s="280">
        <f>K48*M48</f>
        <v>3099243.6768017104</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3099243.6768017104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51067.205206099999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3201882.650956572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640376.53019131441</v>
      </c>
      <c r="M84" s="854"/>
      <c r="N84" s="57"/>
    </row>
    <row r="85" spans="1:14">
      <c r="B85" s="95" t="s">
        <v>1057</v>
      </c>
      <c r="C85" s="96"/>
      <c r="D85" s="96"/>
      <c r="E85" s="96"/>
      <c r="F85" s="96"/>
      <c r="G85" s="96"/>
      <c r="H85" s="96"/>
      <c r="I85" s="93"/>
      <c r="J85" s="94"/>
      <c r="K85" s="312">
        <v>0.05</v>
      </c>
      <c r="L85" s="853">
        <f>N79*K85</f>
        <v>160094.1325478286</v>
      </c>
      <c r="M85" s="854"/>
      <c r="N85" s="57"/>
    </row>
    <row r="86" spans="1:14" ht="15.75" thickBot="1">
      <c r="B86" s="97" t="s">
        <v>1058</v>
      </c>
      <c r="C86" s="98"/>
      <c r="D86" s="98"/>
      <c r="E86" s="98"/>
      <c r="F86" s="98"/>
      <c r="G86" s="98"/>
      <c r="H86" s="98"/>
      <c r="I86" s="99"/>
      <c r="J86" s="100"/>
      <c r="K86" s="313">
        <v>0.05</v>
      </c>
      <c r="L86" s="855">
        <f>N79*K86</f>
        <v>160094.1325478286</v>
      </c>
      <c r="M86" s="856"/>
      <c r="N86" s="57"/>
    </row>
    <row r="87" spans="1:14" ht="15.75" thickBot="1">
      <c r="B87" s="818" t="s">
        <v>1037</v>
      </c>
      <c r="C87" s="819"/>
      <c r="D87" s="819"/>
      <c r="E87" s="819"/>
      <c r="F87" s="819"/>
      <c r="G87" s="819"/>
      <c r="H87" s="819"/>
      <c r="I87" s="819"/>
      <c r="J87" s="819"/>
      <c r="K87" s="819"/>
      <c r="L87" s="819"/>
      <c r="M87" s="820"/>
      <c r="N87" s="58">
        <f>L84+L85+L86</f>
        <v>960564.79528697161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4162447.4462435436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267</v>
      </c>
      <c r="B36" s="867" t="str">
        <f>VLOOKUP(A36,EQUIPOS!A6:D154,3,FALSE)</f>
        <v>Motobomba de concreto</v>
      </c>
      <c r="C36" s="868"/>
      <c r="D36" s="868"/>
      <c r="E36" s="868"/>
      <c r="F36" s="868"/>
      <c r="G36" s="868"/>
      <c r="H36" s="869"/>
      <c r="I36" s="275"/>
      <c r="J36" s="276"/>
      <c r="K36" s="277">
        <f>VLOOKUP(A36,EQUIPOS!A6:D163,4,FALSE)</f>
        <v>87025.093369565104</v>
      </c>
      <c r="L36" s="278"/>
      <c r="M36" s="344">
        <v>2.5</v>
      </c>
      <c r="N36" s="280">
        <f>K36/M36</f>
        <v>34810.037347826044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34810.037347826044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3377.8462619200764</v>
      </c>
      <c r="N48" s="280">
        <f>K48*M48</f>
        <v>157943.63129464464</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435510.04729909636</v>
      </c>
      <c r="N49" s="280">
        <f>K49*M49</f>
        <v>290912.49699201412</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448856.12828665879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5">
        <f>VLOOKUP(A60,TRANSPORTE!A2:D117,4,FALSE)</f>
        <v>1319.1811235744801</v>
      </c>
      <c r="M60" s="906"/>
      <c r="N60" s="295">
        <f>K60*L60</f>
        <v>1145.5445405471653</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1145.5445405471653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484811.71017503203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96962.342035006412</v>
      </c>
      <c r="M84" s="854"/>
      <c r="N84" s="57"/>
    </row>
    <row r="85" spans="1:14">
      <c r="B85" s="95" t="s">
        <v>1057</v>
      </c>
      <c r="C85" s="96"/>
      <c r="D85" s="96"/>
      <c r="E85" s="96"/>
      <c r="F85" s="96"/>
      <c r="G85" s="96"/>
      <c r="H85" s="96"/>
      <c r="I85" s="93"/>
      <c r="J85" s="94"/>
      <c r="K85" s="312">
        <v>0.05</v>
      </c>
      <c r="L85" s="853">
        <f>N79*K85</f>
        <v>24240.585508751603</v>
      </c>
      <c r="M85" s="854"/>
      <c r="N85" s="57"/>
    </row>
    <row r="86" spans="1:14" ht="15.75" thickBot="1">
      <c r="B86" s="97" t="s">
        <v>1058</v>
      </c>
      <c r="C86" s="98"/>
      <c r="D86" s="98"/>
      <c r="E86" s="98"/>
      <c r="F86" s="98"/>
      <c r="G86" s="98"/>
      <c r="H86" s="98"/>
      <c r="I86" s="99"/>
      <c r="J86" s="100"/>
      <c r="K86" s="313">
        <v>0.05</v>
      </c>
      <c r="L86" s="855">
        <f>N79*K86</f>
        <v>24240.585508751603</v>
      </c>
      <c r="M86" s="856"/>
      <c r="N86" s="57"/>
    </row>
    <row r="87" spans="1:14" ht="15.75" thickBot="1">
      <c r="B87" s="818" t="s">
        <v>1037</v>
      </c>
      <c r="C87" s="819"/>
      <c r="D87" s="819"/>
      <c r="E87" s="819"/>
      <c r="F87" s="819"/>
      <c r="G87" s="819"/>
      <c r="H87" s="819"/>
      <c r="I87" s="819"/>
      <c r="J87" s="819"/>
      <c r="K87" s="819"/>
      <c r="L87" s="819"/>
      <c r="M87" s="820"/>
      <c r="N87" s="58">
        <f>L84+L85+L86</f>
        <v>145443.5130525096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630255.22322754166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121</v>
      </c>
      <c r="B36" s="867" t="str">
        <f>VLOOKUP(A36,EQUIPOS!A6:D154,3,FALSE)</f>
        <v>Bomba eléctrica para accionar la celda</v>
      </c>
      <c r="C36" s="868"/>
      <c r="D36" s="868"/>
      <c r="E36" s="868"/>
      <c r="F36" s="868"/>
      <c r="G36" s="868"/>
      <c r="H36" s="869"/>
      <c r="I36" s="275"/>
      <c r="J36" s="276"/>
      <c r="K36" s="277">
        <f>VLOOKUP(A36,EQUIPOS!A6:D163,4,FALSE)</f>
        <v>65809.5</v>
      </c>
      <c r="L36" s="278"/>
      <c r="M36" s="279">
        <v>0.01</v>
      </c>
      <c r="N36" s="280">
        <f t="shared" ref="N36:N41" si="0">K36/M36</f>
        <v>6580950</v>
      </c>
    </row>
    <row r="37" spans="1:14">
      <c r="A37" s="119" t="s">
        <v>192</v>
      </c>
      <c r="B37" s="867" t="str">
        <f>VLOOKUP(A37,EQUIPOS!A7:D154,3,FALSE)</f>
        <v>Equipo de acarreo interno</v>
      </c>
      <c r="C37" s="868"/>
      <c r="D37" s="868"/>
      <c r="E37" s="868"/>
      <c r="F37" s="868"/>
      <c r="G37" s="868"/>
      <c r="H37" s="869"/>
      <c r="I37" s="429"/>
      <c r="J37" s="430"/>
      <c r="K37" s="277">
        <f>VLOOKUP(A37,EQUIPOS!A7:D164,4,FALSE)</f>
        <v>35407.280397756062</v>
      </c>
      <c r="L37" s="343"/>
      <c r="M37" s="344">
        <v>0.05</v>
      </c>
      <c r="N37" s="280">
        <f t="shared" si="0"/>
        <v>708145.6079551212</v>
      </c>
    </row>
    <row r="38" spans="1:14">
      <c r="A38" s="119" t="s">
        <v>214</v>
      </c>
      <c r="B38" s="867" t="str">
        <f>VLOOKUP(A38,EQUIPOS!A8:D154,3,FALSE)</f>
        <v>Equipo de oxigeno y soldadura</v>
      </c>
      <c r="C38" s="868"/>
      <c r="D38" s="868"/>
      <c r="E38" s="868"/>
      <c r="F38" s="868"/>
      <c r="G38" s="868"/>
      <c r="H38" s="869"/>
      <c r="I38" s="429"/>
      <c r="J38" s="430"/>
      <c r="K38" s="446">
        <f>VLOOKUP(A38,EQUIPOS!A8:D165,4,FALSE)</f>
        <v>10686.770879405298</v>
      </c>
      <c r="L38" s="343"/>
      <c r="M38" s="344">
        <v>0.01</v>
      </c>
      <c r="N38" s="280">
        <f t="shared" si="0"/>
        <v>1068677.0879405297</v>
      </c>
    </row>
    <row r="39" spans="1:14">
      <c r="A39" s="119" t="s">
        <v>248</v>
      </c>
      <c r="B39" s="867" t="str">
        <f>VLOOKUP(A39,EQUIPOS!A9:D154,3,FALSE)</f>
        <v>Grúa telescópica de 50 Ton.</v>
      </c>
      <c r="C39" s="868"/>
      <c r="D39" s="868"/>
      <c r="E39" s="868"/>
      <c r="F39" s="868"/>
      <c r="G39" s="868"/>
      <c r="H39" s="869"/>
      <c r="I39" s="429"/>
      <c r="J39" s="430"/>
      <c r="K39" s="446">
        <f>VLOOKUP(A39,EQUIPOS!A9:D166,4,FALSE)</f>
        <v>310220.29089978035</v>
      </c>
      <c r="L39" s="343"/>
      <c r="M39" s="344">
        <v>0.04</v>
      </c>
      <c r="N39" s="280">
        <f t="shared" si="0"/>
        <v>7755507.2724945089</v>
      </c>
    </row>
    <row r="40" spans="1:14">
      <c r="A40" s="119" t="s">
        <v>255</v>
      </c>
      <c r="B40" s="867" t="str">
        <f>VLOOKUP(A40,EQUIPOS!A10:D154,3,FALSE)</f>
        <v>Manómetro cable de acero para bajar la celda</v>
      </c>
      <c r="C40" s="868"/>
      <c r="D40" s="868"/>
      <c r="E40" s="868"/>
      <c r="F40" s="868"/>
      <c r="G40" s="868"/>
      <c r="H40" s="869"/>
      <c r="I40" s="429"/>
      <c r="J40" s="430"/>
      <c r="K40" s="446">
        <f>VLOOKUP(A40,EQUIPOS!A10:D167,4,FALSE)</f>
        <v>1647674.0792606154</v>
      </c>
      <c r="L40" s="343"/>
      <c r="M40" s="344">
        <v>1</v>
      </c>
      <c r="N40" s="280">
        <f t="shared" si="0"/>
        <v>1647674.0792606154</v>
      </c>
    </row>
    <row r="41" spans="1:14">
      <c r="A41" s="119" t="s">
        <v>322</v>
      </c>
      <c r="B41" s="867" t="str">
        <f>VLOOKUP(A41,EQUIPOS!A11:D155,3,FALSE)</f>
        <v xml:space="preserve">Retroexcavadora sobre llantas JD 410
</v>
      </c>
      <c r="C41" s="868"/>
      <c r="D41" s="868"/>
      <c r="E41" s="868"/>
      <c r="F41" s="868"/>
      <c r="G41" s="868"/>
      <c r="H41" s="869"/>
      <c r="I41" s="429"/>
      <c r="J41" s="430"/>
      <c r="K41" s="446">
        <f>VLOOKUP(A41,EQUIPOS!A11:D168,4,FALSE)</f>
        <v>117000</v>
      </c>
      <c r="L41" s="343"/>
      <c r="M41" s="344">
        <v>0.2</v>
      </c>
      <c r="N41" s="280">
        <f t="shared" si="0"/>
        <v>585000</v>
      </c>
    </row>
    <row r="42" spans="1:14">
      <c r="A42" s="119"/>
      <c r="B42" s="867"/>
      <c r="C42" s="868"/>
      <c r="D42" s="868"/>
      <c r="E42" s="868"/>
      <c r="F42" s="868"/>
      <c r="G42" s="868"/>
      <c r="H42" s="869"/>
      <c r="I42" s="336"/>
      <c r="J42" s="338"/>
      <c r="K42" s="446"/>
      <c r="L42" s="431"/>
      <c r="M42" s="432"/>
      <c r="N42" s="280"/>
    </row>
    <row r="43" spans="1:14">
      <c r="B43" s="867"/>
      <c r="C43" s="868"/>
      <c r="D43" s="868"/>
      <c r="E43" s="868"/>
      <c r="F43" s="868"/>
      <c r="G43" s="868"/>
      <c r="H43" s="869"/>
      <c r="I43" s="42"/>
      <c r="J43" s="43"/>
      <c r="K43" s="446"/>
      <c r="L43" s="284"/>
      <c r="M43" s="285"/>
      <c r="N43" s="280"/>
    </row>
    <row r="44" spans="1:14">
      <c r="B44" s="328"/>
      <c r="C44" s="329"/>
      <c r="D44" s="329"/>
      <c r="E44" s="329"/>
      <c r="F44" s="331"/>
      <c r="G44" s="331"/>
      <c r="H44" s="131"/>
      <c r="I44" s="42"/>
      <c r="J44" s="43"/>
      <c r="K44" s="446"/>
      <c r="L44" s="284"/>
      <c r="M44" s="285"/>
      <c r="N44" s="281"/>
    </row>
    <row r="45" spans="1:14">
      <c r="B45" s="875" t="s">
        <v>1036</v>
      </c>
      <c r="C45" s="876"/>
      <c r="D45" s="876"/>
      <c r="E45" s="44"/>
      <c r="F45" s="45"/>
      <c r="G45" s="45"/>
      <c r="H45" s="46"/>
      <c r="I45" s="42"/>
      <c r="J45" s="43"/>
      <c r="K45" s="287"/>
      <c r="L45" s="284"/>
      <c r="M45" s="409">
        <v>0.1</v>
      </c>
      <c r="N45" s="352">
        <f>N86*M45</f>
        <v>402224.08211598999</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19">
        <f>SUM(N36:N45)</f>
        <v>18748178.129766762</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3" t="s">
        <v>1028</v>
      </c>
      <c r="C51" s="864"/>
      <c r="D51" s="864"/>
      <c r="E51" s="864"/>
      <c r="F51" s="864"/>
      <c r="G51" s="864"/>
      <c r="H51" s="864"/>
      <c r="I51" s="898"/>
      <c r="J51" s="323" t="s">
        <v>1029</v>
      </c>
      <c r="K51" s="91" t="s">
        <v>1030</v>
      </c>
      <c r="L51" s="899" t="s">
        <v>1039</v>
      </c>
      <c r="M51" s="898"/>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22548646.972619422</v>
      </c>
      <c r="N52" s="280">
        <f t="shared" ref="N52:N57" si="1">K52*M52</f>
        <v>22548646.972619422</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77481.493340871457</v>
      </c>
      <c r="N53" s="280">
        <f t="shared" si="1"/>
        <v>2324444.8002261436</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1491078.4953201725</v>
      </c>
      <c r="N54" s="280">
        <f t="shared" si="1"/>
        <v>2982156.990640345</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920311.17176198552</v>
      </c>
      <c r="N55" s="280">
        <f t="shared" si="1"/>
        <v>4601555.8588099275</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71495.338020072799</v>
      </c>
      <c r="N56" s="280">
        <f t="shared" si="1"/>
        <v>4289720.281204368</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41789.636261806627</v>
      </c>
      <c r="N57" s="280">
        <f t="shared" si="1"/>
        <v>501475.63514167955</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8" t="s">
        <v>1037</v>
      </c>
      <c r="C63" s="819"/>
      <c r="D63" s="819"/>
      <c r="E63" s="819"/>
      <c r="F63" s="819"/>
      <c r="G63" s="819"/>
      <c r="H63" s="819"/>
      <c r="I63" s="819"/>
      <c r="J63" s="819"/>
      <c r="K63" s="819"/>
      <c r="L63" s="819"/>
      <c r="M63" s="820"/>
      <c r="N63" s="402">
        <f>SUM(N52:N62)</f>
        <v>37248000.538641885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4" t="s">
        <v>1045</v>
      </c>
      <c r="M67" s="883"/>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5">
        <f>VLOOKUP(A68,TRANSPORTE!A5:D117,4,FALSE)</f>
        <v>822623.5823213543</v>
      </c>
      <c r="M68" s="906"/>
      <c r="N68" s="295">
        <f>K68*L68</f>
        <v>822623.5823213543</v>
      </c>
    </row>
    <row r="69" spans="1:15">
      <c r="A69" t="s">
        <v>1483</v>
      </c>
      <c r="B69" s="52" t="str">
        <f>VLOOKUP(A69,TRANSPORTE!A5:D117,3,FALSE)</f>
        <v>Pasajes aéreos</v>
      </c>
      <c r="C69" s="53"/>
      <c r="D69" s="53"/>
      <c r="E69" s="53"/>
      <c r="F69" s="53"/>
      <c r="G69" s="53"/>
      <c r="H69" s="319" t="s">
        <v>1029</v>
      </c>
      <c r="I69" s="287">
        <v>3</v>
      </c>
      <c r="J69" s="294">
        <v>1</v>
      </c>
      <c r="K69" s="287">
        <f>I69*J69</f>
        <v>3</v>
      </c>
      <c r="L69" s="905">
        <f>VLOOKUP(A69,TRANSPORTE!A5:D117,4,FALSE)</f>
        <v>399888.52798260504</v>
      </c>
      <c r="M69" s="906"/>
      <c r="N69" s="295">
        <f>K69*L69</f>
        <v>1199665.583947815</v>
      </c>
    </row>
    <row r="70" spans="1:15">
      <c r="B70" s="52"/>
      <c r="C70" s="53"/>
      <c r="D70" s="53"/>
      <c r="E70" s="53"/>
      <c r="F70" s="53"/>
      <c r="G70" s="53"/>
      <c r="H70" s="319"/>
      <c r="I70" s="287"/>
      <c r="J70" s="294"/>
      <c r="K70" s="287"/>
      <c r="L70" s="905"/>
      <c r="M70" s="906"/>
      <c r="N70" s="295"/>
    </row>
    <row r="71" spans="1:15">
      <c r="B71" s="52"/>
      <c r="C71" s="53"/>
      <c r="D71" s="53"/>
      <c r="E71" s="53"/>
      <c r="F71" s="53"/>
      <c r="G71" s="53"/>
      <c r="H71" s="319"/>
      <c r="I71" s="287"/>
      <c r="J71" s="294"/>
      <c r="K71" s="287"/>
      <c r="L71" s="905"/>
      <c r="M71" s="906"/>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6"/>
      <c r="M73" s="897"/>
      <c r="N73" s="133"/>
    </row>
    <row r="74" spans="1:15" ht="15.75" thickBot="1">
      <c r="B74" s="907" t="s">
        <v>1037</v>
      </c>
      <c r="C74" s="861"/>
      <c r="D74" s="861"/>
      <c r="E74" s="861"/>
      <c r="F74" s="861"/>
      <c r="G74" s="861"/>
      <c r="H74" s="861"/>
      <c r="I74" s="861"/>
      <c r="J74" s="861"/>
      <c r="K74" s="861"/>
      <c r="L74" s="861"/>
      <c r="M74" s="862"/>
      <c r="N74" s="110">
        <f>N68+N69+N70+N71+N72</f>
        <v>2022289.1662691692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7" t="s">
        <v>1047</v>
      </c>
      <c r="C78" s="858"/>
      <c r="D78" s="858"/>
      <c r="E78" s="858"/>
      <c r="F78" s="858"/>
      <c r="G78" s="858"/>
      <c r="H78" s="858"/>
      <c r="I78" s="79" t="s">
        <v>1048</v>
      </c>
      <c r="J78" s="81" t="s">
        <v>1494</v>
      </c>
      <c r="K78" s="80" t="s">
        <v>1050</v>
      </c>
      <c r="L78" s="859" t="s">
        <v>1034</v>
      </c>
      <c r="M78" s="860"/>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94" t="str">
        <f>VLOOKUP(A85,'MANO DE OBRA'!A12:D73,3,FALSE)</f>
        <v>Estudios, análisis e informes</v>
      </c>
      <c r="C85" s="895" t="e">
        <f>VLOOKUP(B85,'MANO DE OBRA'!B12:E73,3,FALSE)</f>
        <v>#N/A</v>
      </c>
      <c r="D85" s="895" t="e">
        <f>VLOOKUP(C85,'MANO DE OBRA'!C12:F73,3,FALSE)</f>
        <v>#N/A</v>
      </c>
      <c r="E85" s="895" t="e">
        <f>VLOOKUP(D85,'MANO DE OBRA'!D12:G73,3,FALSE)</f>
        <v>#N/A</v>
      </c>
      <c r="F85" s="895" t="e">
        <f>VLOOKUP(E85,'MANO DE OBRA'!E12:H73,3,FALSE)</f>
        <v>#N/A</v>
      </c>
      <c r="G85" s="895" t="e">
        <f>VLOOKUP(F85,'MANO DE OBRA'!F12:I73,3,FALSE)</f>
        <v>#N/A</v>
      </c>
      <c r="H85" s="895" t="e">
        <f>VLOOKUP(G85,'MANO DE OBRA'!G12:J73,3,FALSE)</f>
        <v>#N/A</v>
      </c>
      <c r="I85" s="478"/>
      <c r="J85" s="479"/>
      <c r="K85" s="480">
        <f>VLOOKUP(A85,'MANO DE OBRA'!A12:D104,4,FALSE)</f>
        <v>2042688.2082439999</v>
      </c>
      <c r="L85" s="975">
        <v>1</v>
      </c>
      <c r="M85" s="975"/>
      <c r="N85" s="481">
        <f>K85*L85</f>
        <v>2042688.2082439999</v>
      </c>
    </row>
    <row r="86" spans="1:14" ht="15.75" thickBot="1">
      <c r="B86" s="907" t="s">
        <v>1037</v>
      </c>
      <c r="C86" s="861"/>
      <c r="D86" s="861"/>
      <c r="E86" s="861"/>
      <c r="F86" s="861"/>
      <c r="G86" s="861"/>
      <c r="H86" s="861"/>
      <c r="I86" s="861"/>
      <c r="J86" s="861"/>
      <c r="K86" s="861"/>
      <c r="L86" s="861"/>
      <c r="M86" s="862"/>
      <c r="N86" s="468">
        <f>SUM(N79:N85)</f>
        <v>4022240.8211598997</v>
      </c>
    </row>
    <row r="87" spans="1:14" ht="15.75" thickBot="1">
      <c r="B87" s="39"/>
      <c r="C87" s="40"/>
      <c r="D87" s="40"/>
      <c r="E87" s="40"/>
      <c r="F87" s="40"/>
      <c r="G87" s="40"/>
      <c r="H87" s="40"/>
      <c r="I87" s="40"/>
      <c r="J87" s="40"/>
      <c r="K87" s="40"/>
      <c r="L87" s="40"/>
      <c r="M87" s="40"/>
      <c r="N87" s="41"/>
    </row>
    <row r="88" spans="1:14" ht="15.75" thickBot="1">
      <c r="B88" s="818" t="s">
        <v>1051</v>
      </c>
      <c r="C88" s="819"/>
      <c r="D88" s="819"/>
      <c r="E88" s="819"/>
      <c r="F88" s="819"/>
      <c r="G88" s="819"/>
      <c r="H88" s="819"/>
      <c r="I88" s="819"/>
      <c r="J88" s="819"/>
      <c r="K88" s="819"/>
      <c r="L88" s="819"/>
      <c r="M88" s="820"/>
      <c r="N88" s="105">
        <f>N86+N74+N63+N47</f>
        <v>62040708.655837715</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3" t="s">
        <v>1053</v>
      </c>
      <c r="C92" s="864"/>
      <c r="D92" s="864"/>
      <c r="E92" s="864"/>
      <c r="F92" s="864"/>
      <c r="G92" s="864"/>
      <c r="H92" s="864"/>
      <c r="I92" s="322"/>
      <c r="J92" s="342"/>
      <c r="K92" s="310" t="s">
        <v>1054</v>
      </c>
      <c r="L92" s="865" t="s">
        <v>1055</v>
      </c>
      <c r="M92" s="866"/>
      <c r="N92" s="311"/>
    </row>
    <row r="93" spans="1:14">
      <c r="B93" s="851" t="s">
        <v>1056</v>
      </c>
      <c r="C93" s="852"/>
      <c r="D93" s="852"/>
      <c r="E93" s="852"/>
      <c r="F93" s="852"/>
      <c r="G93" s="852"/>
      <c r="H93" s="852"/>
      <c r="I93" s="93"/>
      <c r="J93" s="94"/>
      <c r="K93" s="312">
        <v>0.2</v>
      </c>
      <c r="L93" s="853">
        <f>N88*K93</f>
        <v>12408141.731167544</v>
      </c>
      <c r="M93" s="854"/>
      <c r="N93" s="57"/>
    </row>
    <row r="94" spans="1:14">
      <c r="B94" s="95" t="s">
        <v>1057</v>
      </c>
      <c r="C94" s="96"/>
      <c r="D94" s="96"/>
      <c r="E94" s="96"/>
      <c r="F94" s="96"/>
      <c r="G94" s="96"/>
      <c r="H94" s="96"/>
      <c r="I94" s="93"/>
      <c r="J94" s="94"/>
      <c r="K94" s="312">
        <v>0.05</v>
      </c>
      <c r="L94" s="853">
        <f>N88*K94</f>
        <v>3102035.4327918859</v>
      </c>
      <c r="M94" s="854"/>
      <c r="N94" s="57"/>
    </row>
    <row r="95" spans="1:14" ht="15.75" thickBot="1">
      <c r="B95" s="97" t="s">
        <v>1058</v>
      </c>
      <c r="C95" s="98"/>
      <c r="D95" s="98"/>
      <c r="E95" s="98"/>
      <c r="F95" s="98"/>
      <c r="G95" s="98"/>
      <c r="H95" s="98"/>
      <c r="I95" s="99"/>
      <c r="J95" s="100"/>
      <c r="K95" s="313">
        <v>0.05</v>
      </c>
      <c r="L95" s="855">
        <f>N88*K95</f>
        <v>3102035.4327918859</v>
      </c>
      <c r="M95" s="856"/>
      <c r="N95" s="57"/>
    </row>
    <row r="96" spans="1:14" ht="15.75" thickBot="1">
      <c r="B96" s="818" t="s">
        <v>1037</v>
      </c>
      <c r="C96" s="819"/>
      <c r="D96" s="819"/>
      <c r="E96" s="819"/>
      <c r="F96" s="819"/>
      <c r="G96" s="819"/>
      <c r="H96" s="819"/>
      <c r="I96" s="819"/>
      <c r="J96" s="819"/>
      <c r="K96" s="819"/>
      <c r="L96" s="819"/>
      <c r="M96" s="820"/>
      <c r="N96" s="58">
        <f>L93+L94+L95</f>
        <v>18612212.596751314</v>
      </c>
    </row>
    <row r="97" spans="1:14" ht="15.75" thickBot="1">
      <c r="B97" s="39"/>
      <c r="C97" s="40"/>
      <c r="D97" s="40"/>
      <c r="E97" s="40"/>
      <c r="F97" s="40"/>
      <c r="G97" s="40"/>
      <c r="H97" s="40"/>
      <c r="I97" s="40"/>
      <c r="J97" s="40"/>
      <c r="K97" s="40"/>
      <c r="L97" s="40"/>
      <c r="M97" s="40"/>
      <c r="N97" s="41"/>
    </row>
    <row r="98" spans="1:14" ht="15.75" thickBot="1">
      <c r="A98" t="s">
        <v>2122</v>
      </c>
      <c r="B98" s="818" t="s">
        <v>1059</v>
      </c>
      <c r="C98" s="819"/>
      <c r="D98" s="819"/>
      <c r="E98" s="819"/>
      <c r="F98" s="819"/>
      <c r="G98" s="819"/>
      <c r="H98" s="819"/>
      <c r="I98" s="819"/>
      <c r="J98" s="819"/>
      <c r="K98" s="819"/>
      <c r="L98" s="819"/>
      <c r="M98" s="820"/>
      <c r="N98" s="196">
        <f>N88+N96</f>
        <v>80652921.252589032</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8"/>
      <c r="K128" s="968"/>
      <c r="L128" s="968"/>
      <c r="M128" s="968"/>
      <c r="N128" s="969"/>
    </row>
    <row r="129" spans="2:14" ht="15.75" thickBot="1">
      <c r="B129" s="427" t="s">
        <v>2327</v>
      </c>
      <c r="C129" s="428"/>
      <c r="D129" s="428"/>
      <c r="E129" s="267"/>
      <c r="F129" s="267"/>
      <c r="G129" s="267"/>
      <c r="H129" s="267"/>
      <c r="I129" s="267"/>
      <c r="J129" s="970"/>
      <c r="K129" s="970"/>
      <c r="L129" s="970"/>
      <c r="M129" s="970"/>
      <c r="N129" s="971"/>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326</v>
      </c>
      <c r="B36" s="867" t="str">
        <f>VLOOKUP(A36,EQUIPOS!A6:D154,3,FALSE)</f>
        <v>Sensor de Impacto para prueba de integridad tipo</v>
      </c>
      <c r="C36" s="868"/>
      <c r="D36" s="868"/>
      <c r="E36" s="868"/>
      <c r="F36" s="868"/>
      <c r="G36" s="868"/>
      <c r="H36" s="869"/>
      <c r="I36" s="275"/>
      <c r="J36" s="276"/>
      <c r="K36" s="277">
        <f>VLOOKUP(A36,EQUIPOS!A6:D163,4,FALSE)</f>
        <v>104950.87620686121</v>
      </c>
      <c r="L36" s="278"/>
      <c r="M36" s="344">
        <v>1</v>
      </c>
      <c r="N36" s="280">
        <f>K36/M36</f>
        <v>104950.87620686121</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104950.87620686121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1946758.4055133341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2051709.2817201952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410341.85634403909</v>
      </c>
      <c r="M84" s="854"/>
      <c r="N84" s="57"/>
    </row>
    <row r="85" spans="1:14">
      <c r="B85" s="95" t="s">
        <v>1057</v>
      </c>
      <c r="C85" s="96"/>
      <c r="D85" s="96"/>
      <c r="E85" s="96"/>
      <c r="F85" s="96"/>
      <c r="G85" s="96"/>
      <c r="H85" s="96"/>
      <c r="I85" s="93"/>
      <c r="J85" s="94"/>
      <c r="K85" s="312">
        <v>0.05</v>
      </c>
      <c r="L85" s="853">
        <f>N79*K85</f>
        <v>102585.46408600977</v>
      </c>
      <c r="M85" s="854"/>
      <c r="N85" s="57"/>
    </row>
    <row r="86" spans="1:14" ht="15.75" thickBot="1">
      <c r="B86" s="97" t="s">
        <v>1058</v>
      </c>
      <c r="C86" s="98"/>
      <c r="D86" s="98"/>
      <c r="E86" s="98"/>
      <c r="F86" s="98"/>
      <c r="G86" s="98"/>
      <c r="H86" s="98"/>
      <c r="I86" s="99"/>
      <c r="J86" s="100"/>
      <c r="K86" s="313">
        <v>0.05</v>
      </c>
      <c r="L86" s="855">
        <f>N79*K86</f>
        <v>102585.46408600977</v>
      </c>
      <c r="M86" s="856"/>
      <c r="N86" s="57"/>
    </row>
    <row r="87" spans="1:14" ht="15.75" thickBot="1">
      <c r="B87" s="818" t="s">
        <v>1037</v>
      </c>
      <c r="C87" s="819"/>
      <c r="D87" s="819"/>
      <c r="E87" s="819"/>
      <c r="F87" s="819"/>
      <c r="G87" s="819"/>
      <c r="H87" s="819"/>
      <c r="I87" s="819"/>
      <c r="J87" s="819"/>
      <c r="K87" s="819"/>
      <c r="L87" s="819"/>
      <c r="M87" s="820"/>
      <c r="N87" s="58">
        <f>L84+L85+L86</f>
        <v>615512.78451605863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2667222.0662362538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320</v>
      </c>
      <c r="B36" s="867" t="str">
        <f>VLOOKUP(A36,EQUIPOS!A6:D154,3,FALSE)</f>
        <v>Retroexcavadora sobre llantas, motor 62HP, Profundidad de excavación de 5.41 metros.</v>
      </c>
      <c r="C36" s="868"/>
      <c r="D36" s="868"/>
      <c r="E36" s="868"/>
      <c r="F36" s="868"/>
      <c r="G36" s="868"/>
      <c r="H36" s="869"/>
      <c r="I36" s="275"/>
      <c r="J36" s="276"/>
      <c r="K36" s="277">
        <f>VLOOKUP(A36,EQUIPOS!A6:D163,4,FALSE)</f>
        <v>142835.55555555556</v>
      </c>
      <c r="L36" s="278"/>
      <c r="M36" s="344">
        <v>10</v>
      </c>
      <c r="N36" s="280">
        <f>K36/M36</f>
        <v>14283.555555555557</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14602.725588093681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37539.692220974226</v>
      </c>
      <c r="N48" s="280">
        <f>K48*M48</f>
        <v>18352.738419142956</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23424.737567004893</v>
      </c>
      <c r="N49" s="280">
        <f>K49*M49</f>
        <v>31232.983422673191</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4190.5444666666672</v>
      </c>
      <c r="N50" s="280">
        <f>K50*M50</f>
        <v>6285.8167000000012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55871.538541816153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3191.70032538125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73665.964455291076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14733.192891058216</v>
      </c>
      <c r="M84" s="854"/>
      <c r="N84" s="57"/>
    </row>
    <row r="85" spans="1:14">
      <c r="B85" s="95" t="s">
        <v>1057</v>
      </c>
      <c r="C85" s="96"/>
      <c r="D85" s="96"/>
      <c r="E85" s="96"/>
      <c r="F85" s="96"/>
      <c r="G85" s="96"/>
      <c r="H85" s="96"/>
      <c r="I85" s="93"/>
      <c r="J85" s="94"/>
      <c r="K85" s="312">
        <v>0.05</v>
      </c>
      <c r="L85" s="853">
        <f>N79*K85</f>
        <v>3683.2982227645539</v>
      </c>
      <c r="M85" s="854"/>
      <c r="N85" s="57"/>
    </row>
    <row r="86" spans="1:14" ht="15.75" thickBot="1">
      <c r="B86" s="97" t="s">
        <v>1058</v>
      </c>
      <c r="C86" s="98"/>
      <c r="D86" s="98"/>
      <c r="E86" s="98"/>
      <c r="F86" s="98"/>
      <c r="G86" s="98"/>
      <c r="H86" s="98"/>
      <c r="I86" s="99"/>
      <c r="J86" s="100"/>
      <c r="K86" s="313">
        <v>0.05</v>
      </c>
      <c r="L86" s="855">
        <f>N79*K86</f>
        <v>3683.2982227645539</v>
      </c>
      <c r="M86" s="856"/>
      <c r="N86" s="57"/>
    </row>
    <row r="87" spans="1:14" ht="15.75" thickBot="1">
      <c r="B87" s="818" t="s">
        <v>1037</v>
      </c>
      <c r="C87" s="819"/>
      <c r="D87" s="819"/>
      <c r="E87" s="819"/>
      <c r="F87" s="819"/>
      <c r="G87" s="819"/>
      <c r="H87" s="819"/>
      <c r="I87" s="819"/>
      <c r="J87" s="819"/>
      <c r="K87" s="819"/>
      <c r="L87" s="819"/>
      <c r="M87" s="820"/>
      <c r="N87" s="58">
        <f>L84+L85+L86</f>
        <v>22099.789336587324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95765.753791878407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204</v>
      </c>
      <c r="B36" s="867" t="str">
        <f>VLOOKUP(A36,EQUIPOS!A6:D154,3,FALSE)</f>
        <v xml:space="preserve">Equipo de soldadura 250 AMP
</v>
      </c>
      <c r="C36" s="868"/>
      <c r="D36" s="868"/>
      <c r="E36" s="868"/>
      <c r="F36" s="868"/>
      <c r="G36" s="868"/>
      <c r="H36" s="869"/>
      <c r="I36" s="275"/>
      <c r="J36" s="276"/>
      <c r="K36" s="277">
        <f>VLOOKUP(A36,EQUIPOS!A6:D163,4,FALSE)</f>
        <v>9434.6370902169492</v>
      </c>
      <c r="L36" s="278"/>
      <c r="M36" s="344">
        <v>10</v>
      </c>
      <c r="N36" s="280">
        <f>K36/M36</f>
        <v>943.46370902169497</v>
      </c>
    </row>
    <row r="37" spans="1:14">
      <c r="A37" s="119" t="s">
        <v>320</v>
      </c>
      <c r="B37" s="867" t="str">
        <f>VLOOKUP(A37,EQUIPOS!A7:D154,3,FALSE)</f>
        <v>Retroexcavadora sobre llantas, motor 62HP, Profundidad de excavación de 5.41 metros.</v>
      </c>
      <c r="C37" s="868"/>
      <c r="D37" s="868"/>
      <c r="E37" s="868"/>
      <c r="F37" s="868"/>
      <c r="G37" s="868"/>
      <c r="H37" s="869"/>
      <c r="I37" s="429"/>
      <c r="J37" s="430"/>
      <c r="K37" s="277">
        <f>VLOOKUP(A37,EQUIPOS!A7:D164,4,FALSE)</f>
        <v>142835.55555555556</v>
      </c>
      <c r="L37" s="343"/>
      <c r="M37" s="344">
        <v>10</v>
      </c>
      <c r="N37" s="280">
        <f>K37/M37</f>
        <v>14283.555555555557</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15610.023303623002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9117.4689879252783</v>
      </c>
      <c r="N48" s="280">
        <f>K48*M48</f>
        <v>300.87647660153419</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84281.312400322073</v>
      </c>
      <c r="N49" s="280">
        <f>K49*M49</f>
        <v>252843.93720096623</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1014.8578464449673</v>
      </c>
      <c r="N50" s="280">
        <f>K50*M50</f>
        <v>10148.578464449673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263293.39214201743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3830.0403904574996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282733.45583609794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56546.691167219593</v>
      </c>
      <c r="M84" s="854"/>
      <c r="N84" s="57"/>
    </row>
    <row r="85" spans="1:14">
      <c r="B85" s="95" t="s">
        <v>1057</v>
      </c>
      <c r="C85" s="96"/>
      <c r="D85" s="96"/>
      <c r="E85" s="96"/>
      <c r="F85" s="96"/>
      <c r="G85" s="96"/>
      <c r="H85" s="96"/>
      <c r="I85" s="93"/>
      <c r="J85" s="94"/>
      <c r="K85" s="312">
        <v>0.05</v>
      </c>
      <c r="L85" s="853">
        <f>N79*K85</f>
        <v>14136.672791804898</v>
      </c>
      <c r="M85" s="854"/>
      <c r="N85" s="57"/>
    </row>
    <row r="86" spans="1:14" ht="15.75" thickBot="1">
      <c r="B86" s="97" t="s">
        <v>1058</v>
      </c>
      <c r="C86" s="98"/>
      <c r="D86" s="98"/>
      <c r="E86" s="98"/>
      <c r="F86" s="98"/>
      <c r="G86" s="98"/>
      <c r="H86" s="98"/>
      <c r="I86" s="99"/>
      <c r="J86" s="100"/>
      <c r="K86" s="313">
        <v>0.05</v>
      </c>
      <c r="L86" s="855">
        <f>N79*K86</f>
        <v>14136.672791804898</v>
      </c>
      <c r="M86" s="856"/>
      <c r="N86" s="57"/>
    </row>
    <row r="87" spans="1:14" ht="15.75" thickBot="1">
      <c r="B87" s="818" t="s">
        <v>1037</v>
      </c>
      <c r="C87" s="819"/>
      <c r="D87" s="819"/>
      <c r="E87" s="819"/>
      <c r="F87" s="819"/>
      <c r="G87" s="819"/>
      <c r="H87" s="819"/>
      <c r="I87" s="819"/>
      <c r="J87" s="819"/>
      <c r="K87" s="819"/>
      <c r="L87" s="819"/>
      <c r="M87" s="820"/>
      <c r="N87" s="58">
        <f>L84+L85+L86</f>
        <v>84820.036750829386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367553.49258692731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282</v>
      </c>
      <c r="B36" s="867" t="str">
        <f>VLOOKUP(A36,EQUIPOS!A6:D154,3,FALSE)</f>
        <v>Piloteadora potencia 250KW, RPM 1800, fuerza elevadora 200KN</v>
      </c>
      <c r="C36" s="868"/>
      <c r="D36" s="868"/>
      <c r="E36" s="868"/>
      <c r="F36" s="868"/>
      <c r="G36" s="868"/>
      <c r="H36" s="869"/>
      <c r="I36" s="275"/>
      <c r="J36" s="276"/>
      <c r="K36" s="277">
        <f>VLOOKUP(A36,EQUIPOS!A6:D163,4,FALSE)</f>
        <v>549540.67247492447</v>
      </c>
      <c r="L36" s="278"/>
      <c r="M36" s="344">
        <v>2</v>
      </c>
      <c r="N36" s="280">
        <f>K36/M36</f>
        <v>274770.33623746224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4468.3804555337501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279238.71669299598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3377.8462619200764</v>
      </c>
      <c r="N48" s="280">
        <f>K48*M48</f>
        <v>94579.695333762138</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483856.20493706089</v>
      </c>
      <c r="N49" s="280">
        <f>K49*M49</f>
        <v>169349.67172797129</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18262.69630108379</v>
      </c>
      <c r="N50" s="280">
        <f>K50*M50</f>
        <v>54788.088903251366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318717.45596498484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5">
        <f>VLOOKUP(A60,TRANSPORTE!A2:D117,4,FALSE)</f>
        <v>1319.1811235744801</v>
      </c>
      <c r="M60" s="906"/>
      <c r="N60" s="295">
        <f>K60*L60</f>
        <v>461.713393251068</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461.713393251068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44683.804555337498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643101.69060656941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128620.33812131389</v>
      </c>
      <c r="M84" s="854"/>
      <c r="N84" s="57"/>
    </row>
    <row r="85" spans="1:14">
      <c r="B85" s="95" t="s">
        <v>1057</v>
      </c>
      <c r="C85" s="96"/>
      <c r="D85" s="96"/>
      <c r="E85" s="96"/>
      <c r="F85" s="96"/>
      <c r="G85" s="96"/>
      <c r="H85" s="96"/>
      <c r="I85" s="93"/>
      <c r="J85" s="94"/>
      <c r="K85" s="312">
        <v>0.05</v>
      </c>
      <c r="L85" s="853">
        <f>N79*K85</f>
        <v>32155.084530328473</v>
      </c>
      <c r="M85" s="854"/>
      <c r="N85" s="57"/>
    </row>
    <row r="86" spans="1:14" ht="15.75" thickBot="1">
      <c r="B86" s="97" t="s">
        <v>1058</v>
      </c>
      <c r="C86" s="98"/>
      <c r="D86" s="98"/>
      <c r="E86" s="98"/>
      <c r="F86" s="98"/>
      <c r="G86" s="98"/>
      <c r="H86" s="98"/>
      <c r="I86" s="99"/>
      <c r="J86" s="100"/>
      <c r="K86" s="313">
        <v>0.05</v>
      </c>
      <c r="L86" s="855">
        <f>N79*K86</f>
        <v>32155.084530328473</v>
      </c>
      <c r="M86" s="856"/>
      <c r="N86" s="57"/>
    </row>
    <row r="87" spans="1:14" ht="15.75" thickBot="1">
      <c r="B87" s="818" t="s">
        <v>1037</v>
      </c>
      <c r="C87" s="819"/>
      <c r="D87" s="819"/>
      <c r="E87" s="819"/>
      <c r="F87" s="819"/>
      <c r="G87" s="819"/>
      <c r="H87" s="819"/>
      <c r="I87" s="819"/>
      <c r="J87" s="819"/>
      <c r="K87" s="819"/>
      <c r="L87" s="819"/>
      <c r="M87" s="820"/>
      <c r="N87" s="58">
        <f>L84+L85+L86</f>
        <v>192930.50718197081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836032.19778854027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282</v>
      </c>
      <c r="B36" s="867" t="str">
        <f>VLOOKUP(A36,EQUIPOS!A6:D154,3,FALSE)</f>
        <v>Piloteadora potencia 250KW, RPM 1800, fuerza elevadora 200KN</v>
      </c>
      <c r="C36" s="868"/>
      <c r="D36" s="868"/>
      <c r="E36" s="868"/>
      <c r="F36" s="868"/>
      <c r="G36" s="868"/>
      <c r="H36" s="869"/>
      <c r="I36" s="275"/>
      <c r="J36" s="276"/>
      <c r="K36" s="277">
        <f>VLOOKUP(A36,EQUIPOS!A6:D163,4,FALSE)</f>
        <v>549540.67247492447</v>
      </c>
      <c r="L36" s="278"/>
      <c r="M36" s="344">
        <v>2</v>
      </c>
      <c r="N36" s="280">
        <f>K36/M36</f>
        <v>274770.33623746224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4468.3804555337501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279238.71669299598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3377.8462619200764</v>
      </c>
      <c r="N48" s="280">
        <f>K48*M48</f>
        <v>94579.695333762138</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533592.8853398416</v>
      </c>
      <c r="N49" s="280">
        <f>K49*M49</f>
        <v>186757.50986894456</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18262.69630108379</v>
      </c>
      <c r="N50" s="280">
        <f>K50*M50</f>
        <v>36525.39260216758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317862.59780487424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5">
        <f>VLOOKUP(A60,TRANSPORTE!A2:D117,4,FALSE)</f>
        <v>1319.1811235744801</v>
      </c>
      <c r="M60" s="906"/>
      <c r="N60" s="295">
        <f>K60*L60</f>
        <v>461.713393251068</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461.713393251068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44683.804555337498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642246.83244645875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128449.36648929176</v>
      </c>
      <c r="M84" s="854"/>
      <c r="N84" s="57"/>
    </row>
    <row r="85" spans="1:14">
      <c r="B85" s="95" t="s">
        <v>1057</v>
      </c>
      <c r="C85" s="96"/>
      <c r="D85" s="96"/>
      <c r="E85" s="96"/>
      <c r="F85" s="96"/>
      <c r="G85" s="96"/>
      <c r="H85" s="96"/>
      <c r="I85" s="93"/>
      <c r="J85" s="94"/>
      <c r="K85" s="312">
        <v>0.05</v>
      </c>
      <c r="L85" s="853">
        <f>N79*K85</f>
        <v>32112.34162232294</v>
      </c>
      <c r="M85" s="854"/>
      <c r="N85" s="57"/>
    </row>
    <row r="86" spans="1:14" ht="15.75" thickBot="1">
      <c r="B86" s="97" t="s">
        <v>1058</v>
      </c>
      <c r="C86" s="98"/>
      <c r="D86" s="98"/>
      <c r="E86" s="98"/>
      <c r="F86" s="98"/>
      <c r="G86" s="98"/>
      <c r="H86" s="98"/>
      <c r="I86" s="99"/>
      <c r="J86" s="100"/>
      <c r="K86" s="313">
        <v>0.05</v>
      </c>
      <c r="L86" s="855">
        <f>N79*K86</f>
        <v>32112.34162232294</v>
      </c>
      <c r="M86" s="856"/>
      <c r="N86" s="57"/>
    </row>
    <row r="87" spans="1:14" ht="15.75" thickBot="1">
      <c r="B87" s="818" t="s">
        <v>1037</v>
      </c>
      <c r="C87" s="819"/>
      <c r="D87" s="819"/>
      <c r="E87" s="819"/>
      <c r="F87" s="819"/>
      <c r="G87" s="819"/>
      <c r="H87" s="819"/>
      <c r="I87" s="819"/>
      <c r="J87" s="819"/>
      <c r="K87" s="819"/>
      <c r="L87" s="819"/>
      <c r="M87" s="820"/>
      <c r="N87" s="58">
        <f>L84+L85+L86</f>
        <v>192674.04973393763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834920.88218039635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195</v>
      </c>
      <c r="B36" s="867" t="str">
        <f>VLOOKUP(A36,EQUIPOS!A6:D154,3,FALSE)</f>
        <v xml:space="preserve">Equipo de oxicorte, Capacidad de corte: hasta 6´´ (152mm) </v>
      </c>
      <c r="C36" s="868"/>
      <c r="D36" s="868"/>
      <c r="E36" s="868"/>
      <c r="F36" s="868"/>
      <c r="G36" s="868"/>
      <c r="H36" s="869"/>
      <c r="I36" s="275"/>
      <c r="J36" s="276"/>
      <c r="K36" s="277">
        <f>VLOOKUP(A36,EQUIPOS!A6:D163,4,FALSE)</f>
        <v>10594.152769665698</v>
      </c>
      <c r="L36" s="278"/>
      <c r="M36" s="344">
        <v>1.1299999999999999</v>
      </c>
      <c r="N36" s="280">
        <f>K36/M36</f>
        <v>9375.3564333324775</v>
      </c>
    </row>
    <row r="37" spans="1:14">
      <c r="A37" s="119" t="s">
        <v>332</v>
      </c>
      <c r="B37" s="867" t="str">
        <f>VLOOKUP(A37,EQUIPOS!A7:D154,3,FALSE)</f>
        <v xml:space="preserve">Taladro de 1/2´´, pulidora, lijadora y circular
</v>
      </c>
      <c r="C37" s="868"/>
      <c r="D37" s="868"/>
      <c r="E37" s="868"/>
      <c r="F37" s="868"/>
      <c r="G37" s="868"/>
      <c r="H37" s="869"/>
      <c r="I37" s="429"/>
      <c r="J37" s="430"/>
      <c r="K37" s="277">
        <f>VLOOKUP(A37,EQUIPOS!A7:D164,4,FALSE)</f>
        <v>2460.7648916051726</v>
      </c>
      <c r="L37" s="343"/>
      <c r="M37" s="344">
        <v>0.53</v>
      </c>
      <c r="N37" s="280">
        <f>K37/M37</f>
        <v>4642.9526256701365</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16571.669319307613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74338.804337106369</v>
      </c>
      <c r="N48" s="280">
        <f>K48*M48</f>
        <v>1486.7760867421273</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5582.2763830856284</v>
      </c>
      <c r="N49" s="280">
        <f>K49*M49</f>
        <v>2791.1381915428142</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86015.563588273057</v>
      </c>
      <c r="N50" s="280">
        <f>K50*M50</f>
        <v>6881.245087061845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11159.159365346786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53264.431287704399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10652.88625754088</v>
      </c>
      <c r="M84" s="854"/>
      <c r="N84" s="57"/>
    </row>
    <row r="85" spans="1:14">
      <c r="B85" s="95" t="s">
        <v>1057</v>
      </c>
      <c r="C85" s="96"/>
      <c r="D85" s="96"/>
      <c r="E85" s="96"/>
      <c r="F85" s="96"/>
      <c r="G85" s="96"/>
      <c r="H85" s="96"/>
      <c r="I85" s="93"/>
      <c r="J85" s="94"/>
      <c r="K85" s="312">
        <v>0.05</v>
      </c>
      <c r="L85" s="853">
        <f>N79*K85</f>
        <v>2663.2215643852201</v>
      </c>
      <c r="M85" s="854"/>
      <c r="N85" s="57"/>
    </row>
    <row r="86" spans="1:14" ht="15.75" thickBot="1">
      <c r="B86" s="97" t="s">
        <v>1058</v>
      </c>
      <c r="C86" s="98"/>
      <c r="D86" s="98"/>
      <c r="E86" s="98"/>
      <c r="F86" s="98"/>
      <c r="G86" s="98"/>
      <c r="H86" s="98"/>
      <c r="I86" s="99"/>
      <c r="J86" s="100"/>
      <c r="K86" s="313">
        <v>0.05</v>
      </c>
      <c r="L86" s="855">
        <f>N79*K86</f>
        <v>2663.2215643852201</v>
      </c>
      <c r="M86" s="856"/>
      <c r="N86" s="57"/>
    </row>
    <row r="87" spans="1:14" ht="15.75" thickBot="1">
      <c r="B87" s="818" t="s">
        <v>1037</v>
      </c>
      <c r="C87" s="819"/>
      <c r="D87" s="819"/>
      <c r="E87" s="819"/>
      <c r="F87" s="819"/>
      <c r="G87" s="819"/>
      <c r="H87" s="819"/>
      <c r="I87" s="819"/>
      <c r="J87" s="819"/>
      <c r="K87" s="819"/>
      <c r="L87" s="819"/>
      <c r="M87" s="820"/>
      <c r="N87" s="58">
        <f>L84+L85+L86</f>
        <v>15979.329386311319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69243.760674015721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5"/>
      <c r="J36" s="276"/>
      <c r="K36" s="277">
        <f>VLOOKUP(A36,EQUIPOS!A6:D163,4,FALSE)</f>
        <v>21250</v>
      </c>
      <c r="L36" s="278"/>
      <c r="M36" s="344">
        <v>12</v>
      </c>
      <c r="N36" s="280">
        <f t="shared" ref="N36:N42" si="0">K36/M36</f>
        <v>1770.8333333333333</v>
      </c>
    </row>
    <row r="37" spans="1:14">
      <c r="A37" s="119" t="s">
        <v>288</v>
      </c>
      <c r="B37" s="867" t="str">
        <f>VLOOKUP(A37,EQUIPOS!A7:D154,3,FALSE)</f>
        <v xml:space="preserve">Planta eléctrica </v>
      </c>
      <c r="C37" s="868"/>
      <c r="D37" s="868"/>
      <c r="E37" s="868"/>
      <c r="F37" s="868"/>
      <c r="G37" s="868"/>
      <c r="H37" s="869"/>
      <c r="I37" s="275"/>
      <c r="J37" s="276"/>
      <c r="K37" s="277">
        <f>VLOOKUP(A37,EQUIPOS!A7:D164,4,FALSE)</f>
        <v>15576.921309067306</v>
      </c>
      <c r="L37" s="278"/>
      <c r="M37" s="344">
        <v>1.3</v>
      </c>
      <c r="N37" s="280">
        <f t="shared" si="0"/>
        <v>11982.247160821003</v>
      </c>
    </row>
    <row r="38" spans="1:14">
      <c r="A38" s="119" t="s">
        <v>125</v>
      </c>
      <c r="B38" s="867" t="str">
        <f>VLOOKUP(A38,EQUIPOS!A8:D154,3,FALSE)</f>
        <v>Bomba para gato de tensionamiento</v>
      </c>
      <c r="C38" s="868"/>
      <c r="D38" s="868"/>
      <c r="E38" s="868"/>
      <c r="F38" s="868"/>
      <c r="G38" s="868"/>
      <c r="H38" s="869"/>
      <c r="I38" s="275"/>
      <c r="J38" s="276"/>
      <c r="K38" s="277">
        <f>VLOOKUP(A38,EQUIPOS!A8:D165,4,FALSE)</f>
        <v>58414</v>
      </c>
      <c r="L38" s="278"/>
      <c r="M38" s="344">
        <v>12</v>
      </c>
      <c r="N38" s="280">
        <f t="shared" si="0"/>
        <v>4867.833333333333</v>
      </c>
    </row>
    <row r="39" spans="1:14">
      <c r="A39" s="119" t="s">
        <v>180</v>
      </c>
      <c r="B39" s="867" t="str">
        <f>VLOOKUP(A39,EQUIPOS!A9:D154,3,FALSE)</f>
        <v>Compresor 120 HP, con martillo.</v>
      </c>
      <c r="C39" s="868"/>
      <c r="D39" s="868"/>
      <c r="E39" s="868"/>
      <c r="F39" s="868"/>
      <c r="G39" s="868"/>
      <c r="H39" s="869"/>
      <c r="I39" s="275"/>
      <c r="J39" s="276"/>
      <c r="K39" s="277">
        <f>VLOOKUP(A39,EQUIPOS!A9:D166,4,FALSE)</f>
        <v>103632.56031285597</v>
      </c>
      <c r="L39" s="278"/>
      <c r="M39" s="344">
        <v>1.3</v>
      </c>
      <c r="N39" s="280">
        <f t="shared" si="0"/>
        <v>79717.35408681228</v>
      </c>
    </row>
    <row r="40" spans="1:14">
      <c r="A40" s="119" t="s">
        <v>197</v>
      </c>
      <c r="B40" s="867" t="str">
        <f>VLOOKUP(A40,EQUIPOS!A10:D154,3,FALSE)</f>
        <v>Equipo de perforación (TRACKDRILL), potencia 40 HP, 2100 golpes / minuto</v>
      </c>
      <c r="C40" s="868"/>
      <c r="D40" s="868"/>
      <c r="E40" s="868"/>
      <c r="F40" s="868"/>
      <c r="G40" s="868"/>
      <c r="H40" s="869"/>
      <c r="I40" s="275"/>
      <c r="J40" s="276"/>
      <c r="K40" s="277">
        <f>VLOOKUP(A40,EQUIPOS!A10:D167,4,FALSE)</f>
        <v>163325.06741879784</v>
      </c>
      <c r="L40" s="278"/>
      <c r="M40" s="344">
        <v>1.3</v>
      </c>
      <c r="N40" s="280">
        <f t="shared" si="0"/>
        <v>125634.66724522911</v>
      </c>
    </row>
    <row r="41" spans="1:14">
      <c r="A41" s="119" t="s">
        <v>195</v>
      </c>
      <c r="B41" s="867" t="str">
        <f>VLOOKUP(A41,EQUIPOS!A11:D155,3,FALSE)</f>
        <v xml:space="preserve">Equipo de oxicorte, Capacidad de corte: hasta 6´´ (152mm) </v>
      </c>
      <c r="C41" s="868"/>
      <c r="D41" s="868"/>
      <c r="E41" s="868"/>
      <c r="F41" s="868"/>
      <c r="G41" s="868"/>
      <c r="H41" s="869"/>
      <c r="I41" s="275"/>
      <c r="J41" s="276"/>
      <c r="K41" s="277">
        <f>VLOOKUP(A41,EQUIPOS!A11:D168,4,FALSE)</f>
        <v>10594.152769665698</v>
      </c>
      <c r="L41" s="278"/>
      <c r="M41" s="344">
        <v>15</v>
      </c>
      <c r="N41" s="280">
        <f t="shared" si="0"/>
        <v>706.27685131104647</v>
      </c>
    </row>
    <row r="42" spans="1:14">
      <c r="A42" s="119" t="s">
        <v>240</v>
      </c>
      <c r="B42" s="867" t="str">
        <f>VLOOKUP(A42,EQUIPOS!A12:D156,3,FALSE)</f>
        <v>Gato para tensionamiento, fuerza Max 200 ton, área de tensión 314 cm2.</v>
      </c>
      <c r="C42" s="868"/>
      <c r="D42" s="868"/>
      <c r="E42" s="868"/>
      <c r="F42" s="868"/>
      <c r="G42" s="868"/>
      <c r="H42" s="869"/>
      <c r="I42" s="275"/>
      <c r="J42" s="276"/>
      <c r="K42" s="277">
        <f>VLOOKUP(A42,EQUIPOS!A12:D169,4,FALSE)</f>
        <v>126830.09733878275</v>
      </c>
      <c r="L42" s="278"/>
      <c r="M42" s="344">
        <v>12</v>
      </c>
      <c r="N42" s="280">
        <f t="shared" si="0"/>
        <v>10569.174778231896</v>
      </c>
    </row>
    <row r="43" spans="1:14">
      <c r="A43" s="119"/>
      <c r="B43" s="867"/>
      <c r="C43" s="868"/>
      <c r="D43" s="868"/>
      <c r="E43" s="868"/>
      <c r="F43" s="868"/>
      <c r="G43" s="868"/>
      <c r="H43" s="869"/>
      <c r="I43" s="429"/>
      <c r="J43" s="430"/>
      <c r="K43" s="277"/>
      <c r="L43" s="343"/>
      <c r="M43" s="344"/>
      <c r="N43" s="280"/>
    </row>
    <row r="44" spans="1:14">
      <c r="A44" s="119"/>
      <c r="B44" s="867"/>
      <c r="C44" s="868"/>
      <c r="D44" s="868"/>
      <c r="E44" s="868"/>
      <c r="F44" s="868"/>
      <c r="G44" s="868"/>
      <c r="H44" s="869"/>
      <c r="I44" s="336"/>
      <c r="J44" s="338"/>
      <c r="K44" s="277"/>
      <c r="L44" s="431"/>
      <c r="M44" s="432"/>
      <c r="N44" s="280"/>
    </row>
    <row r="45" spans="1:14">
      <c r="B45" s="867"/>
      <c r="C45" s="868"/>
      <c r="D45" s="868"/>
      <c r="E45" s="868"/>
      <c r="F45" s="868"/>
      <c r="G45" s="868"/>
      <c r="H45" s="869"/>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2">
        <f>SUM(N36:N48)</f>
        <v>239176.63334338737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3" t="s">
        <v>1029</v>
      </c>
      <c r="K53" s="91" t="s">
        <v>1030</v>
      </c>
      <c r="L53" s="899" t="s">
        <v>1039</v>
      </c>
      <c r="M53" s="898"/>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5140.9992165370932</v>
      </c>
      <c r="N54" s="280">
        <f>K54*M54</f>
        <v>1028.1998433074186</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6106.5881911019824</v>
      </c>
      <c r="N55" s="280">
        <f t="shared" ref="N55:N67" si="1">K55*M55</f>
        <v>33769.432696793963</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28131.312158534027</v>
      </c>
      <c r="N56" s="280">
        <f t="shared" si="1"/>
        <v>225.05049726827221</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41478.616786563674</v>
      </c>
      <c r="N57" s="280">
        <f t="shared" si="1"/>
        <v>912.52956930440075</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1281.6906575564603</v>
      </c>
      <c r="N58" s="280">
        <f t="shared" si="1"/>
        <v>384.50719726693808</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1583.8419302897737</v>
      </c>
      <c r="N59" s="280">
        <f t="shared" si="1"/>
        <v>158.38419302897739</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16640.010226336002</v>
      </c>
      <c r="N60" s="280">
        <f t="shared" si="1"/>
        <v>8320.0051131680011</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73857.985854371786</v>
      </c>
      <c r="N61" s="280">
        <f t="shared" si="1"/>
        <v>7385.7985854371791</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1063.9818786161209</v>
      </c>
      <c r="N62" s="280">
        <f t="shared" si="1"/>
        <v>10639.81878616121</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13714.387858166068</v>
      </c>
      <c r="N63" s="280">
        <f t="shared" si="1"/>
        <v>13714.387858166068</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11205.415029295445</v>
      </c>
      <c r="N64" s="280">
        <f t="shared" si="1"/>
        <v>5602.7075146477227</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7205.9743777777776</v>
      </c>
      <c r="N65" s="280">
        <f t="shared" si="1"/>
        <v>3963.285907777778</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4190.5444666666672</v>
      </c>
      <c r="N66" s="280">
        <f t="shared" si="1"/>
        <v>209.52722333333338</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4158.4405873962914</v>
      </c>
      <c r="N67" s="280">
        <f t="shared" si="1"/>
        <v>4158.4405873962914</v>
      </c>
    </row>
    <row r="68" spans="1:14" ht="15.75" thickBot="1">
      <c r="B68" s="49"/>
      <c r="C68" s="318"/>
      <c r="D68" s="318"/>
      <c r="E68" s="318"/>
      <c r="F68" s="318"/>
      <c r="G68" s="318"/>
      <c r="H68" s="318"/>
      <c r="I68" s="318"/>
      <c r="J68" s="443"/>
      <c r="K68" s="132"/>
      <c r="L68" s="333"/>
      <c r="M68" s="410"/>
      <c r="N68" s="280"/>
    </row>
    <row r="69" spans="1:14" ht="15.75" thickBot="1">
      <c r="B69" s="818" t="s">
        <v>1037</v>
      </c>
      <c r="C69" s="819"/>
      <c r="D69" s="819"/>
      <c r="E69" s="819"/>
      <c r="F69" s="819"/>
      <c r="G69" s="819"/>
      <c r="H69" s="819"/>
      <c r="I69" s="819"/>
      <c r="J69" s="819"/>
      <c r="K69" s="819"/>
      <c r="L69" s="819"/>
      <c r="M69" s="820"/>
      <c r="N69" s="402">
        <f>SUM(N54:N68)</f>
        <v>90472.075573057591</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4" t="s">
        <v>1045</v>
      </c>
      <c r="M73" s="883"/>
      <c r="N73" s="82" t="s">
        <v>1035</v>
      </c>
    </row>
    <row r="74" spans="1:14">
      <c r="B74" s="52"/>
      <c r="C74" s="325"/>
      <c r="D74" s="325"/>
      <c r="E74" s="325"/>
      <c r="F74" s="325"/>
      <c r="G74" s="325"/>
      <c r="H74" s="319"/>
      <c r="I74" s="287"/>
      <c r="J74" s="294"/>
      <c r="K74" s="287"/>
      <c r="L74" s="905"/>
      <c r="M74" s="906"/>
      <c r="N74" s="295"/>
    </row>
    <row r="75" spans="1:14">
      <c r="B75" s="52"/>
      <c r="C75" s="53"/>
      <c r="D75" s="53"/>
      <c r="E75" s="53"/>
      <c r="F75" s="53"/>
      <c r="G75" s="53"/>
      <c r="H75" s="319"/>
      <c r="I75" s="287"/>
      <c r="J75" s="294"/>
      <c r="K75" s="287"/>
      <c r="L75" s="905"/>
      <c r="M75" s="906"/>
      <c r="N75" s="295"/>
    </row>
    <row r="76" spans="1:14">
      <c r="B76" s="52"/>
      <c r="C76" s="53"/>
      <c r="D76" s="53"/>
      <c r="E76" s="53"/>
      <c r="F76" s="53"/>
      <c r="G76" s="53"/>
      <c r="H76" s="319"/>
      <c r="I76" s="287"/>
      <c r="J76" s="294"/>
      <c r="K76" s="287"/>
      <c r="L76" s="905"/>
      <c r="M76" s="906"/>
      <c r="N76" s="295"/>
    </row>
    <row r="77" spans="1:14">
      <c r="B77" s="52"/>
      <c r="C77" s="53"/>
      <c r="D77" s="53"/>
      <c r="E77" s="53"/>
      <c r="F77" s="53"/>
      <c r="G77" s="53"/>
      <c r="H77" s="319"/>
      <c r="I77" s="287"/>
      <c r="J77" s="294"/>
      <c r="K77" s="287"/>
      <c r="L77" s="905"/>
      <c r="M77" s="906"/>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6"/>
      <c r="M79" s="897"/>
      <c r="N79" s="133"/>
    </row>
    <row r="80" spans="1:14" ht="15.75" thickBot="1">
      <c r="B80" s="907" t="s">
        <v>1037</v>
      </c>
      <c r="C80" s="861"/>
      <c r="D80" s="861"/>
      <c r="E80" s="861"/>
      <c r="F80" s="861"/>
      <c r="G80" s="861"/>
      <c r="H80" s="861"/>
      <c r="I80" s="861"/>
      <c r="J80" s="861"/>
      <c r="K80" s="861"/>
      <c r="L80" s="861"/>
      <c r="M80" s="862"/>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7" t="s">
        <v>1047</v>
      </c>
      <c r="C84" s="858"/>
      <c r="D84" s="858"/>
      <c r="E84" s="858"/>
      <c r="F84" s="858"/>
      <c r="G84" s="858"/>
      <c r="H84" s="858"/>
      <c r="I84" s="79" t="s">
        <v>1048</v>
      </c>
      <c r="J84" s="81" t="s">
        <v>1494</v>
      </c>
      <c r="K84" s="80" t="s">
        <v>1050</v>
      </c>
      <c r="L84" s="859" t="s">
        <v>1034</v>
      </c>
      <c r="M84" s="860"/>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4"/>
      <c r="C90" s="895"/>
      <c r="D90" s="895"/>
      <c r="E90" s="895"/>
      <c r="F90" s="895"/>
      <c r="G90" s="895"/>
      <c r="H90" s="895"/>
      <c r="I90" s="132"/>
      <c r="J90" s="132"/>
      <c r="K90" s="132"/>
      <c r="L90" s="908"/>
      <c r="M90" s="908"/>
      <c r="N90" s="51"/>
    </row>
    <row r="91" spans="1:15" ht="15.75" thickBot="1">
      <c r="B91" s="907" t="s">
        <v>1037</v>
      </c>
      <c r="C91" s="861"/>
      <c r="D91" s="861"/>
      <c r="E91" s="861"/>
      <c r="F91" s="861"/>
      <c r="G91" s="861"/>
      <c r="H91" s="861"/>
      <c r="I91" s="861"/>
      <c r="J91" s="861"/>
      <c r="K91" s="861"/>
      <c r="L91" s="861"/>
      <c r="M91" s="862"/>
      <c r="N91" s="309">
        <f>SUM(N85:N90)</f>
        <v>39282.465543153841</v>
      </c>
    </row>
    <row r="92" spans="1:15" ht="15.75" thickBot="1">
      <c r="B92" s="39"/>
      <c r="C92" s="40"/>
      <c r="D92" s="40"/>
      <c r="E92" s="40"/>
      <c r="F92" s="40"/>
      <c r="G92" s="40"/>
      <c r="H92" s="40"/>
      <c r="I92" s="40"/>
      <c r="J92" s="40"/>
      <c r="K92" s="40"/>
      <c r="L92" s="40"/>
      <c r="M92" s="40"/>
      <c r="N92" s="41"/>
    </row>
    <row r="93" spans="1:15" ht="15.75" thickBot="1">
      <c r="B93" s="818" t="s">
        <v>1051</v>
      </c>
      <c r="C93" s="819"/>
      <c r="D93" s="819"/>
      <c r="E93" s="819"/>
      <c r="F93" s="819"/>
      <c r="G93" s="819"/>
      <c r="H93" s="819"/>
      <c r="I93" s="819"/>
      <c r="J93" s="819"/>
      <c r="K93" s="819"/>
      <c r="L93" s="819"/>
      <c r="M93" s="820"/>
      <c r="N93" s="105">
        <f>N49+N69+N80+N91</f>
        <v>368931.17445959884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3" t="s">
        <v>1053</v>
      </c>
      <c r="C97" s="864"/>
      <c r="D97" s="864"/>
      <c r="E97" s="864"/>
      <c r="F97" s="864"/>
      <c r="G97" s="864"/>
      <c r="H97" s="864"/>
      <c r="I97" s="322"/>
      <c r="J97" s="342"/>
      <c r="K97" s="310" t="s">
        <v>1054</v>
      </c>
      <c r="L97" s="865" t="s">
        <v>1055</v>
      </c>
      <c r="M97" s="866"/>
      <c r="N97" s="311"/>
    </row>
    <row r="98" spans="1:14">
      <c r="B98" s="851" t="s">
        <v>1056</v>
      </c>
      <c r="C98" s="852"/>
      <c r="D98" s="852"/>
      <c r="E98" s="852"/>
      <c r="F98" s="852"/>
      <c r="G98" s="852"/>
      <c r="H98" s="852"/>
      <c r="I98" s="93"/>
      <c r="J98" s="94"/>
      <c r="K98" s="312">
        <v>0.2</v>
      </c>
      <c r="L98" s="853">
        <f>N93*K98</f>
        <v>73786.234891919768</v>
      </c>
      <c r="M98" s="854"/>
      <c r="N98" s="57"/>
    </row>
    <row r="99" spans="1:14">
      <c r="B99" s="95" t="s">
        <v>1057</v>
      </c>
      <c r="C99" s="96"/>
      <c r="D99" s="96"/>
      <c r="E99" s="96"/>
      <c r="F99" s="96"/>
      <c r="G99" s="96"/>
      <c r="H99" s="96"/>
      <c r="I99" s="93"/>
      <c r="J99" s="94"/>
      <c r="K99" s="312">
        <v>0.05</v>
      </c>
      <c r="L99" s="853">
        <f>N93*K99</f>
        <v>18446.558722979942</v>
      </c>
      <c r="M99" s="854"/>
      <c r="N99" s="57"/>
    </row>
    <row r="100" spans="1:14" ht="15.75" thickBot="1">
      <c r="B100" s="97" t="s">
        <v>1058</v>
      </c>
      <c r="C100" s="98"/>
      <c r="D100" s="98"/>
      <c r="E100" s="98"/>
      <c r="F100" s="98"/>
      <c r="G100" s="98"/>
      <c r="H100" s="98"/>
      <c r="I100" s="99"/>
      <c r="J100" s="100"/>
      <c r="K100" s="313">
        <v>0.05</v>
      </c>
      <c r="L100" s="855">
        <f>N93*K100</f>
        <v>18446.558722979942</v>
      </c>
      <c r="M100" s="856"/>
      <c r="N100" s="57"/>
    </row>
    <row r="101" spans="1:14" ht="15.75" thickBot="1">
      <c r="B101" s="818" t="s">
        <v>1037</v>
      </c>
      <c r="C101" s="819"/>
      <c r="D101" s="819"/>
      <c r="E101" s="819"/>
      <c r="F101" s="819"/>
      <c r="G101" s="819"/>
      <c r="H101" s="819"/>
      <c r="I101" s="819"/>
      <c r="J101" s="819"/>
      <c r="K101" s="819"/>
      <c r="L101" s="819"/>
      <c r="M101" s="820"/>
      <c r="N101" s="58">
        <f>L98+L99+L100</f>
        <v>110679.35233787965</v>
      </c>
    </row>
    <row r="102" spans="1:14" ht="15.75" thickBot="1">
      <c r="B102" s="39"/>
      <c r="C102" s="40"/>
      <c r="D102" s="40"/>
      <c r="E102" s="40"/>
      <c r="F102" s="40"/>
      <c r="G102" s="40"/>
      <c r="H102" s="40"/>
      <c r="I102" s="40"/>
      <c r="J102" s="40"/>
      <c r="K102" s="40"/>
      <c r="L102" s="40"/>
      <c r="M102" s="40"/>
      <c r="N102" s="41"/>
    </row>
    <row r="103" spans="1:14" ht="15.75" thickBot="1">
      <c r="A103" t="s">
        <v>2122</v>
      </c>
      <c r="B103" s="818" t="s">
        <v>1059</v>
      </c>
      <c r="C103" s="819"/>
      <c r="D103" s="819"/>
      <c r="E103" s="819"/>
      <c r="F103" s="819"/>
      <c r="G103" s="819"/>
      <c r="H103" s="819"/>
      <c r="I103" s="819"/>
      <c r="J103" s="819"/>
      <c r="K103" s="819"/>
      <c r="L103" s="819"/>
      <c r="M103" s="820"/>
      <c r="N103" s="196">
        <f>N93+N101</f>
        <v>479610.52679747849</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8"/>
      <c r="K133" s="968"/>
      <c r="L133" s="968"/>
      <c r="M133" s="968"/>
      <c r="N133" s="969"/>
    </row>
    <row r="134" spans="2:14" ht="15.75" thickBot="1">
      <c r="B134" s="427" t="s">
        <v>2327</v>
      </c>
      <c r="C134" s="428"/>
      <c r="D134" s="428"/>
      <c r="E134" s="267"/>
      <c r="F134" s="267"/>
      <c r="G134" s="267"/>
      <c r="H134" s="267"/>
      <c r="I134" s="267"/>
      <c r="J134" s="970"/>
      <c r="K134" s="970"/>
      <c r="L134" s="970"/>
      <c r="M134" s="970"/>
      <c r="N134" s="971"/>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224</v>
      </c>
      <c r="B36" s="867" t="str">
        <f>VLOOKUP(A36,EQUIPOS!A6:D154,3,FALSE)</f>
        <v>Equipo de Medición (Deformimetros Eléctricos, Mecánicos, Celdas de Carga,  Etc.)</v>
      </c>
      <c r="C36" s="868"/>
      <c r="D36" s="868"/>
      <c r="E36" s="868"/>
      <c r="F36" s="868"/>
      <c r="G36" s="868"/>
      <c r="H36" s="869"/>
      <c r="I36" s="275"/>
      <c r="J36" s="276"/>
      <c r="K36" s="277">
        <f>VLOOKUP(A36,EQUIPOS!A6:D163,4,FALSE)</f>
        <v>167666.52041045795</v>
      </c>
      <c r="L36" s="278"/>
      <c r="M36" s="344">
        <v>3.3333333330000001</v>
      </c>
      <c r="N36" s="280">
        <f>K36/M36</f>
        <v>50299.956128167374</v>
      </c>
    </row>
    <row r="37" spans="1:14">
      <c r="A37" s="119" t="s">
        <v>125</v>
      </c>
      <c r="B37" s="867" t="str">
        <f>VLOOKUP(A37,EQUIPOS!A7:D154,3,FALSE)</f>
        <v>Bomba para gato de tensionamiento</v>
      </c>
      <c r="C37" s="868"/>
      <c r="D37" s="868"/>
      <c r="E37" s="868"/>
      <c r="F37" s="868"/>
      <c r="G37" s="868"/>
      <c r="H37" s="869"/>
      <c r="I37" s="429"/>
      <c r="J37" s="430"/>
      <c r="K37" s="277">
        <f>VLOOKUP(A37,EQUIPOS!A7:D164,4,FALSE)</f>
        <v>58414</v>
      </c>
      <c r="L37" s="343"/>
      <c r="M37" s="344">
        <v>0.1</v>
      </c>
      <c r="N37" s="280">
        <f>K37/M37</f>
        <v>584140</v>
      </c>
    </row>
    <row r="38" spans="1:14">
      <c r="A38" s="119" t="s">
        <v>240</v>
      </c>
      <c r="B38" s="867" t="str">
        <f>VLOOKUP(A38,EQUIPOS!A8:D154,3,FALSE)</f>
        <v>Gato para tensionamiento, fuerza Max 200 ton, área de tensión 314 cm2.</v>
      </c>
      <c r="C38" s="868"/>
      <c r="D38" s="868"/>
      <c r="E38" s="868"/>
      <c r="F38" s="868"/>
      <c r="G38" s="868"/>
      <c r="H38" s="869"/>
      <c r="I38" s="336"/>
      <c r="J38" s="338"/>
      <c r="K38" s="277">
        <f>VLOOKUP(A38,EQUIPOS!A8:D165,4,FALSE)</f>
        <v>126830.09733878275</v>
      </c>
      <c r="L38" s="431"/>
      <c r="M38" s="432">
        <v>0.1</v>
      </c>
      <c r="N38" s="280">
        <f>K38/M38</f>
        <v>1268300.9733878274</v>
      </c>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1902740.9295159946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5">
        <f>VLOOKUP(A60,TRANSPORTE!A2:D117,4,FALSE)</f>
        <v>3864.2100265963159</v>
      </c>
      <c r="M60" s="906"/>
      <c r="N60" s="295">
        <f>K60*L60</f>
        <v>57963.150398944737</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57963.150398944737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5840.7159380840721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1966544.7958530234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393308.95917060471</v>
      </c>
      <c r="M84" s="854"/>
      <c r="N84" s="57"/>
    </row>
    <row r="85" spans="1:14">
      <c r="B85" s="95" t="s">
        <v>1057</v>
      </c>
      <c r="C85" s="96"/>
      <c r="D85" s="96"/>
      <c r="E85" s="96"/>
      <c r="F85" s="96"/>
      <c r="G85" s="96"/>
      <c r="H85" s="96"/>
      <c r="I85" s="93"/>
      <c r="J85" s="94"/>
      <c r="K85" s="312">
        <v>0.05</v>
      </c>
      <c r="L85" s="853">
        <f>N79*K85</f>
        <v>98327.239792651177</v>
      </c>
      <c r="M85" s="854"/>
      <c r="N85" s="57"/>
    </row>
    <row r="86" spans="1:14" ht="15.75" thickBot="1">
      <c r="B86" s="97" t="s">
        <v>1058</v>
      </c>
      <c r="C86" s="98"/>
      <c r="D86" s="98"/>
      <c r="E86" s="98"/>
      <c r="F86" s="98"/>
      <c r="G86" s="98"/>
      <c r="H86" s="98"/>
      <c r="I86" s="99"/>
      <c r="J86" s="100"/>
      <c r="K86" s="313">
        <v>0.05</v>
      </c>
      <c r="L86" s="855">
        <f>N79*K86</f>
        <v>98327.239792651177</v>
      </c>
      <c r="M86" s="856"/>
      <c r="N86" s="57"/>
    </row>
    <row r="87" spans="1:14" ht="15.75" thickBot="1">
      <c r="B87" s="818" t="s">
        <v>1037</v>
      </c>
      <c r="C87" s="819"/>
      <c r="D87" s="819"/>
      <c r="E87" s="819"/>
      <c r="F87" s="819"/>
      <c r="G87" s="819"/>
      <c r="H87" s="819"/>
      <c r="I87" s="819"/>
      <c r="J87" s="819"/>
      <c r="K87" s="819"/>
      <c r="L87" s="819"/>
      <c r="M87" s="820"/>
      <c r="N87" s="58">
        <f>L84+L85+L86</f>
        <v>589963.438755907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2556508.2346089305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344">
        <v>2</v>
      </c>
      <c r="N36" s="280">
        <f>K36/M36</f>
        <v>940.25667350466233</v>
      </c>
    </row>
    <row r="37" spans="1:14">
      <c r="A37" s="119" t="s">
        <v>363</v>
      </c>
      <c r="B37" s="867" t="str">
        <f>VLOOKUP(A37,EQUIPOS!A7:D154,3,FALSE)</f>
        <v>Vibrador de concreto, Motor de 3 hp a 18.000 rpm Mangueras de 4 mt</v>
      </c>
      <c r="C37" s="868"/>
      <c r="D37" s="868"/>
      <c r="E37" s="868"/>
      <c r="F37" s="868"/>
      <c r="G37" s="868"/>
      <c r="H37" s="869"/>
      <c r="I37" s="429"/>
      <c r="J37" s="430"/>
      <c r="K37" s="277">
        <f>VLOOKUP(A37,EQUIPOS!A7:D164,4,FALSE)</f>
        <v>6411.7098712553097</v>
      </c>
      <c r="L37" s="343"/>
      <c r="M37" s="344">
        <v>2</v>
      </c>
      <c r="N37" s="280">
        <f>K37/M37</f>
        <v>3205.8549356276549</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1595.850162690625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5741.961771822942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56561.948898642469</v>
      </c>
      <c r="N48" s="280">
        <f>K48*M48</f>
        <v>260184.96493375534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5965.666666666667</v>
      </c>
      <c r="N49" s="280">
        <f>K49*M49</f>
        <v>5965.666666666667</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533592.8853398416</v>
      </c>
      <c r="N50" s="280">
        <f>K50*M50</f>
        <v>533592.8853398416</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18438.258893331837</v>
      </c>
      <c r="N51" s="280">
        <f>K51*M51</f>
        <v>84815.990909326443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884559.50784959004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5">
        <f>VLOOKUP(A60,TRANSPORTE!A2:D117,4,FALSE)</f>
        <v>1319.1811235744801</v>
      </c>
      <c r="M60" s="906"/>
      <c r="N60" s="295">
        <f>K60*L60</f>
        <v>1319.1811235744801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1319.1811235744801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31917.003253812498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923537.65399879997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184707.53079976002</v>
      </c>
      <c r="M84" s="854"/>
      <c r="N84" s="57"/>
    </row>
    <row r="85" spans="1:14">
      <c r="B85" s="95" t="s">
        <v>1057</v>
      </c>
      <c r="C85" s="96"/>
      <c r="D85" s="96"/>
      <c r="E85" s="96"/>
      <c r="F85" s="96"/>
      <c r="G85" s="96"/>
      <c r="H85" s="96"/>
      <c r="I85" s="93"/>
      <c r="J85" s="94"/>
      <c r="K85" s="312">
        <v>0.05</v>
      </c>
      <c r="L85" s="853">
        <f>N79*K85</f>
        <v>46176.882699940004</v>
      </c>
      <c r="M85" s="854"/>
      <c r="N85" s="57"/>
    </row>
    <row r="86" spans="1:14" ht="15.75" thickBot="1">
      <c r="B86" s="97" t="s">
        <v>1058</v>
      </c>
      <c r="C86" s="98"/>
      <c r="D86" s="98"/>
      <c r="E86" s="98"/>
      <c r="F86" s="98"/>
      <c r="G86" s="98"/>
      <c r="H86" s="98"/>
      <c r="I86" s="99"/>
      <c r="J86" s="100"/>
      <c r="K86" s="313">
        <v>0.05</v>
      </c>
      <c r="L86" s="855">
        <f>N79*K86</f>
        <v>46176.882699940004</v>
      </c>
      <c r="M86" s="856"/>
      <c r="N86" s="57"/>
    </row>
    <row r="87" spans="1:14" ht="15.75" thickBot="1">
      <c r="B87" s="818" t="s">
        <v>1037</v>
      </c>
      <c r="C87" s="819"/>
      <c r="D87" s="819"/>
      <c r="E87" s="819"/>
      <c r="F87" s="819"/>
      <c r="G87" s="819"/>
      <c r="H87" s="819"/>
      <c r="I87" s="819"/>
      <c r="J87" s="819"/>
      <c r="K87" s="819"/>
      <c r="L87" s="819"/>
      <c r="M87" s="820"/>
      <c r="N87" s="58">
        <f>L84+L85+L86</f>
        <v>277061.29619964003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1200598.9501984399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344">
        <v>2</v>
      </c>
      <c r="N36" s="280">
        <f>K36/M36</f>
        <v>940.25667350466233</v>
      </c>
    </row>
    <row r="37" spans="1:14">
      <c r="A37" s="119" t="s">
        <v>363</v>
      </c>
      <c r="B37" s="867" t="str">
        <f>VLOOKUP(A37,EQUIPOS!A7:D154,3,FALSE)</f>
        <v>Vibrador de concreto, Motor de 3 hp a 18.000 rpm Mangueras de 4 mt</v>
      </c>
      <c r="C37" s="868"/>
      <c r="D37" s="868"/>
      <c r="E37" s="868"/>
      <c r="F37" s="868"/>
      <c r="G37" s="868"/>
      <c r="H37" s="869"/>
      <c r="I37" s="429"/>
      <c r="J37" s="430"/>
      <c r="K37" s="277">
        <f>VLOOKUP(A37,EQUIPOS!A7:D164,4,FALSE)</f>
        <v>6411.7098712553097</v>
      </c>
      <c r="L37" s="343"/>
      <c r="M37" s="344">
        <v>2</v>
      </c>
      <c r="N37" s="280">
        <f>K37/M37</f>
        <v>3205.8549356276549</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5422.7917392848176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56561.948898642469</v>
      </c>
      <c r="N48" s="280">
        <f>K48*M48</f>
        <v>260184.96493375534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5965.666666666667</v>
      </c>
      <c r="N49" s="280">
        <f>K49*M49</f>
        <v>5965.666666666667</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511628.94992409932</v>
      </c>
      <c r="N50" s="280">
        <f>K50*M50</f>
        <v>511628.94992409932</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18438.258893331837</v>
      </c>
      <c r="N51" s="280">
        <f>K51*M51</f>
        <v>84815.990909326443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862595.57243384782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5">
        <f>VLOOKUP(A60,TRANSPORTE!A2:D117,4,FALSE)</f>
        <v>1319.1811235744801</v>
      </c>
      <c r="M60" s="906"/>
      <c r="N60" s="295">
        <f>K60*L60</f>
        <v>1319.1811235744801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1319.1811235744801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894871.14789975714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178974.22957995144</v>
      </c>
      <c r="M84" s="854"/>
      <c r="N84" s="57"/>
    </row>
    <row r="85" spans="1:14">
      <c r="B85" s="95" t="s">
        <v>1057</v>
      </c>
      <c r="C85" s="96"/>
      <c r="D85" s="96"/>
      <c r="E85" s="96"/>
      <c r="F85" s="96"/>
      <c r="G85" s="96"/>
      <c r="H85" s="96"/>
      <c r="I85" s="93"/>
      <c r="J85" s="94"/>
      <c r="K85" s="312">
        <v>0.05</v>
      </c>
      <c r="L85" s="853">
        <f>N79*K85</f>
        <v>44743.55739498786</v>
      </c>
      <c r="M85" s="854"/>
      <c r="N85" s="57"/>
    </row>
    <row r="86" spans="1:14" ht="15.75" thickBot="1">
      <c r="B86" s="97" t="s">
        <v>1058</v>
      </c>
      <c r="C86" s="98"/>
      <c r="D86" s="98"/>
      <c r="E86" s="98"/>
      <c r="F86" s="98"/>
      <c r="G86" s="98"/>
      <c r="H86" s="98"/>
      <c r="I86" s="99"/>
      <c r="J86" s="100"/>
      <c r="K86" s="313">
        <v>0.05</v>
      </c>
      <c r="L86" s="855">
        <f>N79*K86</f>
        <v>44743.55739498786</v>
      </c>
      <c r="M86" s="856"/>
      <c r="N86" s="57"/>
    </row>
    <row r="87" spans="1:14" ht="15.75" thickBot="1">
      <c r="B87" s="818" t="s">
        <v>1037</v>
      </c>
      <c r="C87" s="819"/>
      <c r="D87" s="819"/>
      <c r="E87" s="819"/>
      <c r="F87" s="819"/>
      <c r="G87" s="819"/>
      <c r="H87" s="819"/>
      <c r="I87" s="819"/>
      <c r="J87" s="819"/>
      <c r="K87" s="819"/>
      <c r="L87" s="819"/>
      <c r="M87" s="820"/>
      <c r="N87" s="58">
        <f>L84+L85+L86</f>
        <v>268461.34436992713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1163332.4922696843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344">
        <v>2</v>
      </c>
      <c r="N36" s="280">
        <f>K36/M36</f>
        <v>940.25667350466233</v>
      </c>
    </row>
    <row r="37" spans="1:14">
      <c r="A37" s="119" t="s">
        <v>363</v>
      </c>
      <c r="B37" s="867" t="str">
        <f>VLOOKUP(A37,EQUIPOS!A7:D154,3,FALSE)</f>
        <v>Vibrador de concreto, Motor de 3 hp a 18.000 rpm Mangueras de 4 mt</v>
      </c>
      <c r="C37" s="868"/>
      <c r="D37" s="868"/>
      <c r="E37" s="868"/>
      <c r="F37" s="868"/>
      <c r="G37" s="868"/>
      <c r="H37" s="869"/>
      <c r="I37" s="429"/>
      <c r="J37" s="430"/>
      <c r="K37" s="277">
        <f>VLOOKUP(A37,EQUIPOS!A7:D164,4,FALSE)</f>
        <v>6411.7098712553097</v>
      </c>
      <c r="L37" s="343"/>
      <c r="M37" s="344">
        <v>2</v>
      </c>
      <c r="N37" s="280">
        <f>K37/M37</f>
        <v>3205.8549356276549</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5422.7917392848176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483856.20493706089</v>
      </c>
      <c r="N48" s="280">
        <f>K48*M48</f>
        <v>483856.20493706089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5965.666666666667</v>
      </c>
      <c r="N49" s="280">
        <f>K49*M49</f>
        <v>5965.666666666667</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18438.258893331837</v>
      </c>
      <c r="N50" s="280">
        <f>K50*M50</f>
        <v>84815.990909326443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574637.86251305405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5">
        <f>VLOOKUP(A60,TRANSPORTE!A2:D117,4,FALSE)</f>
        <v>1319.1811235744801</v>
      </c>
      <c r="M60" s="906"/>
      <c r="N60" s="295">
        <f>K60*L60</f>
        <v>1319.1811235744801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1319.1811235744801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606913.43797896337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121382.68759579268</v>
      </c>
      <c r="M84" s="854"/>
      <c r="N84" s="57"/>
    </row>
    <row r="85" spans="1:14">
      <c r="B85" s="95" t="s">
        <v>1057</v>
      </c>
      <c r="C85" s="96"/>
      <c r="D85" s="96"/>
      <c r="E85" s="96"/>
      <c r="F85" s="96"/>
      <c r="G85" s="96"/>
      <c r="H85" s="96"/>
      <c r="I85" s="93"/>
      <c r="J85" s="94"/>
      <c r="K85" s="312">
        <v>0.05</v>
      </c>
      <c r="L85" s="853">
        <f>N79*K85</f>
        <v>30345.671898948171</v>
      </c>
      <c r="M85" s="854"/>
      <c r="N85" s="57"/>
    </row>
    <row r="86" spans="1:14" ht="15.75" thickBot="1">
      <c r="B86" s="97" t="s">
        <v>1058</v>
      </c>
      <c r="C86" s="98"/>
      <c r="D86" s="98"/>
      <c r="E86" s="98"/>
      <c r="F86" s="98"/>
      <c r="G86" s="98"/>
      <c r="H86" s="98"/>
      <c r="I86" s="99"/>
      <c r="J86" s="100"/>
      <c r="K86" s="313">
        <v>0.05</v>
      </c>
      <c r="L86" s="855">
        <f>N79*K86</f>
        <v>30345.671898948171</v>
      </c>
      <c r="M86" s="856"/>
      <c r="N86" s="57"/>
    </row>
    <row r="87" spans="1:14" ht="15.75" thickBot="1">
      <c r="B87" s="818" t="s">
        <v>1037</v>
      </c>
      <c r="C87" s="819"/>
      <c r="D87" s="819"/>
      <c r="E87" s="819"/>
      <c r="F87" s="819"/>
      <c r="G87" s="819"/>
      <c r="H87" s="819"/>
      <c r="I87" s="819"/>
      <c r="J87" s="819"/>
      <c r="K87" s="819"/>
      <c r="L87" s="819"/>
      <c r="M87" s="820"/>
      <c r="N87" s="58">
        <f>L84+L85+L86</f>
        <v>182074.03139368902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788987.46937265235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5"/>
      <c r="J36" s="276"/>
      <c r="K36" s="277">
        <f>VLOOKUP(A36,EQUIPOS!A6:D163,4,FALSE)</f>
        <v>1880.5133470093247</v>
      </c>
      <c r="L36" s="278"/>
      <c r="M36" s="344">
        <v>2</v>
      </c>
      <c r="N36" s="280">
        <f>K36/M36</f>
        <v>940.25667350466233</v>
      </c>
    </row>
    <row r="37" spans="1:14">
      <c r="A37" s="119" t="s">
        <v>363</v>
      </c>
      <c r="B37" s="867" t="str">
        <f>VLOOKUP(A37,EQUIPOS!A7:D154,3,FALSE)</f>
        <v>Vibrador de concreto, Motor de 3 hp a 18.000 rpm Mangueras de 4 mt</v>
      </c>
      <c r="C37" s="868"/>
      <c r="D37" s="868"/>
      <c r="E37" s="868"/>
      <c r="F37" s="868"/>
      <c r="G37" s="868"/>
      <c r="H37" s="869"/>
      <c r="I37" s="429"/>
      <c r="J37" s="430"/>
      <c r="K37" s="277">
        <f>VLOOKUP(A37,EQUIPOS!A7:D164,4,FALSE)</f>
        <v>6411.7098712553097</v>
      </c>
      <c r="L37" s="343"/>
      <c r="M37" s="344">
        <v>2</v>
      </c>
      <c r="N37" s="280">
        <f>K37/M37</f>
        <v>3205.8549356276549</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5422.7917392848176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435510.04729909636</v>
      </c>
      <c r="N48" s="280">
        <f>K48*M48</f>
        <v>435510.04729909636</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5965.666666666667</v>
      </c>
      <c r="N49" s="280">
        <f>K49*M49</f>
        <v>5965.666666666667</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5348.2314898614313</v>
      </c>
      <c r="N50" s="280">
        <f>K50*M50</f>
        <v>24601.864853362582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8" t="s">
        <v>1037</v>
      </c>
      <c r="C55" s="819"/>
      <c r="D55" s="819"/>
      <c r="E55" s="819"/>
      <c r="F55" s="819"/>
      <c r="G55" s="819"/>
      <c r="H55" s="819"/>
      <c r="I55" s="819"/>
      <c r="J55" s="819"/>
      <c r="K55" s="819"/>
      <c r="L55" s="819"/>
      <c r="M55" s="820"/>
      <c r="N55" s="402">
        <f>SUM(N48:N54)</f>
        <v>466077.57881912566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5">
        <f>VLOOKUP(A60,TRANSPORTE!A2:D117,4,FALSE)</f>
        <v>1319.1811235744801</v>
      </c>
      <c r="M60" s="906"/>
      <c r="N60" s="295">
        <f>K60*L60</f>
        <v>1319.1811235744801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1319.1811235744801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498353.15428503498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99670.630857006996</v>
      </c>
      <c r="M84" s="854"/>
      <c r="N84" s="57"/>
    </row>
    <row r="85" spans="1:14">
      <c r="B85" s="95" t="s">
        <v>1057</v>
      </c>
      <c r="C85" s="96"/>
      <c r="D85" s="96"/>
      <c r="E85" s="96"/>
      <c r="F85" s="96"/>
      <c r="G85" s="96"/>
      <c r="H85" s="96"/>
      <c r="I85" s="93"/>
      <c r="J85" s="94"/>
      <c r="K85" s="312">
        <v>0.05</v>
      </c>
      <c r="L85" s="853">
        <f>N79*K85</f>
        <v>24917.657714251749</v>
      </c>
      <c r="M85" s="854"/>
      <c r="N85" s="57"/>
    </row>
    <row r="86" spans="1:14" ht="15.75" thickBot="1">
      <c r="B86" s="97" t="s">
        <v>1058</v>
      </c>
      <c r="C86" s="98"/>
      <c r="D86" s="98"/>
      <c r="E86" s="98"/>
      <c r="F86" s="98"/>
      <c r="G86" s="98"/>
      <c r="H86" s="98"/>
      <c r="I86" s="99"/>
      <c r="J86" s="100"/>
      <c r="K86" s="313">
        <v>0.05</v>
      </c>
      <c r="L86" s="855">
        <f>N79*K86</f>
        <v>24917.657714251749</v>
      </c>
      <c r="M86" s="856"/>
      <c r="N86" s="57"/>
    </row>
    <row r="87" spans="1:14" ht="15.75" thickBot="1">
      <c r="B87" s="818" t="s">
        <v>1037</v>
      </c>
      <c r="C87" s="819"/>
      <c r="D87" s="819"/>
      <c r="E87" s="819"/>
      <c r="F87" s="819"/>
      <c r="G87" s="819"/>
      <c r="H87" s="819"/>
      <c r="I87" s="819"/>
      <c r="J87" s="819"/>
      <c r="K87" s="819"/>
      <c r="L87" s="819"/>
      <c r="M87" s="820"/>
      <c r="N87" s="58">
        <f>L84+L85+L86</f>
        <v>149505.94628551049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647859.10057054553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5.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5"/>
      <c r="J36" s="276"/>
      <c r="K36" s="277">
        <f>VLOOKUP(A36,EQUIPOS!A6:D163,4,FALSE)</f>
        <v>5334.7097175407562</v>
      </c>
      <c r="L36" s="278"/>
      <c r="M36" s="344">
        <v>1</v>
      </c>
      <c r="N36" s="280">
        <f>K36/M36</f>
        <v>5334.7097175407562</v>
      </c>
    </row>
    <row r="37" spans="1:14">
      <c r="A37" s="119" t="s">
        <v>363</v>
      </c>
      <c r="B37" s="867" t="str">
        <f>VLOOKUP(A37,EQUIPOS!A7:D154,3,FALSE)</f>
        <v>Vibrador de concreto, Motor de 3 hp a 18.000 rpm Mangueras de 4 mt</v>
      </c>
      <c r="C37" s="868"/>
      <c r="D37" s="868"/>
      <c r="E37" s="868"/>
      <c r="F37" s="868"/>
      <c r="G37" s="868"/>
      <c r="H37" s="869"/>
      <c r="I37" s="429"/>
      <c r="J37" s="430"/>
      <c r="K37" s="277">
        <f>VLOOKUP(A37,EQUIPOS!A7:D164,4,FALSE)</f>
        <v>6411.7098712553097</v>
      </c>
      <c r="L37" s="343"/>
      <c r="M37" s="344">
        <v>1</v>
      </c>
      <c r="N37" s="280">
        <f>K37/M37</f>
        <v>6411.7098712553097</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N81*M41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14938.119914177318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56407.471580344514</v>
      </c>
      <c r="N48" s="280">
        <f>K48*M48</f>
        <v>53587.098001327286</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50.961642769987435</v>
      </c>
      <c r="N49" s="280">
        <f>K49*M49</f>
        <v>8663.4792708978639</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64065.855000000003</v>
      </c>
      <c r="N50" s="280">
        <f>K50*M50</f>
        <v>35236.220250000006</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430.98261219839679</v>
      </c>
      <c r="N51" s="280">
        <f>K51*M51</f>
        <v>129294.78365951903</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5348.2314898614313</v>
      </c>
      <c r="N52" s="280">
        <f>K52*M52</f>
        <v>16579.517618570437</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8" t="s">
        <v>1037</v>
      </c>
      <c r="C59" s="819"/>
      <c r="D59" s="819"/>
      <c r="E59" s="819"/>
      <c r="F59" s="819"/>
      <c r="G59" s="819"/>
      <c r="H59" s="819"/>
      <c r="I59" s="819"/>
      <c r="J59" s="819"/>
      <c r="K59" s="819"/>
      <c r="L59" s="819"/>
      <c r="M59" s="820"/>
      <c r="N59" s="402">
        <f>SUM(N48:N58)</f>
        <v>243361.09880031462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5">
        <f>VLOOKUP(A64,TRANSPORTE!A2:D117,4,FALSE)</f>
        <v>1319.1811235744801</v>
      </c>
      <c r="M64" s="906"/>
      <c r="N64" s="295">
        <f>K64*L64</f>
        <v>725.5496179659641</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5">
        <f>VLOOKUP(A65,TRANSPORTE!A3:D117,4,FALSE)</f>
        <v>1319.1811235744801</v>
      </c>
      <c r="M65" s="906"/>
      <c r="N65" s="295">
        <f>K65*L65</f>
        <v>1253.2220673957561</v>
      </c>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1978.7716853617203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63834.006507625003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324111.99690747866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64822.399381495736</v>
      </c>
      <c r="M88" s="854"/>
      <c r="N88" s="57"/>
    </row>
    <row r="89" spans="1:14">
      <c r="B89" s="95" t="s">
        <v>1057</v>
      </c>
      <c r="C89" s="96"/>
      <c r="D89" s="96"/>
      <c r="E89" s="96"/>
      <c r="F89" s="96"/>
      <c r="G89" s="96"/>
      <c r="H89" s="96"/>
      <c r="I89" s="93"/>
      <c r="J89" s="94"/>
      <c r="K89" s="312">
        <v>0.05</v>
      </c>
      <c r="L89" s="853">
        <f>N83*K89</f>
        <v>16205.599845373934</v>
      </c>
      <c r="M89" s="854"/>
      <c r="N89" s="57"/>
    </row>
    <row r="90" spans="1:14" ht="15.75" thickBot="1">
      <c r="B90" s="97" t="s">
        <v>1058</v>
      </c>
      <c r="C90" s="98"/>
      <c r="D90" s="98"/>
      <c r="E90" s="98"/>
      <c r="F90" s="98"/>
      <c r="G90" s="98"/>
      <c r="H90" s="98"/>
      <c r="I90" s="99"/>
      <c r="J90" s="100"/>
      <c r="K90" s="313">
        <v>0.05</v>
      </c>
      <c r="L90" s="855">
        <f>N83*K90</f>
        <v>16205.599845373934</v>
      </c>
      <c r="M90" s="856"/>
      <c r="N90" s="57"/>
    </row>
    <row r="91" spans="1:14" ht="15.75" thickBot="1">
      <c r="B91" s="818" t="s">
        <v>1037</v>
      </c>
      <c r="C91" s="819"/>
      <c r="D91" s="819"/>
      <c r="E91" s="819"/>
      <c r="F91" s="819"/>
      <c r="G91" s="819"/>
      <c r="H91" s="819"/>
      <c r="I91" s="819"/>
      <c r="J91" s="819"/>
      <c r="K91" s="819"/>
      <c r="L91" s="819"/>
      <c r="M91" s="820"/>
      <c r="N91" s="58">
        <f>L88+L89+L90</f>
        <v>97233.599072243596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421345.59597972227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5"/>
      <c r="J36" s="276"/>
      <c r="K36" s="277">
        <f>VLOOKUP(A36,EQUIPOS!A6:D163,4,FALSE)</f>
        <v>5334.7097175407562</v>
      </c>
      <c r="L36" s="278"/>
      <c r="M36" s="344">
        <v>1</v>
      </c>
      <c r="N36" s="280">
        <f>K36/M36</f>
        <v>5334.7097175407562</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N81*M41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8526.4100429220071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56407.471580344514</v>
      </c>
      <c r="N48" s="280">
        <f>K48*M48</f>
        <v>47382.276127489393</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50.961642769987435</v>
      </c>
      <c r="N49" s="280">
        <f>K49*M49</f>
        <v>9427.9039124476749</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64065.855000000003</v>
      </c>
      <c r="N50" s="280">
        <f>K50*M50</f>
        <v>40361.488649999999</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430.98261219839679</v>
      </c>
      <c r="N51" s="280">
        <f>K51*M51</f>
        <v>112055.47917158317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8" t="s">
        <v>1037</v>
      </c>
      <c r="C59" s="819"/>
      <c r="D59" s="819"/>
      <c r="E59" s="819"/>
      <c r="F59" s="819"/>
      <c r="G59" s="819"/>
      <c r="H59" s="819"/>
      <c r="I59" s="819"/>
      <c r="J59" s="819"/>
      <c r="K59" s="819"/>
      <c r="L59" s="819"/>
      <c r="M59" s="820"/>
      <c r="N59" s="402">
        <f>SUM(N48:N58)</f>
        <v>209227.14786152024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5">
        <f>VLOOKUP(A64,TRANSPORTE!A2:D117,4,FALSE)</f>
        <v>1319.1811235744801</v>
      </c>
      <c r="M64" s="906"/>
      <c r="N64" s="295">
        <f>K64*L64</f>
        <v>831.08410785192245</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5">
        <f>VLOOKUP(A65,TRANSPORTE!A3:D117,4,FALSE)</f>
        <v>1319.1811235744801</v>
      </c>
      <c r="M65" s="906"/>
      <c r="N65" s="295">
        <f>K65*L65</f>
        <v>1108.1121438025632</v>
      </c>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1939.1962516544856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63834.006507625003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283526.76066372171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56705.352132744345</v>
      </c>
      <c r="M88" s="854"/>
      <c r="N88" s="57"/>
    </row>
    <row r="89" spans="1:14">
      <c r="B89" s="95" t="s">
        <v>1057</v>
      </c>
      <c r="C89" s="96"/>
      <c r="D89" s="96"/>
      <c r="E89" s="96"/>
      <c r="F89" s="96"/>
      <c r="G89" s="96"/>
      <c r="H89" s="96"/>
      <c r="I89" s="93"/>
      <c r="J89" s="94"/>
      <c r="K89" s="312">
        <v>0.05</v>
      </c>
      <c r="L89" s="853">
        <f>N83*K89</f>
        <v>14176.338033186086</v>
      </c>
      <c r="M89" s="854"/>
      <c r="N89" s="57"/>
    </row>
    <row r="90" spans="1:14" ht="15.75" thickBot="1">
      <c r="B90" s="97" t="s">
        <v>1058</v>
      </c>
      <c r="C90" s="98"/>
      <c r="D90" s="98"/>
      <c r="E90" s="98"/>
      <c r="F90" s="98"/>
      <c r="G90" s="98"/>
      <c r="H90" s="98"/>
      <c r="I90" s="99"/>
      <c r="J90" s="100"/>
      <c r="K90" s="313">
        <v>0.05</v>
      </c>
      <c r="L90" s="855">
        <f>N83*K90</f>
        <v>14176.338033186086</v>
      </c>
      <c r="M90" s="856"/>
      <c r="N90" s="57"/>
    </row>
    <row r="91" spans="1:14" ht="15.75" thickBot="1">
      <c r="B91" s="818" t="s">
        <v>1037</v>
      </c>
      <c r="C91" s="819"/>
      <c r="D91" s="819"/>
      <c r="E91" s="819"/>
      <c r="F91" s="819"/>
      <c r="G91" s="819"/>
      <c r="H91" s="819"/>
      <c r="I91" s="819"/>
      <c r="J91" s="819"/>
      <c r="K91" s="819"/>
      <c r="L91" s="819"/>
      <c r="M91" s="820"/>
      <c r="N91" s="58">
        <f>L88+L89+L90</f>
        <v>85058.02819911651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368584.78886283824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5"/>
      <c r="J36" s="276"/>
      <c r="K36" s="277">
        <f>VLOOKUP(A36,EQUIPOS!A6:D163,4,FALSE)</f>
        <v>5334.7097175407562</v>
      </c>
      <c r="L36" s="278"/>
      <c r="M36" s="344">
        <v>1</v>
      </c>
      <c r="N36" s="280">
        <f>K36/M36</f>
        <v>5334.7097175407562</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N81*M41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7888.0699778457565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56407.471580344514</v>
      </c>
      <c r="N48" s="280">
        <f>K48*M48</f>
        <v>28429.365676493635</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50.961642769987435</v>
      </c>
      <c r="N49" s="280">
        <f>K49*M49</f>
        <v>5656.7423474686057</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45810.884107756276</v>
      </c>
      <c r="N50" s="280">
        <f>K50*M50</f>
        <v>18324.35364310251</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64065.855000000003</v>
      </c>
      <c r="N51" s="280">
        <f>K51*M51</f>
        <v>24216.893190000003</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430.98261219839679</v>
      </c>
      <c r="N52" s="280">
        <f>K52*M52</f>
        <v>67233.287502949897</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8" t="s">
        <v>1037</v>
      </c>
      <c r="C59" s="819"/>
      <c r="D59" s="819"/>
      <c r="E59" s="819"/>
      <c r="F59" s="819"/>
      <c r="G59" s="819"/>
      <c r="H59" s="819"/>
      <c r="I59" s="819"/>
      <c r="J59" s="819"/>
      <c r="K59" s="819"/>
      <c r="L59" s="819"/>
      <c r="M59" s="820"/>
      <c r="N59" s="402">
        <f>SUM(N48:N58)</f>
        <v>143860.64236001467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5">
        <f>VLOOKUP(A64,TRANSPORTE!A2:D117,4,FALSE)</f>
        <v>1319.1811235744801</v>
      </c>
      <c r="M64" s="906"/>
      <c r="N64" s="295">
        <f>K64*L64</f>
        <v>498.65046471115352</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5">
        <f>VLOOKUP(A65,TRANSPORTE!A3:D117,4,FALSE)</f>
        <v>1319.1811235744801</v>
      </c>
      <c r="M65" s="906"/>
      <c r="N65" s="295">
        <f>K65*L65</f>
        <v>664.86728628153799</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5">
        <f>VLOOKUP(A66,TRANSPORTE!A3:D117,4,FALSE)</f>
        <v>1319.1811235744801</v>
      </c>
      <c r="M66" s="906"/>
      <c r="N66" s="295">
        <f>K66*L66</f>
        <v>527.6724494297921</v>
      </c>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1691.1902004224837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09">
        <f>SUM(N75:N80)</f>
        <v>51067.205206099999</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204507.10774438293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40901.421548876591</v>
      </c>
      <c r="M88" s="854"/>
      <c r="N88" s="57"/>
    </row>
    <row r="89" spans="1:14">
      <c r="B89" s="95" t="s">
        <v>1057</v>
      </c>
      <c r="C89" s="96"/>
      <c r="D89" s="96"/>
      <c r="E89" s="96"/>
      <c r="F89" s="96"/>
      <c r="G89" s="96"/>
      <c r="H89" s="96"/>
      <c r="I89" s="93"/>
      <c r="J89" s="94"/>
      <c r="K89" s="312">
        <v>0.05</v>
      </c>
      <c r="L89" s="853">
        <f>N83*K89</f>
        <v>10225.355387219148</v>
      </c>
      <c r="M89" s="854"/>
      <c r="N89" s="57"/>
    </row>
    <row r="90" spans="1:14" ht="15.75" thickBot="1">
      <c r="B90" s="97" t="s">
        <v>1058</v>
      </c>
      <c r="C90" s="98"/>
      <c r="D90" s="98"/>
      <c r="E90" s="98"/>
      <c r="F90" s="98"/>
      <c r="G90" s="98"/>
      <c r="H90" s="98"/>
      <c r="I90" s="99"/>
      <c r="J90" s="100"/>
      <c r="K90" s="313">
        <v>0.05</v>
      </c>
      <c r="L90" s="855">
        <f>N83*K90</f>
        <v>10225.355387219148</v>
      </c>
      <c r="M90" s="856"/>
      <c r="N90" s="57"/>
    </row>
    <row r="91" spans="1:14" ht="15.75" thickBot="1">
      <c r="B91" s="818" t="s">
        <v>1037</v>
      </c>
      <c r="C91" s="819"/>
      <c r="D91" s="819"/>
      <c r="E91" s="819"/>
      <c r="F91" s="819"/>
      <c r="G91" s="819"/>
      <c r="H91" s="819"/>
      <c r="I91" s="819"/>
      <c r="J91" s="819"/>
      <c r="K91" s="819"/>
      <c r="L91" s="819"/>
      <c r="M91" s="820"/>
      <c r="N91" s="58">
        <f>L88+L89+L90</f>
        <v>61352.132323314887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265859.24006769783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5"/>
      <c r="J36" s="276"/>
      <c r="K36" s="277">
        <f>VLOOKUP(A36,EQUIPOS!A6:D163,4,FALSE)</f>
        <v>6411.7098712553097</v>
      </c>
      <c r="L36" s="278"/>
      <c r="M36" s="344">
        <v>1</v>
      </c>
      <c r="N36" s="280">
        <f>K36/M36</f>
        <v>6411.7098712553097</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N78*M41</f>
        <v>1501.9766237088236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7913.6864949641331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3377.8462619200764</v>
      </c>
      <c r="N48" s="280">
        <f>K48*M48</f>
        <v>115225.09168661766</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45721.511905582418</v>
      </c>
      <c r="N49" s="280">
        <f>K49*M49</f>
        <v>6858.2267858373625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435510.04729909636</v>
      </c>
      <c r="N50" s="280">
        <f>K50*M50</f>
        <v>54874.265959686141</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23695.646790921877</v>
      </c>
      <c r="N51" s="280">
        <f>K51*M51</f>
        <v>23695.646790921877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200653.23122306302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5">
        <f>VLOOKUP(A61,TRANSPORTE!A3:D117,4,FALSE)</f>
        <v>1319.1811235744801</v>
      </c>
      <c r="M61" s="906"/>
      <c r="N61" s="295">
        <f>K61*L61</f>
        <v>166.2168215703845</v>
      </c>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166.2168215703845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75098.831185441173</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283831.96572503872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56766.393145007751</v>
      </c>
      <c r="M85" s="854"/>
      <c r="N85" s="57"/>
    </row>
    <row r="86" spans="1:14">
      <c r="B86" s="95" t="s">
        <v>1057</v>
      </c>
      <c r="C86" s="96"/>
      <c r="D86" s="96"/>
      <c r="E86" s="96"/>
      <c r="F86" s="96"/>
      <c r="G86" s="96"/>
      <c r="H86" s="96"/>
      <c r="I86" s="93"/>
      <c r="J86" s="94"/>
      <c r="K86" s="312">
        <v>0.05</v>
      </c>
      <c r="L86" s="853">
        <f>N80*K86</f>
        <v>14191.598286251938</v>
      </c>
      <c r="M86" s="854"/>
      <c r="N86" s="57"/>
    </row>
    <row r="87" spans="1:14" ht="15.75" thickBot="1">
      <c r="B87" s="97" t="s">
        <v>1058</v>
      </c>
      <c r="C87" s="98"/>
      <c r="D87" s="98"/>
      <c r="E87" s="98"/>
      <c r="F87" s="98"/>
      <c r="G87" s="98"/>
      <c r="H87" s="98"/>
      <c r="I87" s="99"/>
      <c r="J87" s="100"/>
      <c r="K87" s="313">
        <v>0.05</v>
      </c>
      <c r="L87" s="855">
        <f>N80*K87</f>
        <v>14191.598286251938</v>
      </c>
      <c r="M87" s="856"/>
      <c r="N87" s="57"/>
    </row>
    <row r="88" spans="1:14" ht="15.75" thickBot="1">
      <c r="B88" s="818" t="s">
        <v>1037</v>
      </c>
      <c r="C88" s="819"/>
      <c r="D88" s="819"/>
      <c r="E88" s="819"/>
      <c r="F88" s="819"/>
      <c r="G88" s="819"/>
      <c r="H88" s="819"/>
      <c r="I88" s="819"/>
      <c r="J88" s="819"/>
      <c r="K88" s="819"/>
      <c r="L88" s="819"/>
      <c r="M88" s="820"/>
      <c r="N88" s="58">
        <f>L85+L86+L87</f>
        <v>85149.589717511641</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368981.55544255034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10"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5"/>
      <c r="J36" s="276"/>
      <c r="K36" s="277">
        <f>VLOOKUP(A36,EQUIPOS!A6:D163,4,FALSE)</f>
        <v>6411.7098712553097</v>
      </c>
      <c r="L36" s="278"/>
      <c r="M36" s="344">
        <v>1</v>
      </c>
      <c r="N36" s="280">
        <f>K36/M36</f>
        <v>6411.7098712553097</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N78*M41</f>
        <v>1501.9766237088236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7913.6864949641331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3377.8462619200764</v>
      </c>
      <c r="N48" s="280">
        <f>K48*M48</f>
        <v>115225.09168661766</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45721.511905582418</v>
      </c>
      <c r="N49" s="280">
        <f>K49*M49</f>
        <v>6858.2267858373625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478462.20493706089</v>
      </c>
      <c r="N50" s="280">
        <f>K50*M50</f>
        <v>60286.23782206967</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23695.646790921877</v>
      </c>
      <c r="N51" s="280">
        <f>K51*M51</f>
        <v>23695.646790921877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206065.20308544656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5">
        <f>VLOOKUP(A61,TRANSPORTE!A3:D117,4,FALSE)</f>
        <v>1319.1811235744801</v>
      </c>
      <c r="M61" s="906"/>
      <c r="N61" s="295">
        <f>K61*L61</f>
        <v>166.2168215703845</v>
      </c>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166.2168215703845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8">
        <f>SUM(N72:N77)</f>
        <v>75098.831185441173</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289243.93758742226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57848.787517484452</v>
      </c>
      <c r="M85" s="854"/>
      <c r="N85" s="57"/>
    </row>
    <row r="86" spans="1:14">
      <c r="B86" s="95" t="s">
        <v>1057</v>
      </c>
      <c r="C86" s="96"/>
      <c r="D86" s="96"/>
      <c r="E86" s="96"/>
      <c r="F86" s="96"/>
      <c r="G86" s="96"/>
      <c r="H86" s="96"/>
      <c r="I86" s="93"/>
      <c r="J86" s="94"/>
      <c r="K86" s="312">
        <v>0.05</v>
      </c>
      <c r="L86" s="853">
        <f>N80*K86</f>
        <v>14462.196879371113</v>
      </c>
      <c r="M86" s="854"/>
      <c r="N86" s="57"/>
    </row>
    <row r="87" spans="1:14" ht="15.75" thickBot="1">
      <c r="B87" s="97" t="s">
        <v>1058</v>
      </c>
      <c r="C87" s="98"/>
      <c r="D87" s="98"/>
      <c r="E87" s="98"/>
      <c r="F87" s="98"/>
      <c r="G87" s="98"/>
      <c r="H87" s="98"/>
      <c r="I87" s="99"/>
      <c r="J87" s="100"/>
      <c r="K87" s="313">
        <v>0.05</v>
      </c>
      <c r="L87" s="855">
        <f>N80*K87</f>
        <v>14462.196879371113</v>
      </c>
      <c r="M87" s="856"/>
      <c r="N87" s="57"/>
    </row>
    <row r="88" spans="1:14" ht="15.75" thickBot="1">
      <c r="B88" s="818" t="s">
        <v>1037</v>
      </c>
      <c r="C88" s="819"/>
      <c r="D88" s="819"/>
      <c r="E88" s="819"/>
      <c r="F88" s="819"/>
      <c r="G88" s="819"/>
      <c r="H88" s="819"/>
      <c r="I88" s="819"/>
      <c r="J88" s="819"/>
      <c r="K88" s="819"/>
      <c r="L88" s="819"/>
      <c r="M88" s="820"/>
      <c r="N88" s="58">
        <f>L85+L86+L87</f>
        <v>86773.181276226678</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376017.11886364897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R121"/>
  <sheetViews>
    <sheetView topLeftCell="C23" zoomScale="75" zoomScaleNormal="75" workbookViewId="0">
      <selection activeCell="O37" sqref="O3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156</v>
      </c>
      <c r="B36" s="867" t="str">
        <f>VLOOKUP(A36,EQUIPOS!A6:D154,3,FALSE)</f>
        <v>Cizalla manual de 90 cm.</v>
      </c>
      <c r="C36" s="868"/>
      <c r="D36" s="868"/>
      <c r="E36" s="868"/>
      <c r="F36" s="868"/>
      <c r="G36" s="868"/>
      <c r="H36" s="869"/>
      <c r="I36" s="275"/>
      <c r="J36" s="276"/>
      <c r="K36" s="277">
        <f>VLOOKUP(A36,EQUIPOS!A6:D163,4,FALSE)</f>
        <v>1354</v>
      </c>
      <c r="L36" s="278"/>
      <c r="M36" s="344">
        <v>37.5</v>
      </c>
      <c r="N36" s="280">
        <f>K36/M36</f>
        <v>36.106666666666669</v>
      </c>
    </row>
    <row r="37" spans="1:16">
      <c r="A37" s="119"/>
      <c r="B37" s="867"/>
      <c r="C37" s="868"/>
      <c r="D37" s="868"/>
      <c r="E37" s="868"/>
      <c r="F37" s="868"/>
      <c r="G37" s="868"/>
      <c r="H37" s="869"/>
      <c r="I37" s="429"/>
      <c r="J37" s="430"/>
      <c r="K37" s="277"/>
      <c r="L37" s="343"/>
      <c r="M37" s="344"/>
      <c r="N37" s="280"/>
    </row>
    <row r="38" spans="1:16">
      <c r="A38" s="119"/>
      <c r="B38" s="867"/>
      <c r="C38" s="868"/>
      <c r="D38" s="868"/>
      <c r="E38" s="868"/>
      <c r="F38" s="868"/>
      <c r="G38" s="868"/>
      <c r="H38" s="869"/>
      <c r="I38" s="336"/>
      <c r="J38" s="338"/>
      <c r="K38" s="277"/>
      <c r="L38" s="431"/>
      <c r="M38" s="432"/>
      <c r="N38" s="280"/>
    </row>
    <row r="39" spans="1:16">
      <c r="B39" s="867"/>
      <c r="C39" s="868"/>
      <c r="D39" s="868"/>
      <c r="E39" s="868"/>
      <c r="F39" s="868"/>
      <c r="G39" s="868"/>
      <c r="H39" s="869"/>
      <c r="I39" s="42"/>
      <c r="J39" s="43"/>
      <c r="K39" s="277"/>
      <c r="L39" s="284"/>
      <c r="M39" s="344"/>
      <c r="N39" s="280"/>
    </row>
    <row r="40" spans="1:16">
      <c r="B40" s="328"/>
      <c r="C40" s="329"/>
      <c r="D40" s="329"/>
      <c r="E40" s="329"/>
      <c r="F40" s="331"/>
      <c r="G40" s="331"/>
      <c r="H40" s="131"/>
      <c r="I40" s="42"/>
      <c r="J40" s="43"/>
      <c r="K40" s="277"/>
      <c r="L40" s="284"/>
      <c r="M40" s="285"/>
      <c r="N40" s="281"/>
    </row>
    <row r="41" spans="1:16">
      <c r="B41" s="875" t="s">
        <v>1036</v>
      </c>
      <c r="C41" s="876"/>
      <c r="D41" s="876"/>
      <c r="E41" s="44"/>
      <c r="F41" s="45"/>
      <c r="G41" s="45"/>
      <c r="H41" s="46"/>
      <c r="I41" s="42"/>
      <c r="J41" s="43"/>
      <c r="K41" s="287"/>
      <c r="L41" s="284"/>
      <c r="M41" s="409">
        <v>0.02</v>
      </c>
      <c r="N41" s="352">
        <f>N78*M41</f>
        <v>15.32016156183</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2">
        <f>SUM(N36:N42)</f>
        <v>51.426828228496667</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3" t="s">
        <v>1029</v>
      </c>
      <c r="K47" s="91" t="s">
        <v>1030</v>
      </c>
      <c r="L47" s="899" t="s">
        <v>1039</v>
      </c>
      <c r="M47" s="898"/>
      <c r="N47" s="92" t="s">
        <v>1035</v>
      </c>
    </row>
    <row r="48" spans="1:16">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3377.8462619200764</v>
      </c>
      <c r="N48" s="280">
        <f>K48*M48</f>
        <v>3546.7385750160802</v>
      </c>
      <c r="P48" s="655"/>
    </row>
    <row r="49" spans="1:18">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4190.5444666666672</v>
      </c>
      <c r="N49" s="280">
        <f>K49*M49</f>
        <v>125.71633400000002</v>
      </c>
    </row>
    <row r="50" spans="1:18">
      <c r="A50" s="167"/>
      <c r="B50" s="49"/>
      <c r="C50" s="433"/>
      <c r="D50" s="433"/>
      <c r="E50" s="433"/>
      <c r="F50" s="433"/>
      <c r="G50" s="433"/>
      <c r="H50" s="433"/>
      <c r="I50" s="433"/>
      <c r="J50" s="319"/>
      <c r="K50" s="405"/>
      <c r="L50" s="429"/>
      <c r="M50" s="410"/>
      <c r="N50" s="280"/>
    </row>
    <row r="51" spans="1:18">
      <c r="A51" s="167"/>
      <c r="B51" s="49"/>
      <c r="C51" s="433"/>
      <c r="D51" s="433"/>
      <c r="E51" s="433"/>
      <c r="F51" s="433"/>
      <c r="G51" s="433"/>
      <c r="H51" s="433"/>
      <c r="I51" s="433"/>
      <c r="J51" s="319"/>
      <c r="K51" s="405"/>
      <c r="L51" s="429"/>
      <c r="M51" s="410"/>
      <c r="N51" s="280"/>
    </row>
    <row r="52" spans="1:18">
      <c r="A52" s="167"/>
      <c r="B52" s="49"/>
      <c r="C52" s="433"/>
      <c r="D52" s="433"/>
      <c r="E52" s="433"/>
      <c r="F52" s="433"/>
      <c r="G52" s="433"/>
      <c r="H52" s="433"/>
      <c r="I52" s="433"/>
      <c r="J52" s="319"/>
      <c r="K52" s="405"/>
      <c r="L52" s="429"/>
      <c r="M52" s="410"/>
      <c r="N52" s="280"/>
    </row>
    <row r="53" spans="1:18">
      <c r="A53" s="167"/>
      <c r="B53" s="49"/>
      <c r="C53" s="433"/>
      <c r="D53" s="433"/>
      <c r="E53" s="433"/>
      <c r="F53" s="433"/>
      <c r="G53" s="433"/>
      <c r="H53" s="433"/>
      <c r="I53" s="433"/>
      <c r="J53" s="319"/>
      <c r="K53" s="405"/>
      <c r="L53" s="429"/>
      <c r="M53" s="410"/>
      <c r="N53" s="280"/>
    </row>
    <row r="54" spans="1:18">
      <c r="A54" s="167"/>
      <c r="B54" s="49"/>
      <c r="C54" s="433"/>
      <c r="D54" s="433"/>
      <c r="E54" s="433"/>
      <c r="F54" s="433"/>
      <c r="G54" s="433"/>
      <c r="H54" s="433"/>
      <c r="I54" s="433"/>
      <c r="J54" s="319"/>
      <c r="K54" s="405"/>
      <c r="L54" s="429"/>
      <c r="M54" s="410"/>
      <c r="N54" s="280"/>
      <c r="Q54" s="655"/>
    </row>
    <row r="55" spans="1:18" ht="15.75" thickBot="1">
      <c r="B55" s="49"/>
      <c r="C55" s="318"/>
      <c r="D55" s="318"/>
      <c r="E55" s="318"/>
      <c r="F55" s="318"/>
      <c r="G55" s="318"/>
      <c r="H55" s="318"/>
      <c r="I55" s="318"/>
      <c r="J55" s="443"/>
      <c r="K55" s="132"/>
      <c r="L55" s="333"/>
      <c r="M55" s="410"/>
      <c r="N55" s="280"/>
    </row>
    <row r="56" spans="1:18" ht="15.75" thickBot="1">
      <c r="B56" s="818" t="s">
        <v>1037</v>
      </c>
      <c r="C56" s="819"/>
      <c r="D56" s="819"/>
      <c r="E56" s="819"/>
      <c r="F56" s="819"/>
      <c r="G56" s="819"/>
      <c r="H56" s="819"/>
      <c r="I56" s="819"/>
      <c r="J56" s="819"/>
      <c r="K56" s="819"/>
      <c r="L56" s="819"/>
      <c r="M56" s="820"/>
      <c r="N56" s="402">
        <f>SUM(N48:N55)</f>
        <v>3672.4549090160804</v>
      </c>
    </row>
    <row r="57" spans="1:18">
      <c r="B57" s="39"/>
      <c r="C57" s="40"/>
      <c r="D57" s="40"/>
      <c r="E57" s="40"/>
      <c r="F57" s="40"/>
      <c r="G57" s="40"/>
      <c r="H57" s="40"/>
      <c r="I57" s="40"/>
      <c r="J57" s="40"/>
      <c r="K57" s="40"/>
      <c r="L57" s="40"/>
      <c r="M57" s="40"/>
      <c r="N57" s="41"/>
      <c r="P57" s="655"/>
    </row>
    <row r="58" spans="1:18">
      <c r="B58" s="70" t="s">
        <v>1040</v>
      </c>
      <c r="C58" s="71"/>
      <c r="D58" s="71"/>
      <c r="E58" s="71"/>
      <c r="F58" s="71"/>
      <c r="G58" s="71"/>
      <c r="H58" s="71"/>
      <c r="I58" s="71"/>
      <c r="J58" s="71"/>
      <c r="K58" s="71"/>
      <c r="L58" s="71"/>
      <c r="M58" s="71"/>
      <c r="N58" s="72"/>
    </row>
    <row r="59" spans="1:18" ht="15.75" thickBot="1">
      <c r="B59" s="74"/>
      <c r="C59" s="67"/>
      <c r="D59" s="67"/>
      <c r="E59" s="67"/>
      <c r="F59" s="67"/>
      <c r="G59" s="67"/>
      <c r="H59" s="67"/>
      <c r="I59" s="67"/>
      <c r="J59" s="67"/>
      <c r="K59" s="67"/>
      <c r="L59" s="67"/>
      <c r="M59" s="67"/>
      <c r="N59" s="69"/>
      <c r="R59" s="655"/>
    </row>
    <row r="60" spans="1:18" ht="25.5">
      <c r="B60" s="321" t="s">
        <v>1041</v>
      </c>
      <c r="C60" s="322"/>
      <c r="D60" s="322"/>
      <c r="E60" s="322"/>
      <c r="F60" s="322"/>
      <c r="G60" s="322"/>
      <c r="H60" s="79" t="s">
        <v>1029</v>
      </c>
      <c r="I60" s="80" t="s">
        <v>1042</v>
      </c>
      <c r="J60" s="81" t="s">
        <v>1043</v>
      </c>
      <c r="K60" s="79" t="s">
        <v>1044</v>
      </c>
      <c r="L60" s="904" t="s">
        <v>1045</v>
      </c>
      <c r="M60" s="883"/>
      <c r="N60" s="82" t="s">
        <v>1035</v>
      </c>
      <c r="P60" s="655"/>
    </row>
    <row r="61" spans="1:18">
      <c r="A61" t="s">
        <v>1306</v>
      </c>
      <c r="B61" s="52" t="str">
        <f>VLOOKUP(A61,TRANSPORTE!A3:D117,3,FALSE)</f>
        <v>Transporte de acero</v>
      </c>
      <c r="C61" s="325"/>
      <c r="D61" s="325"/>
      <c r="E61" s="325"/>
      <c r="F61" s="325"/>
      <c r="G61" s="325"/>
      <c r="H61" s="319" t="s">
        <v>2150</v>
      </c>
      <c r="I61" s="287">
        <v>1.05</v>
      </c>
      <c r="J61" s="294">
        <v>1</v>
      </c>
      <c r="K61" s="287">
        <f>I61*J61</f>
        <v>1.05</v>
      </c>
      <c r="L61" s="905">
        <f>VLOOKUP(A61,TRANSPORTE!A3:D117,4,FALSE)</f>
        <v>0.45141135564424639</v>
      </c>
      <c r="M61" s="906"/>
      <c r="N61" s="295">
        <f>K61*L61</f>
        <v>0.47398192342645873</v>
      </c>
    </row>
    <row r="62" spans="1:18">
      <c r="B62" s="52"/>
      <c r="C62" s="53"/>
      <c r="D62" s="53"/>
      <c r="E62" s="53"/>
      <c r="F62" s="53"/>
      <c r="G62" s="53"/>
      <c r="H62" s="319"/>
      <c r="I62" s="287"/>
      <c r="J62" s="294"/>
      <c r="K62" s="287"/>
      <c r="L62" s="905"/>
      <c r="M62" s="906"/>
      <c r="N62" s="295"/>
    </row>
    <row r="63" spans="1:18">
      <c r="B63" s="52"/>
      <c r="C63" s="53"/>
      <c r="D63" s="53"/>
      <c r="E63" s="53"/>
      <c r="F63" s="53"/>
      <c r="G63" s="53"/>
      <c r="H63" s="319"/>
      <c r="I63" s="287"/>
      <c r="J63" s="294"/>
      <c r="K63" s="287"/>
      <c r="L63" s="905"/>
      <c r="M63" s="906"/>
      <c r="N63" s="295"/>
    </row>
    <row r="64" spans="1:18">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0.47398192342645873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766.00807809150001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4490.3637972595034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898.07275945190077</v>
      </c>
      <c r="M85" s="854"/>
      <c r="N85" s="57"/>
    </row>
    <row r="86" spans="1:14">
      <c r="B86" s="95" t="s">
        <v>1057</v>
      </c>
      <c r="C86" s="96"/>
      <c r="D86" s="96"/>
      <c r="E86" s="96"/>
      <c r="F86" s="96"/>
      <c r="G86" s="96"/>
      <c r="H86" s="96"/>
      <c r="I86" s="93"/>
      <c r="J86" s="94"/>
      <c r="K86" s="312">
        <v>0.05</v>
      </c>
      <c r="L86" s="853">
        <f>N80*K86</f>
        <v>224.51818986297519</v>
      </c>
      <c r="M86" s="854"/>
      <c r="N86" s="57"/>
    </row>
    <row r="87" spans="1:14" ht="15.75" thickBot="1">
      <c r="B87" s="97" t="s">
        <v>1058</v>
      </c>
      <c r="C87" s="98"/>
      <c r="D87" s="98"/>
      <c r="E87" s="98"/>
      <c r="F87" s="98"/>
      <c r="G87" s="98"/>
      <c r="H87" s="98"/>
      <c r="I87" s="99"/>
      <c r="J87" s="100"/>
      <c r="K87" s="313">
        <v>0.05</v>
      </c>
      <c r="L87" s="855">
        <f>N80*K87</f>
        <v>224.51818986297519</v>
      </c>
      <c r="M87" s="856"/>
      <c r="N87" s="57"/>
    </row>
    <row r="88" spans="1:14" ht="15.75" thickBot="1">
      <c r="B88" s="818" t="s">
        <v>1037</v>
      </c>
      <c r="C88" s="819"/>
      <c r="D88" s="819"/>
      <c r="E88" s="819"/>
      <c r="F88" s="819"/>
      <c r="G88" s="819"/>
      <c r="H88" s="819"/>
      <c r="I88" s="819"/>
      <c r="J88" s="819"/>
      <c r="K88" s="819"/>
      <c r="L88" s="819"/>
      <c r="M88" s="820"/>
      <c r="N88" s="58">
        <f>L85+L86+L87</f>
        <v>1347.1091391778514</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5837.4729364373543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156</v>
      </c>
      <c r="B36" s="867" t="str">
        <f>VLOOKUP(A36,EQUIPOS!A6:D154,3,FALSE)</f>
        <v>Cizalla manual de 90 cm.</v>
      </c>
      <c r="C36" s="868"/>
      <c r="D36" s="868"/>
      <c r="E36" s="868"/>
      <c r="F36" s="868"/>
      <c r="G36" s="868"/>
      <c r="H36" s="869"/>
      <c r="I36" s="275"/>
      <c r="J36" s="276"/>
      <c r="K36" s="277">
        <f>VLOOKUP(A36,EQUIPOS!A6:D163,4,FALSE)</f>
        <v>1354</v>
      </c>
      <c r="L36" s="278"/>
      <c r="M36" s="344">
        <v>37.5</v>
      </c>
      <c r="N36" s="280">
        <f>K36/M36</f>
        <v>36.106666666666669</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N78*M41</f>
        <v>15.32016156183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51.426828228496667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3535.6465059655998</v>
      </c>
      <c r="N48" s="280">
        <f>K48*M48</f>
        <v>3712.4288312638801</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4190.5444666666672</v>
      </c>
      <c r="N49" s="280">
        <f>K49*M49</f>
        <v>125.71633400000002</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3838.1451652638802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5">
        <f>VLOOKUP(A61,TRANSPORTE!A3:D117,4,FALSE)</f>
        <v>0.45141135564424639</v>
      </c>
      <c r="M61" s="906"/>
      <c r="N61" s="295">
        <f>K61*L61</f>
        <v>0.47398192342645873</v>
      </c>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0.47398192342645873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766.00807809150001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4656.0540535073033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931.21081070146067</v>
      </c>
      <c r="M85" s="854"/>
      <c r="N85" s="57"/>
    </row>
    <row r="86" spans="1:14">
      <c r="B86" s="95" t="s">
        <v>1057</v>
      </c>
      <c r="C86" s="96"/>
      <c r="D86" s="96"/>
      <c r="E86" s="96"/>
      <c r="F86" s="96"/>
      <c r="G86" s="96"/>
      <c r="H86" s="96"/>
      <c r="I86" s="93"/>
      <c r="J86" s="94"/>
      <c r="K86" s="312">
        <v>0.05</v>
      </c>
      <c r="L86" s="853">
        <f>N80*K86</f>
        <v>232.80270267536517</v>
      </c>
      <c r="M86" s="854"/>
      <c r="N86" s="57"/>
    </row>
    <row r="87" spans="1:14" ht="15.75" thickBot="1">
      <c r="B87" s="97" t="s">
        <v>1058</v>
      </c>
      <c r="C87" s="98"/>
      <c r="D87" s="98"/>
      <c r="E87" s="98"/>
      <c r="F87" s="98"/>
      <c r="G87" s="98"/>
      <c r="H87" s="98"/>
      <c r="I87" s="99"/>
      <c r="J87" s="100"/>
      <c r="K87" s="313">
        <v>0.05</v>
      </c>
      <c r="L87" s="855">
        <f>N80*K87</f>
        <v>232.80270267536517</v>
      </c>
      <c r="M87" s="856"/>
      <c r="N87" s="57"/>
    </row>
    <row r="88" spans="1:14" ht="15.75" thickBot="1">
      <c r="B88" s="818" t="s">
        <v>1037</v>
      </c>
      <c r="C88" s="819"/>
      <c r="D88" s="819"/>
      <c r="E88" s="819"/>
      <c r="F88" s="819"/>
      <c r="G88" s="819"/>
      <c r="H88" s="819"/>
      <c r="I88" s="819"/>
      <c r="J88" s="819"/>
      <c r="K88" s="819"/>
      <c r="L88" s="819"/>
      <c r="M88" s="820"/>
      <c r="N88" s="58">
        <f>L85+L86+L87</f>
        <v>1396.8162160521911</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6052.8702695594948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5"/>
      <c r="J36" s="276"/>
      <c r="K36" s="277">
        <f>VLOOKUP(A36,EQUIPOS!A6:D163,4,FALSE)</f>
        <v>21250</v>
      </c>
      <c r="L36" s="278"/>
      <c r="M36" s="344">
        <v>670</v>
      </c>
      <c r="N36" s="280">
        <f>K36/M36</f>
        <v>31.71641791044776</v>
      </c>
    </row>
    <row r="37" spans="1:14">
      <c r="A37" s="119" t="s">
        <v>125</v>
      </c>
      <c r="B37" s="867" t="str">
        <f>VLOOKUP(A37,EQUIPOS!A7:D154,3,FALSE)</f>
        <v>Bomba para gato de tensionamiento</v>
      </c>
      <c r="C37" s="868"/>
      <c r="D37" s="868"/>
      <c r="E37" s="868"/>
      <c r="F37" s="868"/>
      <c r="G37" s="868"/>
      <c r="H37" s="869"/>
      <c r="I37" s="429"/>
      <c r="J37" s="430"/>
      <c r="K37" s="277">
        <f>VLOOKUP(A37,EQUIPOS!A7:D164,4,FALSE)</f>
        <v>58414</v>
      </c>
      <c r="L37" s="343"/>
      <c r="M37" s="344">
        <v>670</v>
      </c>
      <c r="N37" s="280">
        <f>K37/M37</f>
        <v>87.185074626865671</v>
      </c>
    </row>
    <row r="38" spans="1:14">
      <c r="A38" s="119" t="s">
        <v>240</v>
      </c>
      <c r="B38" s="867" t="str">
        <f>VLOOKUP(A38,EQUIPOS!A8:D154,3,FALSE)</f>
        <v>Gato para tensionamiento, fuerza Max 200 ton, área de tensión 314 cm2.</v>
      </c>
      <c r="C38" s="868"/>
      <c r="D38" s="868"/>
      <c r="E38" s="868"/>
      <c r="F38" s="868"/>
      <c r="G38" s="868"/>
      <c r="H38" s="869"/>
      <c r="I38" s="336"/>
      <c r="J38" s="338"/>
      <c r="K38" s="277">
        <f>VLOOKUP(A38,EQUIPOS!A8:D165,4,FALSE)</f>
        <v>126830.09733878275</v>
      </c>
      <c r="L38" s="431"/>
      <c r="M38" s="432">
        <v>670</v>
      </c>
      <c r="N38" s="280">
        <f>K38/M38</f>
        <v>189.29865274445189</v>
      </c>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N78*M41</f>
        <v>6.0975767410268658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314.29772202279219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16640.010226336002</v>
      </c>
      <c r="N48" s="280">
        <f t="shared" ref="N48:N53" si="0">K48*M48</f>
        <v>66.56004090534401</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13714.387858166068</v>
      </c>
      <c r="N49" s="280">
        <f t="shared" si="0"/>
        <v>54.857551432664273</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1063.9818786161209</v>
      </c>
      <c r="N50" s="280">
        <f t="shared" si="0"/>
        <v>21.279637572322418</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6106.5881911019824</v>
      </c>
      <c r="N51" s="280">
        <f t="shared" si="0"/>
        <v>519.05999624366859</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73857.985854371786</v>
      </c>
      <c r="N52" s="280">
        <f t="shared" si="0"/>
        <v>73.85798585437179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4190.5444666666672</v>
      </c>
      <c r="N53" s="280">
        <f t="shared" si="0"/>
        <v>83.81088933333335</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819.42610134170445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B61" s="52"/>
      <c r="C61" s="325"/>
      <c r="D61" s="325"/>
      <c r="E61" s="325"/>
      <c r="F61" s="325"/>
      <c r="G61" s="325"/>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8">
        <f>SUM(N72:N77)</f>
        <v>304.87883705134328</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1438.6026604158399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287.720532083168</v>
      </c>
      <c r="M85" s="854"/>
      <c r="N85" s="57"/>
    </row>
    <row r="86" spans="1:14">
      <c r="B86" s="95" t="s">
        <v>1057</v>
      </c>
      <c r="C86" s="96"/>
      <c r="D86" s="96"/>
      <c r="E86" s="96"/>
      <c r="F86" s="96"/>
      <c r="G86" s="96"/>
      <c r="H86" s="96"/>
      <c r="I86" s="93"/>
      <c r="J86" s="94"/>
      <c r="K86" s="312">
        <v>0.05</v>
      </c>
      <c r="L86" s="853">
        <f>N80*K86</f>
        <v>71.930133020791999</v>
      </c>
      <c r="M86" s="854"/>
      <c r="N86" s="57"/>
    </row>
    <row r="87" spans="1:14" ht="15.75" thickBot="1">
      <c r="B87" s="97" t="s">
        <v>1058</v>
      </c>
      <c r="C87" s="98"/>
      <c r="D87" s="98"/>
      <c r="E87" s="98"/>
      <c r="F87" s="98"/>
      <c r="G87" s="98"/>
      <c r="H87" s="98"/>
      <c r="I87" s="99"/>
      <c r="J87" s="100"/>
      <c r="K87" s="313">
        <v>0.05</v>
      </c>
      <c r="L87" s="855">
        <f>N80*K87</f>
        <v>71.930133020791999</v>
      </c>
      <c r="M87" s="856"/>
      <c r="N87" s="57"/>
    </row>
    <row r="88" spans="1:14" ht="15.75" thickBot="1">
      <c r="B88" s="818" t="s">
        <v>1037</v>
      </c>
      <c r="C88" s="819"/>
      <c r="D88" s="819"/>
      <c r="E88" s="819"/>
      <c r="F88" s="819"/>
      <c r="G88" s="819"/>
      <c r="H88" s="819"/>
      <c r="I88" s="819"/>
      <c r="J88" s="819"/>
      <c r="K88" s="819"/>
      <c r="L88" s="819"/>
      <c r="M88" s="820"/>
      <c r="N88" s="58">
        <f>L85+L86+L87</f>
        <v>431.58079812475205</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1870.1834585405918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5"/>
      <c r="J36" s="276"/>
      <c r="K36" s="277">
        <f>VLOOKUP(A36,EQUIPOS!A6:D163,4,FALSE)</f>
        <v>21250</v>
      </c>
      <c r="L36" s="278"/>
      <c r="M36" s="344">
        <v>670</v>
      </c>
      <c r="N36" s="280">
        <f>K36/M36</f>
        <v>31.71641791044776</v>
      </c>
    </row>
    <row r="37" spans="1:14">
      <c r="A37" s="119" t="s">
        <v>125</v>
      </c>
      <c r="B37" s="867" t="str">
        <f>VLOOKUP(A37,EQUIPOS!A7:D154,3,FALSE)</f>
        <v>Bomba para gato de tensionamiento</v>
      </c>
      <c r="C37" s="868"/>
      <c r="D37" s="868"/>
      <c r="E37" s="868"/>
      <c r="F37" s="868"/>
      <c r="G37" s="868"/>
      <c r="H37" s="869"/>
      <c r="I37" s="429"/>
      <c r="J37" s="430"/>
      <c r="K37" s="277">
        <f>VLOOKUP(A37,EQUIPOS!A7:D164,4,FALSE)</f>
        <v>58414</v>
      </c>
      <c r="L37" s="343"/>
      <c r="M37" s="344">
        <v>670</v>
      </c>
      <c r="N37" s="280">
        <f>K37/M37</f>
        <v>87.185074626865671</v>
      </c>
    </row>
    <row r="38" spans="1:14">
      <c r="A38" s="119" t="s">
        <v>240</v>
      </c>
      <c r="B38" s="867" t="str">
        <f>VLOOKUP(A38,EQUIPOS!A8:D154,3,FALSE)</f>
        <v>Gato para tensionamiento, fuerza Max 200 ton, área de tensión 314 cm2.</v>
      </c>
      <c r="C38" s="868"/>
      <c r="D38" s="868"/>
      <c r="E38" s="868"/>
      <c r="F38" s="868"/>
      <c r="G38" s="868"/>
      <c r="H38" s="869"/>
      <c r="I38" s="336"/>
      <c r="J38" s="338"/>
      <c r="K38" s="277">
        <f>VLOOKUP(A38,EQUIPOS!A8:D165,4,FALSE)</f>
        <v>126830.09733878275</v>
      </c>
      <c r="L38" s="431"/>
      <c r="M38" s="432">
        <v>670</v>
      </c>
      <c r="N38" s="280">
        <f>K38/M38</f>
        <v>189.29865274445189</v>
      </c>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N78*M41</f>
        <v>6.0975767410268658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314.29772202279219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16640.010226336002</v>
      </c>
      <c r="N48" s="280">
        <f t="shared" ref="N48:N53" si="0">K48*M48</f>
        <v>66.56004090534401</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13714.387858166068</v>
      </c>
      <c r="N49" s="280">
        <f t="shared" si="0"/>
        <v>54.857551432664273</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1063.9818786161209</v>
      </c>
      <c r="N50" s="280">
        <f t="shared" si="0"/>
        <v>21.279637572322418</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6106.5881911019824</v>
      </c>
      <c r="N51" s="280">
        <f t="shared" si="0"/>
        <v>33769.432696793963</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73857.985854371786</v>
      </c>
      <c r="N52" s="280">
        <f t="shared" si="0"/>
        <v>73.85798585437179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4190.5444666666672</v>
      </c>
      <c r="N53" s="280">
        <f t="shared" si="0"/>
        <v>83.81088933333335</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34069.798801892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B61" s="52"/>
      <c r="C61" s="325"/>
      <c r="D61" s="325"/>
      <c r="E61" s="325"/>
      <c r="F61" s="325"/>
      <c r="G61" s="325"/>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304.87883705134328</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34688.975360966135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6937.7950721932275</v>
      </c>
      <c r="M85" s="854"/>
      <c r="N85" s="57"/>
    </row>
    <row r="86" spans="1:14">
      <c r="B86" s="95" t="s">
        <v>1057</v>
      </c>
      <c r="C86" s="96"/>
      <c r="D86" s="96"/>
      <c r="E86" s="96"/>
      <c r="F86" s="96"/>
      <c r="G86" s="96"/>
      <c r="H86" s="96"/>
      <c r="I86" s="93"/>
      <c r="J86" s="94"/>
      <c r="K86" s="312">
        <v>0.05</v>
      </c>
      <c r="L86" s="853">
        <f>N80*K86</f>
        <v>1734.4487680483069</v>
      </c>
      <c r="M86" s="854"/>
      <c r="N86" s="57"/>
    </row>
    <row r="87" spans="1:14" ht="15.75" thickBot="1">
      <c r="B87" s="97" t="s">
        <v>1058</v>
      </c>
      <c r="C87" s="98"/>
      <c r="D87" s="98"/>
      <c r="E87" s="98"/>
      <c r="F87" s="98"/>
      <c r="G87" s="98"/>
      <c r="H87" s="98"/>
      <c r="I87" s="99"/>
      <c r="J87" s="100"/>
      <c r="K87" s="313">
        <v>0.05</v>
      </c>
      <c r="L87" s="855">
        <f>N80*K87</f>
        <v>1734.4487680483069</v>
      </c>
      <c r="M87" s="856"/>
      <c r="N87" s="57"/>
    </row>
    <row r="88" spans="1:14" ht="15.75" thickBot="1">
      <c r="B88" s="818" t="s">
        <v>1037</v>
      </c>
      <c r="C88" s="819"/>
      <c r="D88" s="819"/>
      <c r="E88" s="819"/>
      <c r="F88" s="819"/>
      <c r="G88" s="819"/>
      <c r="H88" s="819"/>
      <c r="I88" s="819"/>
      <c r="J88" s="819"/>
      <c r="K88" s="819"/>
      <c r="L88" s="819"/>
      <c r="M88" s="820"/>
      <c r="N88" s="58">
        <f>L85+L86+L87</f>
        <v>10406.692608289841</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45095.667969255977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77" t="s">
        <v>1017</v>
      </c>
      <c r="L1" s="929" t="s">
        <v>2304</v>
      </c>
      <c r="M1" s="930"/>
      <c r="N1" s="931"/>
    </row>
    <row r="2" spans="2:14">
      <c r="B2" s="913"/>
      <c r="C2" s="935" t="s">
        <v>1018</v>
      </c>
      <c r="D2" s="936"/>
      <c r="E2" s="936"/>
      <c r="F2" s="936"/>
      <c r="G2" s="936"/>
      <c r="H2" s="936"/>
      <c r="I2" s="936"/>
      <c r="J2" s="937"/>
      <c r="K2" s="976"/>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76"/>
      <c r="L4" s="932"/>
      <c r="M4" s="933"/>
      <c r="N4" s="93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978" t="s">
        <v>1029</v>
      </c>
      <c r="M30" s="795"/>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3" t="s">
        <v>1032</v>
      </c>
      <c r="J35" s="890"/>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953"/>
      <c r="D41" s="953"/>
      <c r="E41" s="44"/>
      <c r="F41" s="45"/>
      <c r="G41" s="45"/>
      <c r="H41" s="46"/>
      <c r="I41" s="42"/>
      <c r="J41" s="43"/>
      <c r="K41" s="287"/>
      <c r="L41" s="284"/>
      <c r="M41" s="409">
        <v>0.01</v>
      </c>
      <c r="N41" s="352">
        <f>N78*M41</f>
        <v>15.95850162690625</v>
      </c>
    </row>
    <row r="42" spans="1:14" ht="15.75" thickBot="1">
      <c r="B42" s="954"/>
      <c r="C42" s="955"/>
      <c r="D42" s="955"/>
      <c r="E42" s="955"/>
      <c r="F42" s="955"/>
      <c r="G42" s="955"/>
      <c r="H42" s="956"/>
      <c r="I42" s="877"/>
      <c r="J42" s="878"/>
      <c r="K42" s="47"/>
      <c r="L42" s="879"/>
      <c r="M42" s="957"/>
      <c r="N42" s="111"/>
    </row>
    <row r="43" spans="1:14" ht="15.75" thickBot="1">
      <c r="B43" s="818" t="s">
        <v>1037</v>
      </c>
      <c r="C43" s="819"/>
      <c r="D43" s="819"/>
      <c r="E43" s="819"/>
      <c r="F43" s="819"/>
      <c r="G43" s="819"/>
      <c r="H43" s="819"/>
      <c r="I43" s="819"/>
      <c r="J43" s="819"/>
      <c r="K43" s="819"/>
      <c r="L43" s="819"/>
      <c r="M43" s="820"/>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499225.78127023019</v>
      </c>
      <c r="N48" s="280">
        <f>K48*M48</f>
        <v>499225.78127023019</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499225.78127023019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B61" s="52"/>
      <c r="C61" s="325"/>
      <c r="D61" s="325"/>
      <c r="E61" s="325"/>
      <c r="F61" s="325"/>
      <c r="G61" s="325"/>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979"/>
      <c r="I71" s="79" t="s">
        <v>1048</v>
      </c>
      <c r="J71" s="81" t="s">
        <v>1494</v>
      </c>
      <c r="K71" s="80" t="s">
        <v>1050</v>
      </c>
      <c r="L71" s="859" t="s">
        <v>1034</v>
      </c>
      <c r="M71" s="972"/>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78"/>
      <c r="I77" s="132"/>
      <c r="J77" s="132"/>
      <c r="K77" s="132"/>
      <c r="L77" s="980"/>
      <c r="M77" s="880"/>
      <c r="N77" s="133"/>
    </row>
    <row r="78" spans="1:15" ht="15.75" thickBot="1">
      <c r="B78" s="907" t="s">
        <v>1037</v>
      </c>
      <c r="C78" s="861"/>
      <c r="D78" s="861"/>
      <c r="E78" s="861"/>
      <c r="F78" s="861"/>
      <c r="G78" s="861"/>
      <c r="H78" s="861"/>
      <c r="I78" s="861"/>
      <c r="J78" s="861"/>
      <c r="K78" s="861"/>
      <c r="L78" s="861"/>
      <c r="M78" s="862"/>
      <c r="N78" s="468">
        <f>SUM(N72:N77)</f>
        <v>1595.850162690625</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500837.58993454772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100167.51798690954</v>
      </c>
      <c r="M85" s="854"/>
      <c r="N85" s="57"/>
    </row>
    <row r="86" spans="1:14">
      <c r="B86" s="95" t="s">
        <v>1057</v>
      </c>
      <c r="C86" s="96"/>
      <c r="D86" s="96"/>
      <c r="E86" s="96"/>
      <c r="F86" s="96"/>
      <c r="G86" s="96"/>
      <c r="H86" s="96"/>
      <c r="I86" s="93"/>
      <c r="J86" s="94"/>
      <c r="K86" s="312">
        <v>0.05</v>
      </c>
      <c r="L86" s="853">
        <f>N80*K86</f>
        <v>25041.879496727386</v>
      </c>
      <c r="M86" s="854"/>
      <c r="N86" s="57"/>
    </row>
    <row r="87" spans="1:14" ht="15.75" thickBot="1">
      <c r="B87" s="97" t="s">
        <v>1058</v>
      </c>
      <c r="C87" s="98"/>
      <c r="D87" s="98"/>
      <c r="E87" s="98"/>
      <c r="F87" s="98"/>
      <c r="G87" s="98"/>
      <c r="H87" s="98"/>
      <c r="I87" s="99"/>
      <c r="J87" s="100"/>
      <c r="K87" s="313">
        <v>0.05</v>
      </c>
      <c r="L87" s="855">
        <f>N80*K87</f>
        <v>25041.879496727386</v>
      </c>
      <c r="M87" s="856"/>
      <c r="N87" s="57"/>
    </row>
    <row r="88" spans="1:14" ht="15.75" thickBot="1">
      <c r="B88" s="818" t="s">
        <v>1037</v>
      </c>
      <c r="C88" s="819"/>
      <c r="D88" s="819"/>
      <c r="E88" s="819"/>
      <c r="F88" s="819"/>
      <c r="G88" s="819"/>
      <c r="H88" s="819"/>
      <c r="I88" s="819"/>
      <c r="J88" s="819"/>
      <c r="K88" s="819"/>
      <c r="L88" s="819"/>
      <c r="M88" s="820"/>
      <c r="N88" s="58">
        <f>L85+L86+L87</f>
        <v>150251.27698036432</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651088.86691491201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N78*M41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34485.754876554369</v>
      </c>
      <c r="N48" s="280">
        <f>K48*M48</f>
        <v>36210.04262038209</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f>SUM(N48:N55)</f>
        <v>36210.04262038209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B61" s="52"/>
      <c r="C61" s="325"/>
      <c r="D61" s="325"/>
      <c r="E61" s="325"/>
      <c r="F61" s="325"/>
      <c r="G61" s="325"/>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09">
        <f>SUM(N72:N77)</f>
        <v>1021.344104122</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37282.453929710187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7456.4907859420382</v>
      </c>
      <c r="M85" s="854"/>
      <c r="N85" s="57"/>
    </row>
    <row r="86" spans="1:14">
      <c r="B86" s="95" t="s">
        <v>1057</v>
      </c>
      <c r="C86" s="96"/>
      <c r="D86" s="96"/>
      <c r="E86" s="96"/>
      <c r="F86" s="96"/>
      <c r="G86" s="96"/>
      <c r="H86" s="96"/>
      <c r="I86" s="93"/>
      <c r="J86" s="94"/>
      <c r="K86" s="312">
        <v>0.05</v>
      </c>
      <c r="L86" s="853">
        <f>N80*K86</f>
        <v>1864.1226964855096</v>
      </c>
      <c r="M86" s="854"/>
      <c r="N86" s="57"/>
    </row>
    <row r="87" spans="1:14" ht="15.75" thickBot="1">
      <c r="B87" s="97" t="s">
        <v>1058</v>
      </c>
      <c r="C87" s="98"/>
      <c r="D87" s="98"/>
      <c r="E87" s="98"/>
      <c r="F87" s="98"/>
      <c r="G87" s="98"/>
      <c r="H87" s="98"/>
      <c r="I87" s="99"/>
      <c r="J87" s="100"/>
      <c r="K87" s="313">
        <v>0.05</v>
      </c>
      <c r="L87" s="855">
        <f>N80*K87</f>
        <v>1864.1226964855096</v>
      </c>
      <c r="M87" s="856"/>
      <c r="N87" s="57"/>
    </row>
    <row r="88" spans="1:14" ht="15.75" thickBot="1">
      <c r="B88" s="818" t="s">
        <v>1037</v>
      </c>
      <c r="C88" s="819"/>
      <c r="D88" s="819"/>
      <c r="E88" s="819"/>
      <c r="F88" s="819"/>
      <c r="G88" s="819"/>
      <c r="H88" s="819"/>
      <c r="I88" s="819"/>
      <c r="J88" s="819"/>
      <c r="K88" s="819"/>
      <c r="L88" s="819"/>
      <c r="M88" s="820"/>
      <c r="N88" s="58">
        <f>L85+L86+L87</f>
        <v>11184.736178913055</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48467.190108623239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5"/>
      <c r="J36" s="276"/>
      <c r="K36" s="277">
        <f>VLOOKUP(A36,EQUIPOS!A6:D163,4,FALSE)</f>
        <v>5036.5556292795682</v>
      </c>
      <c r="L36" s="278"/>
      <c r="M36" s="344">
        <v>40</v>
      </c>
      <c r="N36" s="280">
        <f>K36/M36</f>
        <v>125.9138907319892</v>
      </c>
    </row>
    <row r="37" spans="1:14">
      <c r="A37" s="119" t="s">
        <v>195</v>
      </c>
      <c r="B37" s="867" t="str">
        <f>VLOOKUP(A37,EQUIPOS!A7:D154,3,FALSE)</f>
        <v xml:space="preserve">Equipo de oxicorte, Capacidad de corte: hasta 6´´ (152mm) </v>
      </c>
      <c r="C37" s="868"/>
      <c r="D37" s="868"/>
      <c r="E37" s="868"/>
      <c r="F37" s="868"/>
      <c r="G37" s="868"/>
      <c r="H37" s="869"/>
      <c r="I37" s="429"/>
      <c r="J37" s="430"/>
      <c r="K37" s="277">
        <f>VLOOKUP(A37,EQUIPOS!A7:D164,4,FALSE)</f>
        <v>10594.152769665698</v>
      </c>
      <c r="L37" s="343"/>
      <c r="M37" s="344">
        <v>40</v>
      </c>
      <c r="N37" s="280">
        <f t="shared" ref="N37:N43" si="0">K37/M37</f>
        <v>264.85381924164244</v>
      </c>
    </row>
    <row r="38" spans="1:14">
      <c r="A38" s="119" t="s">
        <v>204</v>
      </c>
      <c r="B38" s="867" t="str">
        <f>VLOOKUP(A38,EQUIPOS!A8:D154,3,FALSE)</f>
        <v xml:space="preserve">Equipo de soldadura 250 AMP
</v>
      </c>
      <c r="C38" s="868"/>
      <c r="D38" s="868"/>
      <c r="E38" s="868"/>
      <c r="F38" s="868"/>
      <c r="G38" s="868"/>
      <c r="H38" s="869"/>
      <c r="I38" s="429"/>
      <c r="J38" s="430"/>
      <c r="K38" s="277">
        <f>VLOOKUP(A38,EQUIPOS!A8:D165,4,FALSE)</f>
        <v>9434.6370902169492</v>
      </c>
      <c r="L38" s="343"/>
      <c r="M38" s="344">
        <v>40</v>
      </c>
      <c r="N38" s="280">
        <f t="shared" si="0"/>
        <v>235.86592725542374</v>
      </c>
    </row>
    <row r="39" spans="1:14">
      <c r="A39" s="119" t="s">
        <v>208</v>
      </c>
      <c r="B39" s="867" t="str">
        <f>VLOOKUP(A39,EQUIPOS!A9:D154,3,FALSE)</f>
        <v>Equipo de soldadura 400</v>
      </c>
      <c r="C39" s="868"/>
      <c r="D39" s="868"/>
      <c r="E39" s="868"/>
      <c r="F39" s="868"/>
      <c r="G39" s="868"/>
      <c r="H39" s="869"/>
      <c r="I39" s="429"/>
      <c r="J39" s="430"/>
      <c r="K39" s="277">
        <f>VLOOKUP(A39,EQUIPOS!A9:D166,4,FALSE)</f>
        <v>13279.370367053181</v>
      </c>
      <c r="L39" s="343"/>
      <c r="M39" s="344">
        <v>40</v>
      </c>
      <c r="N39" s="280">
        <f t="shared" si="0"/>
        <v>331.98425917632954</v>
      </c>
    </row>
    <row r="40" spans="1:14">
      <c r="A40" s="119" t="s">
        <v>210</v>
      </c>
      <c r="B40" s="867" t="str">
        <f>VLOOKUP(A40,EQUIPOS!A10:D154,3,FALSE)</f>
        <v>Equipo de soldadura 600</v>
      </c>
      <c r="C40" s="868"/>
      <c r="D40" s="868"/>
      <c r="E40" s="868"/>
      <c r="F40" s="868"/>
      <c r="G40" s="868"/>
      <c r="H40" s="869"/>
      <c r="I40" s="429"/>
      <c r="J40" s="430"/>
      <c r="K40" s="277">
        <f>VLOOKUP(A40,EQUIPOS!A10:D167,4,FALSE)</f>
        <v>14992.452623804274</v>
      </c>
      <c r="L40" s="343"/>
      <c r="M40" s="344">
        <v>40</v>
      </c>
      <c r="N40" s="280">
        <f t="shared" si="0"/>
        <v>374.81131559510686</v>
      </c>
    </row>
    <row r="41" spans="1:14">
      <c r="A41" s="119" t="s">
        <v>202</v>
      </c>
      <c r="B41" s="867" t="str">
        <f>VLOOKUP(A41,EQUIPOS!A11:D155,3,FALSE)</f>
        <v xml:space="preserve">Equipo de rayos X y/o ultrasonido
</v>
      </c>
      <c r="C41" s="868"/>
      <c r="D41" s="868"/>
      <c r="E41" s="868"/>
      <c r="F41" s="868"/>
      <c r="G41" s="868"/>
      <c r="H41" s="869"/>
      <c r="I41" s="429"/>
      <c r="J41" s="430"/>
      <c r="K41" s="277">
        <f>VLOOKUP(A41,EQUIPOS!A11:D168,4,FALSE)</f>
        <v>101047.88237490872</v>
      </c>
      <c r="L41" s="343"/>
      <c r="M41" s="344">
        <v>4000</v>
      </c>
      <c r="N41" s="280">
        <f t="shared" si="0"/>
        <v>25.261970593727177</v>
      </c>
    </row>
    <row r="42" spans="1:14">
      <c r="A42" s="119" t="s">
        <v>294</v>
      </c>
      <c r="B42" s="867" t="str">
        <f>VLOOKUP(A42,EQUIPOS!A12:D156,3,FALSE)</f>
        <v>Puente grúa</v>
      </c>
      <c r="C42" s="868"/>
      <c r="D42" s="868"/>
      <c r="E42" s="868"/>
      <c r="F42" s="868"/>
      <c r="G42" s="868"/>
      <c r="H42" s="869"/>
      <c r="I42" s="429"/>
      <c r="J42" s="430"/>
      <c r="K42" s="277">
        <f>VLOOKUP(A42,EQUIPOS!A12:D169,4,FALSE)</f>
        <v>645946.77434205194</v>
      </c>
      <c r="L42" s="343"/>
      <c r="M42" s="344">
        <v>40000</v>
      </c>
      <c r="N42" s="280">
        <f t="shared" si="0"/>
        <v>16.148669358551299</v>
      </c>
    </row>
    <row r="43" spans="1:14">
      <c r="A43" s="119" t="s">
        <v>334</v>
      </c>
      <c r="B43" s="867" t="str">
        <f>VLOOKUP(A43,EQUIPOS!A13:D157,3,FALSE)</f>
        <v>Taladro industrial</v>
      </c>
      <c r="C43" s="868"/>
      <c r="D43" s="868"/>
      <c r="E43" s="868"/>
      <c r="F43" s="868"/>
      <c r="G43" s="868"/>
      <c r="H43" s="869"/>
      <c r="I43" s="429"/>
      <c r="J43" s="430"/>
      <c r="K43" s="277">
        <f>VLOOKUP(A43,EQUIPOS!A13:D170,4,FALSE)</f>
        <v>4187.1956562945525</v>
      </c>
      <c r="L43" s="343"/>
      <c r="M43" s="344">
        <v>40</v>
      </c>
      <c r="N43" s="280">
        <f t="shared" si="0"/>
        <v>104.67989140736381</v>
      </c>
    </row>
    <row r="44" spans="1:14">
      <c r="B44" s="867"/>
      <c r="C44" s="868"/>
      <c r="D44" s="868"/>
      <c r="E44" s="868"/>
      <c r="F44" s="868"/>
      <c r="G44" s="868"/>
      <c r="H44" s="869"/>
      <c r="I44" s="42"/>
      <c r="J44" s="43"/>
      <c r="K44" s="277"/>
      <c r="L44" s="284"/>
      <c r="M44" s="344"/>
      <c r="N44" s="280"/>
    </row>
    <row r="45" spans="1:14">
      <c r="B45" s="328"/>
      <c r="C45" s="329"/>
      <c r="D45" s="329"/>
      <c r="E45" s="329"/>
      <c r="F45" s="331"/>
      <c r="G45" s="331"/>
      <c r="H45" s="131"/>
      <c r="I45" s="42"/>
      <c r="J45" s="43"/>
      <c r="K45" s="277"/>
      <c r="L45" s="284"/>
      <c r="M45" s="285"/>
      <c r="N45" s="281"/>
    </row>
    <row r="46" spans="1:14">
      <c r="B46" s="875" t="s">
        <v>1036</v>
      </c>
      <c r="C46" s="876"/>
      <c r="D46" s="876"/>
      <c r="E46" s="44"/>
      <c r="F46" s="45"/>
      <c r="G46" s="45"/>
      <c r="H46" s="46"/>
      <c r="I46" s="42"/>
      <c r="J46" s="43"/>
      <c r="K46" s="287"/>
      <c r="L46" s="284"/>
      <c r="M46" s="409">
        <v>0.1</v>
      </c>
      <c r="N46" s="352">
        <f>N83*M46</f>
        <v>316.77546014452503</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2">
        <f>SUM(N36:N46)</f>
        <v>1796.2952035046592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3" t="s">
        <v>1029</v>
      </c>
      <c r="K52" s="91" t="s">
        <v>1030</v>
      </c>
      <c r="L52" s="899" t="s">
        <v>1039</v>
      </c>
      <c r="M52" s="898"/>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35041.466852392397</v>
      </c>
      <c r="N53" s="280">
        <f t="shared" ref="N53:N58" si="1">K53*M53</f>
        <v>175.20733426196199</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3086.9988398463529</v>
      </c>
      <c r="N54" s="280">
        <f t="shared" si="1"/>
        <v>15.434994199231765</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11205.415029295445</v>
      </c>
      <c r="N55" s="280">
        <f t="shared" si="1"/>
        <v>56.02707514647723</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9117.4689879252783</v>
      </c>
      <c r="N56" s="280">
        <f t="shared" si="1"/>
        <v>91.174689879252782</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16119.381283798064</v>
      </c>
      <c r="N57" s="280">
        <f t="shared" si="1"/>
        <v>161.19381283798063</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3721.950850218675</v>
      </c>
      <c r="N58" s="280">
        <f t="shared" si="1"/>
        <v>3721.950850218675</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8" t="s">
        <v>1037</v>
      </c>
      <c r="C61" s="819"/>
      <c r="D61" s="819"/>
      <c r="E61" s="819"/>
      <c r="F61" s="819"/>
      <c r="G61" s="819"/>
      <c r="H61" s="819"/>
      <c r="I61" s="819"/>
      <c r="J61" s="819"/>
      <c r="K61" s="819"/>
      <c r="L61" s="819"/>
      <c r="M61" s="820"/>
      <c r="N61" s="402">
        <f>SUM(N53:N60)</f>
        <v>4220.9887565435793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4" t="s">
        <v>1045</v>
      </c>
      <c r="M65" s="883"/>
      <c r="N65" s="82" t="s">
        <v>1035</v>
      </c>
    </row>
    <row r="66" spans="1:15">
      <c r="B66" s="52"/>
      <c r="C66" s="325"/>
      <c r="D66" s="325"/>
      <c r="E66" s="325"/>
      <c r="F66" s="325"/>
      <c r="G66" s="325"/>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319"/>
      <c r="I68" s="287"/>
      <c r="J68" s="294"/>
      <c r="K68" s="287"/>
      <c r="L68" s="905"/>
      <c r="M68" s="906"/>
      <c r="N68" s="295"/>
    </row>
    <row r="69" spans="1:15">
      <c r="B69" s="52"/>
      <c r="C69" s="53"/>
      <c r="D69" s="53"/>
      <c r="E69" s="53"/>
      <c r="F69" s="53"/>
      <c r="G69" s="53"/>
      <c r="H69" s="319"/>
      <c r="I69" s="287"/>
      <c r="J69" s="294"/>
      <c r="K69" s="287"/>
      <c r="L69" s="905"/>
      <c r="M69" s="906"/>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94" t="str">
        <f>VLOOKUP(A82,'MANO DE OBRA'!A12:D73,3,FALSE)</f>
        <v>Dibujante 2</v>
      </c>
      <c r="C82" s="895" t="e">
        <f>VLOOKUP(B82,'MANO DE OBRA'!B12:E73,3,FALSE)</f>
        <v>#N/A</v>
      </c>
      <c r="D82" s="895" t="e">
        <f>VLOOKUP(C82,'MANO DE OBRA'!C12:F73,3,FALSE)</f>
        <v>#N/A</v>
      </c>
      <c r="E82" s="895" t="e">
        <f>VLOOKUP(D82,'MANO DE OBRA'!D12:G73,3,FALSE)</f>
        <v>#N/A</v>
      </c>
      <c r="F82" s="895" t="e">
        <f>VLOOKUP(E82,'MANO DE OBRA'!E12:H73,3,FALSE)</f>
        <v>#N/A</v>
      </c>
      <c r="G82" s="895" t="e">
        <f>VLOOKUP(F82,'MANO DE OBRA'!F12:I73,3,FALSE)</f>
        <v>#N/A</v>
      </c>
      <c r="H82" s="895"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07" t="s">
        <v>1037</v>
      </c>
      <c r="C83" s="861"/>
      <c r="D83" s="861"/>
      <c r="E83" s="861"/>
      <c r="F83" s="861"/>
      <c r="G83" s="861"/>
      <c r="H83" s="861"/>
      <c r="I83" s="861"/>
      <c r="J83" s="861"/>
      <c r="K83" s="861"/>
      <c r="L83" s="861"/>
      <c r="M83" s="862"/>
      <c r="N83" s="468">
        <f>SUM(N77:N82)</f>
        <v>3167.75460144525</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9185.0385614934894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2"/>
      <c r="J89" s="342"/>
      <c r="K89" s="310" t="s">
        <v>1054</v>
      </c>
      <c r="L89" s="865" t="s">
        <v>1055</v>
      </c>
      <c r="M89" s="866"/>
      <c r="N89" s="311"/>
    </row>
    <row r="90" spans="1:14">
      <c r="B90" s="851" t="s">
        <v>1056</v>
      </c>
      <c r="C90" s="852"/>
      <c r="D90" s="852"/>
      <c r="E90" s="852"/>
      <c r="F90" s="852"/>
      <c r="G90" s="852"/>
      <c r="H90" s="852"/>
      <c r="I90" s="93"/>
      <c r="J90" s="94"/>
      <c r="K90" s="312">
        <v>0.2</v>
      </c>
      <c r="L90" s="853">
        <f>N85*K90</f>
        <v>1837.0077122986979</v>
      </c>
      <c r="M90" s="854"/>
      <c r="N90" s="57"/>
    </row>
    <row r="91" spans="1:14">
      <c r="B91" s="95" t="s">
        <v>1057</v>
      </c>
      <c r="C91" s="96"/>
      <c r="D91" s="96"/>
      <c r="E91" s="96"/>
      <c r="F91" s="96"/>
      <c r="G91" s="96"/>
      <c r="H91" s="96"/>
      <c r="I91" s="93"/>
      <c r="J91" s="94"/>
      <c r="K91" s="312">
        <v>0.05</v>
      </c>
      <c r="L91" s="853">
        <f>N85*K91</f>
        <v>459.25192807467448</v>
      </c>
      <c r="M91" s="854"/>
      <c r="N91" s="57"/>
    </row>
    <row r="92" spans="1:14" ht="15.75" thickBot="1">
      <c r="B92" s="97" t="s">
        <v>1058</v>
      </c>
      <c r="C92" s="98"/>
      <c r="D92" s="98"/>
      <c r="E92" s="98"/>
      <c r="F92" s="98"/>
      <c r="G92" s="98"/>
      <c r="H92" s="98"/>
      <c r="I92" s="99"/>
      <c r="J92" s="100"/>
      <c r="K92" s="313">
        <v>0.05</v>
      </c>
      <c r="L92" s="855">
        <f>N85*K92</f>
        <v>459.25192807467448</v>
      </c>
      <c r="M92" s="856"/>
      <c r="N92" s="57"/>
    </row>
    <row r="93" spans="1:14" ht="15.75" thickBot="1">
      <c r="B93" s="818" t="s">
        <v>1037</v>
      </c>
      <c r="C93" s="819"/>
      <c r="D93" s="819"/>
      <c r="E93" s="819"/>
      <c r="F93" s="819"/>
      <c r="G93" s="819"/>
      <c r="H93" s="819"/>
      <c r="I93" s="819"/>
      <c r="J93" s="819"/>
      <c r="K93" s="819"/>
      <c r="L93" s="819"/>
      <c r="M93" s="820"/>
      <c r="N93" s="58">
        <f>L90+L91+L92</f>
        <v>2755.511568448047</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11940.550129941537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75" thickBot="1">
      <c r="B126" s="427" t="s">
        <v>2327</v>
      </c>
      <c r="C126" s="428"/>
      <c r="D126" s="428"/>
      <c r="E126" s="267"/>
      <c r="F126" s="267"/>
      <c r="G126" s="267"/>
      <c r="H126" s="267"/>
      <c r="I126" s="267"/>
      <c r="J126" s="970"/>
      <c r="K126" s="970"/>
      <c r="L126" s="970"/>
      <c r="M126" s="970"/>
      <c r="N126" s="971"/>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70" zoomScale="75" zoomScaleNormal="75" workbookViewId="0">
      <selection activeCell="A93" sqref="A93"/>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5"/>
      <c r="J36" s="276"/>
      <c r="K36" s="277">
        <f>VLOOKUP(A36,EQUIPOS!A6:D163,4,FALSE)</f>
        <v>5036.5556292795682</v>
      </c>
      <c r="L36" s="278"/>
      <c r="M36" s="344">
        <v>40</v>
      </c>
      <c r="N36" s="280">
        <f t="shared" ref="N36:N41" si="0">K36/M36</f>
        <v>125.9138907319892</v>
      </c>
    </row>
    <row r="37" spans="1:14">
      <c r="A37" s="119" t="s">
        <v>334</v>
      </c>
      <c r="B37" s="867" t="str">
        <f>VLOOKUP(A37,EQUIPOS!A7:D154,3,FALSE)</f>
        <v>Taladro industrial</v>
      </c>
      <c r="C37" s="868"/>
      <c r="D37" s="868"/>
      <c r="E37" s="868"/>
      <c r="F37" s="868"/>
      <c r="G37" s="868"/>
      <c r="H37" s="869"/>
      <c r="I37" s="429"/>
      <c r="J37" s="430"/>
      <c r="K37" s="277">
        <f>VLOOKUP(A37,EQUIPOS!A7:D164,4,FALSE)</f>
        <v>4187.1956562945525</v>
      </c>
      <c r="L37" s="343"/>
      <c r="M37" s="344">
        <v>40</v>
      </c>
      <c r="N37" s="280">
        <f t="shared" si="0"/>
        <v>104.67989140736381</v>
      </c>
    </row>
    <row r="38" spans="1:14">
      <c r="A38" s="119" t="s">
        <v>195</v>
      </c>
      <c r="B38" s="867" t="str">
        <f>VLOOKUP(A38,EQUIPOS!A8:D154,3,FALSE)</f>
        <v xml:space="preserve">Equipo de oxicorte, Capacidad de corte: hasta 6´´ (152mm) </v>
      </c>
      <c r="C38" s="868"/>
      <c r="D38" s="868"/>
      <c r="E38" s="868"/>
      <c r="F38" s="868"/>
      <c r="G38" s="868"/>
      <c r="H38" s="869"/>
      <c r="I38" s="429"/>
      <c r="J38" s="430"/>
      <c r="K38" s="277">
        <f>VLOOKUP(A38,EQUIPOS!A8:D165,4,FALSE)</f>
        <v>10594.152769665698</v>
      </c>
      <c r="L38" s="343"/>
      <c r="M38" s="344">
        <v>40</v>
      </c>
      <c r="N38" s="280">
        <f t="shared" si="0"/>
        <v>264.85381924164244</v>
      </c>
    </row>
    <row r="39" spans="1:14">
      <c r="A39" s="119" t="s">
        <v>204</v>
      </c>
      <c r="B39" s="867" t="str">
        <f>VLOOKUP(A39,EQUIPOS!A9:D154,3,FALSE)</f>
        <v xml:space="preserve">Equipo de soldadura 250 AMP
</v>
      </c>
      <c r="C39" s="868"/>
      <c r="D39" s="868"/>
      <c r="E39" s="868"/>
      <c r="F39" s="868"/>
      <c r="G39" s="868"/>
      <c r="H39" s="869"/>
      <c r="I39" s="429"/>
      <c r="J39" s="430"/>
      <c r="K39" s="277">
        <f>VLOOKUP(A39,EQUIPOS!A9:D166,4,FALSE)</f>
        <v>9434.6370902169492</v>
      </c>
      <c r="L39" s="343"/>
      <c r="M39" s="344">
        <v>40</v>
      </c>
      <c r="N39" s="280">
        <f t="shared" si="0"/>
        <v>235.86592725542374</v>
      </c>
    </row>
    <row r="40" spans="1:14">
      <c r="A40" s="119" t="s">
        <v>208</v>
      </c>
      <c r="B40" s="867" t="str">
        <f>VLOOKUP(A40,EQUIPOS!A10:D154,3,FALSE)</f>
        <v>Equipo de soldadura 400</v>
      </c>
      <c r="C40" s="868"/>
      <c r="D40" s="868"/>
      <c r="E40" s="868"/>
      <c r="F40" s="868"/>
      <c r="G40" s="868"/>
      <c r="H40" s="869"/>
      <c r="I40" s="429"/>
      <c r="J40" s="430"/>
      <c r="K40" s="277">
        <f>VLOOKUP(A40,EQUIPOS!A10:D167,4,FALSE)</f>
        <v>13279.370367053181</v>
      </c>
      <c r="L40" s="343"/>
      <c r="M40" s="344">
        <v>40</v>
      </c>
      <c r="N40" s="280">
        <f t="shared" si="0"/>
        <v>331.98425917632954</v>
      </c>
    </row>
    <row r="41" spans="1:14">
      <c r="A41" s="119" t="s">
        <v>210</v>
      </c>
      <c r="B41" s="867" t="str">
        <f>VLOOKUP(A41,EQUIPOS!A11:D155,3,FALSE)</f>
        <v>Equipo de soldadura 600</v>
      </c>
      <c r="C41" s="868"/>
      <c r="D41" s="868"/>
      <c r="E41" s="868"/>
      <c r="F41" s="868"/>
      <c r="G41" s="868"/>
      <c r="H41" s="869"/>
      <c r="I41" s="429"/>
      <c r="J41" s="430"/>
      <c r="K41" s="277">
        <f>VLOOKUP(A41,EQUIPOS!A11:D168,4,FALSE)</f>
        <v>14992.452623804274</v>
      </c>
      <c r="L41" s="343"/>
      <c r="M41" s="344">
        <v>40</v>
      </c>
      <c r="N41" s="280">
        <f t="shared" si="0"/>
        <v>374.81131559510686</v>
      </c>
    </row>
    <row r="42" spans="1:14">
      <c r="B42" s="867"/>
      <c r="C42" s="868"/>
      <c r="D42" s="868"/>
      <c r="E42" s="868"/>
      <c r="F42" s="868"/>
      <c r="G42" s="868"/>
      <c r="H42" s="869"/>
      <c r="I42" s="42"/>
      <c r="J42" s="43"/>
      <c r="K42" s="277"/>
      <c r="L42" s="284"/>
      <c r="M42" s="344"/>
      <c r="N42" s="280"/>
    </row>
    <row r="43" spans="1:14">
      <c r="B43" s="328"/>
      <c r="C43" s="329"/>
      <c r="D43" s="329"/>
      <c r="E43" s="329"/>
      <c r="F43" s="331"/>
      <c r="G43" s="331"/>
      <c r="H43" s="131"/>
      <c r="I43" s="42"/>
      <c r="J43" s="43"/>
      <c r="K43" s="277"/>
      <c r="L43" s="284"/>
      <c r="M43" s="285"/>
      <c r="N43" s="281"/>
    </row>
    <row r="44" spans="1:14">
      <c r="B44" s="875" t="s">
        <v>1036</v>
      </c>
      <c r="C44" s="876"/>
      <c r="D44" s="876"/>
      <c r="E44" s="44"/>
      <c r="F44" s="45"/>
      <c r="G44" s="45"/>
      <c r="H44" s="46"/>
      <c r="I44" s="42"/>
      <c r="J44" s="43"/>
      <c r="K44" s="287"/>
      <c r="L44" s="284"/>
      <c r="M44" s="409">
        <v>0.05</v>
      </c>
      <c r="N44" s="352">
        <f>N81*M44</f>
        <v>96.149573727328132</v>
      </c>
    </row>
    <row r="45" spans="1:14" ht="15.75" thickBot="1">
      <c r="B45" s="867"/>
      <c r="C45" s="868"/>
      <c r="D45" s="868"/>
      <c r="E45" s="868"/>
      <c r="F45" s="868"/>
      <c r="G45" s="868"/>
      <c r="H45" s="869"/>
      <c r="I45" s="877"/>
      <c r="J45" s="878"/>
      <c r="K45" s="47"/>
      <c r="L45" s="879"/>
      <c r="M45" s="880"/>
      <c r="N45" s="111"/>
    </row>
    <row r="46" spans="1:14" ht="15.75" thickBot="1">
      <c r="B46" s="818" t="s">
        <v>1037</v>
      </c>
      <c r="C46" s="819"/>
      <c r="D46" s="819"/>
      <c r="E46" s="819"/>
      <c r="F46" s="819"/>
      <c r="G46" s="819"/>
      <c r="H46" s="819"/>
      <c r="I46" s="819"/>
      <c r="J46" s="819"/>
      <c r="K46" s="819"/>
      <c r="L46" s="819"/>
      <c r="M46" s="820"/>
      <c r="N46" s="402">
        <f>SUM(N36:N44)</f>
        <v>1534.2586771351837</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3" t="s">
        <v>1028</v>
      </c>
      <c r="C50" s="864"/>
      <c r="D50" s="864"/>
      <c r="E50" s="864"/>
      <c r="F50" s="864"/>
      <c r="G50" s="864"/>
      <c r="H50" s="864"/>
      <c r="I50" s="898"/>
      <c r="J50" s="323" t="s">
        <v>1029</v>
      </c>
      <c r="K50" s="91" t="s">
        <v>1030</v>
      </c>
      <c r="L50" s="899" t="s">
        <v>1039</v>
      </c>
      <c r="M50" s="898"/>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35041.466852392397</v>
      </c>
      <c r="N51" s="280">
        <f t="shared" ref="N51:N56" si="1">K51*M51</f>
        <v>175.20733426196199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3086.9988398463529</v>
      </c>
      <c r="N52" s="280">
        <f t="shared" si="1"/>
        <v>15.434994199231765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11205.415029295445</v>
      </c>
      <c r="N53" s="280">
        <f t="shared" si="1"/>
        <v>56.02707514647723</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9117.4689879252783</v>
      </c>
      <c r="N54" s="280">
        <f t="shared" si="1"/>
        <v>91.174689879252782</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16119.381283798064</v>
      </c>
      <c r="N55" s="280">
        <f t="shared" si="1"/>
        <v>161.19381283798063</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3721.950850218675</v>
      </c>
      <c r="N56" s="280">
        <f t="shared" si="1"/>
        <v>3721.950850218675</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8" t="s">
        <v>1037</v>
      </c>
      <c r="C59" s="819"/>
      <c r="D59" s="819"/>
      <c r="E59" s="819"/>
      <c r="F59" s="819"/>
      <c r="G59" s="819"/>
      <c r="H59" s="819"/>
      <c r="I59" s="819"/>
      <c r="J59" s="819"/>
      <c r="K59" s="819"/>
      <c r="L59" s="819"/>
      <c r="M59" s="820"/>
      <c r="N59" s="402">
        <f>SUM(N51:N58)</f>
        <v>4220.9887565435793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B64" s="52"/>
      <c r="C64" s="325"/>
      <c r="D64" s="325"/>
      <c r="E64" s="325"/>
      <c r="F64" s="325"/>
      <c r="G64" s="325"/>
      <c r="H64" s="319"/>
      <c r="I64" s="287"/>
      <c r="J64" s="294"/>
      <c r="K64" s="287"/>
      <c r="L64" s="905"/>
      <c r="M64" s="906"/>
      <c r="N64" s="295"/>
    </row>
    <row r="65" spans="1:15">
      <c r="B65" s="52"/>
      <c r="C65" s="53"/>
      <c r="D65" s="53"/>
      <c r="E65" s="53"/>
      <c r="F65" s="53"/>
      <c r="G65" s="53"/>
      <c r="H65" s="319"/>
      <c r="I65" s="287"/>
      <c r="J65" s="294"/>
      <c r="K65" s="287"/>
      <c r="L65" s="905"/>
      <c r="M65" s="906"/>
      <c r="N65" s="295"/>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94"/>
      <c r="C80" s="895"/>
      <c r="D80" s="895"/>
      <c r="E80" s="895"/>
      <c r="F80" s="895"/>
      <c r="G80" s="895"/>
      <c r="H80" s="895"/>
      <c r="I80" s="478"/>
      <c r="J80" s="479"/>
      <c r="K80" s="480"/>
      <c r="L80" s="483"/>
      <c r="M80" s="484"/>
      <c r="N80" s="448"/>
    </row>
    <row r="81" spans="1:14" ht="15.75" thickBot="1">
      <c r="B81" s="907" t="s">
        <v>1037</v>
      </c>
      <c r="C81" s="861"/>
      <c r="D81" s="861"/>
      <c r="E81" s="861"/>
      <c r="F81" s="861"/>
      <c r="G81" s="861"/>
      <c r="H81" s="861"/>
      <c r="I81" s="861"/>
      <c r="J81" s="861"/>
      <c r="K81" s="861"/>
      <c r="L81" s="861"/>
      <c r="M81" s="862"/>
      <c r="N81" s="309">
        <f>SUM(N75:N80)</f>
        <v>1922.9914745465626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N46+N59+N70+N81</f>
        <v>7678.2389082253248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1535.6477816450652</v>
      </c>
      <c r="M88" s="854"/>
      <c r="N88" s="57"/>
    </row>
    <row r="89" spans="1:14">
      <c r="B89" s="95" t="s">
        <v>1057</v>
      </c>
      <c r="C89" s="96"/>
      <c r="D89" s="96"/>
      <c r="E89" s="96"/>
      <c r="F89" s="96"/>
      <c r="G89" s="96"/>
      <c r="H89" s="96"/>
      <c r="I89" s="93"/>
      <c r="J89" s="94"/>
      <c r="K89" s="312">
        <v>0.05</v>
      </c>
      <c r="L89" s="853">
        <f>N83*K89</f>
        <v>383.91194541126629</v>
      </c>
      <c r="M89" s="854"/>
      <c r="N89" s="57"/>
    </row>
    <row r="90" spans="1:14" ht="15.75" thickBot="1">
      <c r="B90" s="97" t="s">
        <v>1058</v>
      </c>
      <c r="C90" s="98"/>
      <c r="D90" s="98"/>
      <c r="E90" s="98"/>
      <c r="F90" s="98"/>
      <c r="G90" s="98"/>
      <c r="H90" s="98"/>
      <c r="I90" s="99"/>
      <c r="J90" s="100"/>
      <c r="K90" s="313">
        <v>0.05</v>
      </c>
      <c r="L90" s="855">
        <f>N83*K90</f>
        <v>383.91194541126629</v>
      </c>
      <c r="M90" s="856"/>
      <c r="N90" s="57"/>
    </row>
    <row r="91" spans="1:14" ht="15.75" thickBot="1">
      <c r="B91" s="818" t="s">
        <v>1037</v>
      </c>
      <c r="C91" s="819"/>
      <c r="D91" s="819"/>
      <c r="E91" s="819"/>
      <c r="F91" s="819"/>
      <c r="G91" s="819"/>
      <c r="H91" s="819"/>
      <c r="I91" s="819"/>
      <c r="J91" s="819"/>
      <c r="K91" s="819"/>
      <c r="L91" s="819"/>
      <c r="M91" s="820"/>
      <c r="N91" s="58">
        <f>L88+L89+L90</f>
        <v>2303.4716724675977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9981.710580692923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64" zoomScale="75" zoomScaleNormal="75" workbookViewId="0">
      <selection activeCell="B90" sqref="B90:M90"/>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8" t="s">
        <v>1037</v>
      </c>
      <c r="C56" s="819"/>
      <c r="D56" s="819"/>
      <c r="E56" s="819"/>
      <c r="F56" s="819"/>
      <c r="G56" s="819"/>
      <c r="H56" s="819"/>
      <c r="I56" s="819"/>
      <c r="J56" s="819"/>
      <c r="K56" s="819"/>
      <c r="L56" s="819"/>
      <c r="M56" s="820"/>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4" t="s">
        <v>1045</v>
      </c>
      <c r="M60" s="883"/>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5">
        <f>VLOOKUP(A61,TRANSPORTE!A3:D117,4,FALSE)</f>
        <v>0.45141135564424639</v>
      </c>
      <c r="M61" s="906"/>
      <c r="N61" s="295">
        <f>K61*L61</f>
        <v>0.45141135564424639</v>
      </c>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319"/>
      <c r="I64" s="287"/>
      <c r="J64" s="294"/>
      <c r="K64" s="287"/>
      <c r="L64" s="905"/>
      <c r="M64" s="906"/>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0.45141135564424639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8"/>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0.45141135564424639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2"/>
      <c r="J84" s="342"/>
      <c r="K84" s="310" t="s">
        <v>1054</v>
      </c>
      <c r="L84" s="865" t="s">
        <v>1055</v>
      </c>
      <c r="M84" s="866"/>
      <c r="N84" s="311"/>
    </row>
    <row r="85" spans="1:14">
      <c r="B85" s="851" t="s">
        <v>1056</v>
      </c>
      <c r="C85" s="852"/>
      <c r="D85" s="852"/>
      <c r="E85" s="852"/>
      <c r="F85" s="852"/>
      <c r="G85" s="852"/>
      <c r="H85" s="852"/>
      <c r="I85" s="93"/>
      <c r="J85" s="94"/>
      <c r="K85" s="312">
        <v>0.2</v>
      </c>
      <c r="L85" s="853">
        <f>N80*K85</f>
        <v>9.028227112884929E-2</v>
      </c>
      <c r="M85" s="854"/>
      <c r="N85" s="57"/>
    </row>
    <row r="86" spans="1:14">
      <c r="B86" s="95" t="s">
        <v>1057</v>
      </c>
      <c r="C86" s="96"/>
      <c r="D86" s="96"/>
      <c r="E86" s="96"/>
      <c r="F86" s="96"/>
      <c r="G86" s="96"/>
      <c r="H86" s="96"/>
      <c r="I86" s="93"/>
      <c r="J86" s="94"/>
      <c r="K86" s="312">
        <v>0.05</v>
      </c>
      <c r="L86" s="853">
        <f>N80*K86</f>
        <v>2.2570567782212322E-2</v>
      </c>
      <c r="M86" s="854"/>
      <c r="N86" s="57"/>
    </row>
    <row r="87" spans="1:14" ht="15.75" thickBot="1">
      <c r="B87" s="97" t="s">
        <v>1058</v>
      </c>
      <c r="C87" s="98"/>
      <c r="D87" s="98"/>
      <c r="E87" s="98"/>
      <c r="F87" s="98"/>
      <c r="G87" s="98"/>
      <c r="H87" s="98"/>
      <c r="I87" s="99"/>
      <c r="J87" s="100"/>
      <c r="K87" s="313">
        <v>0.05</v>
      </c>
      <c r="L87" s="855">
        <f>N80*K87</f>
        <v>2.2570567782212322E-2</v>
      </c>
      <c r="M87" s="856"/>
      <c r="N87" s="57"/>
    </row>
    <row r="88" spans="1:14" ht="15.75" thickBot="1">
      <c r="B88" s="818" t="s">
        <v>1037</v>
      </c>
      <c r="C88" s="819"/>
      <c r="D88" s="819"/>
      <c r="E88" s="819"/>
      <c r="F88" s="819"/>
      <c r="G88" s="819"/>
      <c r="H88" s="819"/>
      <c r="I88" s="819"/>
      <c r="J88" s="819"/>
      <c r="K88" s="819"/>
      <c r="L88" s="819"/>
      <c r="M88" s="820"/>
      <c r="N88" s="58">
        <f>L85+L86+L87</f>
        <v>0.13542340669327393</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58">
        <f>N80+N88</f>
        <v>0.5868347623375203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topLeftCell="A73" zoomScale="75" zoomScaleNormal="75" workbookViewId="0">
      <selection activeCell="A93" sqref="A93"/>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5"/>
      <c r="J36" s="276"/>
      <c r="K36" s="277">
        <f>VLOOKUP(A36,EQUIPOS!A6:D163,4,FALSE)</f>
        <v>5036.5556292795682</v>
      </c>
      <c r="L36" s="278"/>
      <c r="M36" s="344">
        <v>40</v>
      </c>
      <c r="N36" s="280">
        <f t="shared" ref="N36:N41" si="0">K36/M36</f>
        <v>125.9138907319892</v>
      </c>
    </row>
    <row r="37" spans="1:14">
      <c r="A37" s="119" t="s">
        <v>195</v>
      </c>
      <c r="B37" s="867" t="str">
        <f>VLOOKUP(A37,EQUIPOS!A7:D154,3,FALSE)</f>
        <v xml:space="preserve">Equipo de oxicorte, Capacidad de corte: hasta 6´´ (152mm) </v>
      </c>
      <c r="C37" s="868"/>
      <c r="D37" s="868"/>
      <c r="E37" s="868"/>
      <c r="F37" s="868"/>
      <c r="G37" s="868"/>
      <c r="H37" s="869"/>
      <c r="I37" s="429"/>
      <c r="J37" s="430"/>
      <c r="K37" s="277">
        <f>VLOOKUP(A37,EQUIPOS!A7:D164,4,FALSE)</f>
        <v>10594.152769665698</v>
      </c>
      <c r="L37" s="343"/>
      <c r="M37" s="344">
        <v>400</v>
      </c>
      <c r="N37" s="280">
        <f t="shared" si="0"/>
        <v>26.485381924164244</v>
      </c>
    </row>
    <row r="38" spans="1:14">
      <c r="A38" s="119" t="s">
        <v>204</v>
      </c>
      <c r="B38" s="867" t="str">
        <f>VLOOKUP(A38,EQUIPOS!A8:D154,3,FALSE)</f>
        <v xml:space="preserve">Equipo de soldadura 250 AMP
</v>
      </c>
      <c r="C38" s="868"/>
      <c r="D38" s="868"/>
      <c r="E38" s="868"/>
      <c r="F38" s="868"/>
      <c r="G38" s="868"/>
      <c r="H38" s="869"/>
      <c r="I38" s="429"/>
      <c r="J38" s="430"/>
      <c r="K38" s="277">
        <f>VLOOKUP(A38,EQUIPOS!A8:D165,4,FALSE)</f>
        <v>9434.6370902169492</v>
      </c>
      <c r="L38" s="343"/>
      <c r="M38" s="344">
        <v>400</v>
      </c>
      <c r="N38" s="280">
        <f t="shared" si="0"/>
        <v>23.586592725542374</v>
      </c>
    </row>
    <row r="39" spans="1:14">
      <c r="A39" s="119" t="s">
        <v>208</v>
      </c>
      <c r="B39" s="867" t="str">
        <f>VLOOKUP(A39,EQUIPOS!A9:D154,3,FALSE)</f>
        <v>Equipo de soldadura 400</v>
      </c>
      <c r="C39" s="868"/>
      <c r="D39" s="868"/>
      <c r="E39" s="868"/>
      <c r="F39" s="868"/>
      <c r="G39" s="868"/>
      <c r="H39" s="869"/>
      <c r="I39" s="429"/>
      <c r="J39" s="430"/>
      <c r="K39" s="277">
        <f>VLOOKUP(A39,EQUIPOS!A9:D166,4,FALSE)</f>
        <v>13279.370367053181</v>
      </c>
      <c r="L39" s="343"/>
      <c r="M39" s="344">
        <v>400</v>
      </c>
      <c r="N39" s="280">
        <f t="shared" si="0"/>
        <v>33.198425917632953</v>
      </c>
    </row>
    <row r="40" spans="1:14">
      <c r="A40" s="119" t="s">
        <v>210</v>
      </c>
      <c r="B40" s="867" t="str">
        <f>VLOOKUP(A40,EQUIPOS!A10:D154,3,FALSE)</f>
        <v>Equipo de soldadura 600</v>
      </c>
      <c r="C40" s="868"/>
      <c r="D40" s="868"/>
      <c r="E40" s="868"/>
      <c r="F40" s="868"/>
      <c r="G40" s="868"/>
      <c r="H40" s="869"/>
      <c r="I40" s="429"/>
      <c r="J40" s="430"/>
      <c r="K40" s="277">
        <f>VLOOKUP(A40,EQUIPOS!A10:D167,4,FALSE)</f>
        <v>14992.452623804274</v>
      </c>
      <c r="L40" s="343"/>
      <c r="M40" s="344">
        <v>400</v>
      </c>
      <c r="N40" s="280">
        <f t="shared" si="0"/>
        <v>37.481131559510686</v>
      </c>
    </row>
    <row r="41" spans="1:14">
      <c r="A41" s="119" t="s">
        <v>243</v>
      </c>
      <c r="B41" s="867" t="str">
        <f>VLOOKUP(A41,EQUIPOS!A11:D155,3,FALSE)</f>
        <v>Grúa 10 ton</v>
      </c>
      <c r="C41" s="868"/>
      <c r="D41" s="868"/>
      <c r="E41" s="868"/>
      <c r="F41" s="868"/>
      <c r="G41" s="868"/>
      <c r="H41" s="869"/>
      <c r="I41" s="429"/>
      <c r="J41" s="430"/>
      <c r="K41" s="277">
        <f>VLOOKUP(A41,EQUIPOS!A11:D168,4,FALSE)</f>
        <v>135991.71854973934</v>
      </c>
      <c r="L41" s="343"/>
      <c r="M41" s="344">
        <v>400</v>
      </c>
      <c r="N41" s="280">
        <f t="shared" si="0"/>
        <v>339.97929637434834</v>
      </c>
    </row>
    <row r="42" spans="1:14">
      <c r="B42" s="867"/>
      <c r="C42" s="868"/>
      <c r="D42" s="868"/>
      <c r="E42" s="868"/>
      <c r="F42" s="868"/>
      <c r="G42" s="868"/>
      <c r="H42" s="869"/>
      <c r="I42" s="42"/>
      <c r="J42" s="43"/>
      <c r="K42" s="277"/>
      <c r="L42" s="284"/>
      <c r="M42" s="344"/>
      <c r="N42" s="280"/>
    </row>
    <row r="43" spans="1:14">
      <c r="B43" s="328"/>
      <c r="C43" s="329"/>
      <c r="D43" s="329"/>
      <c r="E43" s="329"/>
      <c r="F43" s="331"/>
      <c r="G43" s="331"/>
      <c r="H43" s="131"/>
      <c r="I43" s="42"/>
      <c r="J43" s="43"/>
      <c r="K43" s="277"/>
      <c r="L43" s="284"/>
      <c r="M43" s="285"/>
      <c r="N43" s="281"/>
    </row>
    <row r="44" spans="1:14">
      <c r="B44" s="875" t="s">
        <v>1036</v>
      </c>
      <c r="C44" s="876"/>
      <c r="D44" s="876"/>
      <c r="E44" s="44"/>
      <c r="F44" s="45"/>
      <c r="G44" s="45"/>
      <c r="H44" s="46"/>
      <c r="I44" s="42"/>
      <c r="J44" s="43"/>
      <c r="K44" s="287"/>
      <c r="L44" s="284"/>
      <c r="M44" s="409">
        <v>0.05</v>
      </c>
      <c r="N44" s="352">
        <f>N81*M44</f>
        <v>96.149573727328132</v>
      </c>
    </row>
    <row r="45" spans="1:14" ht="15.75" thickBot="1">
      <c r="B45" s="867"/>
      <c r="C45" s="868"/>
      <c r="D45" s="868"/>
      <c r="E45" s="868"/>
      <c r="F45" s="868"/>
      <c r="G45" s="868"/>
      <c r="H45" s="869"/>
      <c r="I45" s="877"/>
      <c r="J45" s="878"/>
      <c r="K45" s="47"/>
      <c r="L45" s="879"/>
      <c r="M45" s="880"/>
      <c r="N45" s="111"/>
    </row>
    <row r="46" spans="1:14" ht="15.75" thickBot="1">
      <c r="B46" s="818" t="s">
        <v>1037</v>
      </c>
      <c r="C46" s="819"/>
      <c r="D46" s="819"/>
      <c r="E46" s="819"/>
      <c r="F46" s="819"/>
      <c r="G46" s="819"/>
      <c r="H46" s="819"/>
      <c r="I46" s="819"/>
      <c r="J46" s="819"/>
      <c r="K46" s="819"/>
      <c r="L46" s="819"/>
      <c r="M46" s="820"/>
      <c r="N46" s="402">
        <f>SUM(N36:N44)</f>
        <v>682.79429296051592</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3" t="s">
        <v>1028</v>
      </c>
      <c r="C50" s="864"/>
      <c r="D50" s="864"/>
      <c r="E50" s="864"/>
      <c r="F50" s="864"/>
      <c r="G50" s="864"/>
      <c r="H50" s="864"/>
      <c r="I50" s="898"/>
      <c r="J50" s="323" t="s">
        <v>1029</v>
      </c>
      <c r="K50" s="91" t="s">
        <v>1030</v>
      </c>
      <c r="L50" s="899" t="s">
        <v>1039</v>
      </c>
      <c r="M50" s="898"/>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35041.466852392397</v>
      </c>
      <c r="N51" s="280">
        <f>K51*M51</f>
        <v>175.20733426196199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3086.9988398463529</v>
      </c>
      <c r="N52" s="280">
        <f t="shared" ref="N52:N58" si="1">K52*M52</f>
        <v>15.434994199231765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11205.415029295445</v>
      </c>
      <c r="N53" s="280">
        <f t="shared" si="1"/>
        <v>56.02707514647723</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9117.4689879252783</v>
      </c>
      <c r="N54" s="280">
        <f t="shared" si="1"/>
        <v>91.174689879252782</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16119.381283798064</v>
      </c>
      <c r="N55" s="280">
        <f t="shared" si="1"/>
        <v>161.19381283798063</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45721.511905582418</v>
      </c>
      <c r="N56" s="280">
        <f t="shared" si="1"/>
        <v>22.860755952791209</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77273.219060501127</v>
      </c>
      <c r="N57" s="280">
        <f t="shared" si="1"/>
        <v>77.273219060501134</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20051.536768043581</v>
      </c>
      <c r="N58" s="280">
        <f t="shared" si="1"/>
        <v>20.051536768043583</v>
      </c>
    </row>
    <row r="59" spans="1:14" ht="15.75" thickBot="1">
      <c r="B59" s="818" t="s">
        <v>1037</v>
      </c>
      <c r="C59" s="819"/>
      <c r="D59" s="819"/>
      <c r="E59" s="819"/>
      <c r="F59" s="819"/>
      <c r="G59" s="819"/>
      <c r="H59" s="819"/>
      <c r="I59" s="819"/>
      <c r="J59" s="819"/>
      <c r="K59" s="819"/>
      <c r="L59" s="819"/>
      <c r="M59" s="820"/>
      <c r="N59" s="402">
        <f>SUM(N51:N58)</f>
        <v>619.22341810624027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4" t="s">
        <v>1045</v>
      </c>
      <c r="M63" s="883"/>
      <c r="N63" s="82" t="s">
        <v>1035</v>
      </c>
    </row>
    <row r="64" spans="1:14">
      <c r="B64" s="52"/>
      <c r="C64" s="325"/>
      <c r="D64" s="325"/>
      <c r="E64" s="325"/>
      <c r="F64" s="325"/>
      <c r="G64" s="325"/>
      <c r="H64" s="319"/>
      <c r="I64" s="287"/>
      <c r="J64" s="294"/>
      <c r="K64" s="287"/>
      <c r="L64" s="905"/>
      <c r="M64" s="906"/>
      <c r="N64" s="295"/>
    </row>
    <row r="65" spans="1:15">
      <c r="B65" s="52"/>
      <c r="C65" s="53"/>
      <c r="D65" s="53"/>
      <c r="E65" s="53"/>
      <c r="F65" s="53"/>
      <c r="G65" s="53"/>
      <c r="H65" s="319"/>
      <c r="I65" s="287"/>
      <c r="J65" s="294"/>
      <c r="K65" s="287"/>
      <c r="L65" s="905"/>
      <c r="M65" s="906"/>
      <c r="N65" s="295"/>
    </row>
    <row r="66" spans="1:15">
      <c r="B66" s="52"/>
      <c r="C66" s="53"/>
      <c r="D66" s="53"/>
      <c r="E66" s="53"/>
      <c r="F66" s="53"/>
      <c r="G66" s="53"/>
      <c r="H66" s="319"/>
      <c r="I66" s="287"/>
      <c r="J66" s="294"/>
      <c r="K66" s="287"/>
      <c r="L66" s="905"/>
      <c r="M66" s="906"/>
      <c r="N66" s="295"/>
    </row>
    <row r="67" spans="1:15">
      <c r="B67" s="52"/>
      <c r="C67" s="53"/>
      <c r="D67" s="53"/>
      <c r="E67" s="53"/>
      <c r="F67" s="53"/>
      <c r="G67" s="53"/>
      <c r="H67" s="319"/>
      <c r="I67" s="287"/>
      <c r="J67" s="294"/>
      <c r="K67" s="287"/>
      <c r="L67" s="905"/>
      <c r="M67" s="906"/>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94"/>
      <c r="C80" s="895"/>
      <c r="D80" s="895"/>
      <c r="E80" s="895"/>
      <c r="F80" s="895"/>
      <c r="G80" s="895"/>
      <c r="H80" s="895"/>
      <c r="I80" s="478"/>
      <c r="J80" s="479"/>
      <c r="K80" s="482"/>
      <c r="L80" s="483"/>
      <c r="M80" s="484"/>
      <c r="N80" s="403"/>
    </row>
    <row r="81" spans="1:14" ht="15.75" thickBot="1">
      <c r="B81" s="907" t="s">
        <v>1037</v>
      </c>
      <c r="C81" s="861"/>
      <c r="D81" s="861"/>
      <c r="E81" s="861"/>
      <c r="F81" s="861"/>
      <c r="G81" s="861"/>
      <c r="H81" s="861"/>
      <c r="I81" s="861"/>
      <c r="J81" s="861"/>
      <c r="K81" s="861"/>
      <c r="L81" s="861"/>
      <c r="M81" s="862"/>
      <c r="N81" s="309">
        <f>SUM(N75:N80)</f>
        <v>1922.9914745465626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N46+N59+N70+N81</f>
        <v>3225.0091856133186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2"/>
      <c r="J87" s="342"/>
      <c r="K87" s="310" t="s">
        <v>1054</v>
      </c>
      <c r="L87" s="865" t="s">
        <v>1055</v>
      </c>
      <c r="M87" s="866"/>
      <c r="N87" s="311"/>
    </row>
    <row r="88" spans="1:14">
      <c r="B88" s="851" t="s">
        <v>1056</v>
      </c>
      <c r="C88" s="852"/>
      <c r="D88" s="852"/>
      <c r="E88" s="852"/>
      <c r="F88" s="852"/>
      <c r="G88" s="852"/>
      <c r="H88" s="852"/>
      <c r="I88" s="93"/>
      <c r="J88" s="94"/>
      <c r="K88" s="312">
        <v>0.2</v>
      </c>
      <c r="L88" s="853">
        <f>N83*K88</f>
        <v>645.0018371226638</v>
      </c>
      <c r="M88" s="854"/>
      <c r="N88" s="57"/>
    </row>
    <row r="89" spans="1:14">
      <c r="B89" s="95" t="s">
        <v>1057</v>
      </c>
      <c r="C89" s="96"/>
      <c r="D89" s="96"/>
      <c r="E89" s="96"/>
      <c r="F89" s="96"/>
      <c r="G89" s="96"/>
      <c r="H89" s="96"/>
      <c r="I89" s="93"/>
      <c r="J89" s="94"/>
      <c r="K89" s="312">
        <v>0.05</v>
      </c>
      <c r="L89" s="853">
        <f>N83*K89</f>
        <v>161.25045928066595</v>
      </c>
      <c r="M89" s="854"/>
      <c r="N89" s="57"/>
    </row>
    <row r="90" spans="1:14" ht="15.75" thickBot="1">
      <c r="B90" s="97" t="s">
        <v>1058</v>
      </c>
      <c r="C90" s="98"/>
      <c r="D90" s="98"/>
      <c r="E90" s="98"/>
      <c r="F90" s="98"/>
      <c r="G90" s="98"/>
      <c r="H90" s="98"/>
      <c r="I90" s="99"/>
      <c r="J90" s="100"/>
      <c r="K90" s="313">
        <v>0.05</v>
      </c>
      <c r="L90" s="855">
        <f>N83*K90</f>
        <v>161.25045928066595</v>
      </c>
      <c r="M90" s="856"/>
      <c r="N90" s="57"/>
    </row>
    <row r="91" spans="1:14" ht="15.75" thickBot="1">
      <c r="B91" s="818" t="s">
        <v>1037</v>
      </c>
      <c r="C91" s="819"/>
      <c r="D91" s="819"/>
      <c r="E91" s="819"/>
      <c r="F91" s="819"/>
      <c r="G91" s="819"/>
      <c r="H91" s="819"/>
      <c r="I91" s="819"/>
      <c r="J91" s="819"/>
      <c r="K91" s="819"/>
      <c r="L91" s="819"/>
      <c r="M91" s="820"/>
      <c r="N91" s="58">
        <f>L88+L89+L90</f>
        <v>967.5027556839957</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4192.5119412973145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42.75" customHeight="1" thickBot="1">
      <c r="A31" t="s">
        <v>1929</v>
      </c>
      <c r="B31" s="86" t="s">
        <v>1212</v>
      </c>
      <c r="C31" s="960" t="s">
        <v>2238</v>
      </c>
      <c r="D31" s="961"/>
      <c r="E31" s="961"/>
      <c r="F31" s="961"/>
      <c r="G31" s="961"/>
      <c r="H31" s="961"/>
      <c r="I31" s="961"/>
      <c r="J31" s="961"/>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188</v>
      </c>
      <c r="B36" s="867" t="str">
        <f>VLOOKUP(A36,EQUIPOS!A6:D154,3,FALSE)</f>
        <v>Diferencial</v>
      </c>
      <c r="C36" s="868"/>
      <c r="D36" s="868"/>
      <c r="E36" s="868"/>
      <c r="F36" s="868"/>
      <c r="G36" s="868"/>
      <c r="H36" s="869"/>
      <c r="I36" s="275"/>
      <c r="J36" s="276"/>
      <c r="K36" s="277">
        <f>VLOOKUP(A36,EQUIPOS!A6:D163,4,FALSE)</f>
        <v>2445.9012755884296</v>
      </c>
      <c r="L36" s="278"/>
      <c r="M36" s="344">
        <v>4</v>
      </c>
      <c r="N36" s="280">
        <f>K36/M36</f>
        <v>611.4753188971074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957.5100976143749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1568.9854165114823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390366.6020829443</v>
      </c>
      <c r="N48" s="280">
        <f>K48*M48</f>
        <v>3903.6660208294429</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116314.43222222221</v>
      </c>
      <c r="N49" s="280">
        <f>K49*M49</f>
        <v>116314.43222222221</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382422.8274037228</v>
      </c>
      <c r="N50" s="280">
        <f>K50*M50</f>
        <v>139584.33200235883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259802.43024541048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5">
        <f>VLOOKUP(A58,TRANSPORTE!A1:D117,4,FALSE)</f>
        <v>2.6603545111074482</v>
      </c>
      <c r="M58" s="906"/>
      <c r="N58" s="295">
        <f>K58*L58</f>
        <v>0.74489926311008559</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f>
        <v>0.74489926311008559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9575.100976143749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270947.26153732883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54189.45230746577</v>
      </c>
      <c r="M82" s="854"/>
      <c r="N82" s="57"/>
    </row>
    <row r="83" spans="1:14">
      <c r="B83" s="95" t="s">
        <v>1057</v>
      </c>
      <c r="C83" s="96"/>
      <c r="D83" s="96"/>
      <c r="E83" s="96"/>
      <c r="F83" s="96"/>
      <c r="G83" s="96"/>
      <c r="H83" s="96"/>
      <c r="I83" s="93"/>
      <c r="J83" s="94"/>
      <c r="K83" s="312">
        <v>0.05</v>
      </c>
      <c r="L83" s="853">
        <f>N77*K83</f>
        <v>13547.363076866442</v>
      </c>
      <c r="M83" s="854"/>
      <c r="N83" s="57"/>
    </row>
    <row r="84" spans="1:14" ht="15.75" thickBot="1">
      <c r="B84" s="97" t="s">
        <v>1058</v>
      </c>
      <c r="C84" s="98"/>
      <c r="D84" s="98"/>
      <c r="E84" s="98"/>
      <c r="F84" s="98"/>
      <c r="G84" s="98"/>
      <c r="H84" s="98"/>
      <c r="I84" s="99"/>
      <c r="J84" s="100"/>
      <c r="K84" s="313">
        <v>0.05</v>
      </c>
      <c r="L84" s="855">
        <f>N77*K84</f>
        <v>13547.363076866442</v>
      </c>
      <c r="M84" s="856"/>
      <c r="N84" s="57"/>
    </row>
    <row r="85" spans="1:14" ht="15.75" thickBot="1">
      <c r="B85" s="818" t="s">
        <v>1037</v>
      </c>
      <c r="C85" s="819"/>
      <c r="D85" s="819"/>
      <c r="E85" s="819"/>
      <c r="F85" s="819"/>
      <c r="G85" s="819"/>
      <c r="H85" s="819"/>
      <c r="I85" s="819"/>
      <c r="J85" s="819"/>
      <c r="K85" s="819"/>
      <c r="L85" s="819"/>
      <c r="M85" s="820"/>
      <c r="N85" s="58">
        <f>L82+L83+L84</f>
        <v>81284.178461198651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352231.43999852746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45" customHeight="1" thickBot="1">
      <c r="A31" t="s">
        <v>1929</v>
      </c>
      <c r="B31" s="86" t="s">
        <v>1213</v>
      </c>
      <c r="C31" s="981" t="s">
        <v>2239</v>
      </c>
      <c r="D31" s="982"/>
      <c r="E31" s="982"/>
      <c r="F31" s="982"/>
      <c r="G31" s="982"/>
      <c r="H31" s="982"/>
      <c r="I31" s="982"/>
      <c r="J31" s="982"/>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188</v>
      </c>
      <c r="B36" s="867" t="str">
        <f>VLOOKUP(A36,EQUIPOS!A6:D154,3,FALSE)</f>
        <v>Diferencial</v>
      </c>
      <c r="C36" s="868"/>
      <c r="D36" s="868"/>
      <c r="E36" s="868"/>
      <c r="F36" s="868"/>
      <c r="G36" s="868"/>
      <c r="H36" s="869"/>
      <c r="I36" s="275"/>
      <c r="J36" s="276"/>
      <c r="K36" s="277">
        <f>VLOOKUP(A36,EQUIPOS!A6:D163,4,FALSE)</f>
        <v>2445.9012755884296</v>
      </c>
      <c r="L36" s="278"/>
      <c r="M36" s="449">
        <v>4</v>
      </c>
      <c r="N36" s="280">
        <f>K36/M36</f>
        <v>611.4753188971074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957.5100976143749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1568.9854165114823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390366.6020829443</v>
      </c>
      <c r="N48" s="280">
        <f>K48*M48</f>
        <v>7807.3320416588858</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116314.43222222221</v>
      </c>
      <c r="N49" s="280">
        <f>K49*M49</f>
        <v>116314.43222222221</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382422.8274037228</v>
      </c>
      <c r="N50" s="280">
        <f>K50*M50</f>
        <v>175914.5006057125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300036.26486959361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5">
        <f>VLOOKUP(A58,TRANSPORTE!A1:D117,4,FALSE)</f>
        <v>2.6603545111074482</v>
      </c>
      <c r="M58" s="906"/>
      <c r="N58" s="295">
        <f>K58*L58</f>
        <v>0.74489926311008559</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f>
        <v>0.74489926311008559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9575.100976143749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311181.0961615119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62236.219232302385</v>
      </c>
      <c r="M82" s="854"/>
      <c r="N82" s="57"/>
    </row>
    <row r="83" spans="1:14">
      <c r="B83" s="95" t="s">
        <v>1057</v>
      </c>
      <c r="C83" s="96"/>
      <c r="D83" s="96"/>
      <c r="E83" s="96"/>
      <c r="F83" s="96"/>
      <c r="G83" s="96"/>
      <c r="H83" s="96"/>
      <c r="I83" s="93"/>
      <c r="J83" s="94"/>
      <c r="K83" s="312">
        <v>0.05</v>
      </c>
      <c r="L83" s="853">
        <f>N77*K83</f>
        <v>15559.054808075596</v>
      </c>
      <c r="M83" s="854"/>
      <c r="N83" s="57"/>
    </row>
    <row r="84" spans="1:14" ht="15.75" thickBot="1">
      <c r="B84" s="97" t="s">
        <v>1058</v>
      </c>
      <c r="C84" s="98"/>
      <c r="D84" s="98"/>
      <c r="E84" s="98"/>
      <c r="F84" s="98"/>
      <c r="G84" s="98"/>
      <c r="H84" s="98"/>
      <c r="I84" s="99"/>
      <c r="J84" s="100"/>
      <c r="K84" s="313">
        <v>0.05</v>
      </c>
      <c r="L84" s="855">
        <f>N77*K84</f>
        <v>15559.054808075596</v>
      </c>
      <c r="M84" s="856"/>
      <c r="N84" s="57"/>
    </row>
    <row r="85" spans="1:14" ht="15.75" thickBot="1">
      <c r="B85" s="818" t="s">
        <v>1037</v>
      </c>
      <c r="C85" s="819"/>
      <c r="D85" s="819"/>
      <c r="E85" s="819"/>
      <c r="F85" s="819"/>
      <c r="G85" s="819"/>
      <c r="H85" s="819"/>
      <c r="I85" s="819"/>
      <c r="J85" s="819"/>
      <c r="K85" s="819"/>
      <c r="L85" s="819"/>
      <c r="M85" s="820"/>
      <c r="N85" s="58">
        <f>L82+L83+L84</f>
        <v>93354.328848453573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404535.42500996549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310</v>
      </c>
      <c r="B36" s="867" t="str">
        <f>VLOOKUP(A36,EQUIPOS!A6:D154,3,FALSE)</f>
        <v>Retroexcavadora A25C</v>
      </c>
      <c r="C36" s="868"/>
      <c r="D36" s="868"/>
      <c r="E36" s="868"/>
      <c r="F36" s="868"/>
      <c r="G36" s="868"/>
      <c r="H36" s="869"/>
      <c r="I36" s="275"/>
      <c r="J36" s="276"/>
      <c r="K36" s="277">
        <f>VLOOKUP(A36,EQUIPOS!A6:D163,4,FALSE)</f>
        <v>204812.83318491309</v>
      </c>
      <c r="L36" s="278"/>
      <c r="M36" s="344">
        <v>3</v>
      </c>
      <c r="N36" s="280">
        <f>K36/M36</f>
        <v>68270.944394971026</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69547.624525123523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390366.6020829443</v>
      </c>
      <c r="N48" s="280">
        <f>K48*M48</f>
        <v>7807.3320416588858</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30436.245523497775</v>
      </c>
      <c r="N49" s="280">
        <f>K49*M49</f>
        <v>14000.672940808978</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406332.64688483084</v>
      </c>
      <c r="N50" s="280">
        <f>K50*M50</f>
        <v>406332.64688483084</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428140.6518672987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5">
        <f>VLOOKUP(A58,TRANSPORTE!A1:D117,4,FALSE)</f>
        <v>2.6603545111074482</v>
      </c>
      <c r="M58" s="906"/>
      <c r="N58" s="295">
        <f>K58*L58</f>
        <v>0.74489926311008559</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5">
        <f>VLOOKUP(A59,TRANSPORTE!A1:D117,4,FALSE)</f>
        <v>1319.1811235744801</v>
      </c>
      <c r="M59" s="906"/>
      <c r="N59" s="295">
        <f>K59*L59</f>
        <v>606.82331684426083</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607.56821610737097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12766.801301525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511062.64591005456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102212.52918201091</v>
      </c>
      <c r="M82" s="854"/>
      <c r="N82" s="57"/>
    </row>
    <row r="83" spans="1:14">
      <c r="B83" s="95" t="s">
        <v>1057</v>
      </c>
      <c r="C83" s="96"/>
      <c r="D83" s="96"/>
      <c r="E83" s="96"/>
      <c r="F83" s="96"/>
      <c r="G83" s="96"/>
      <c r="H83" s="96"/>
      <c r="I83" s="93"/>
      <c r="J83" s="94"/>
      <c r="K83" s="312">
        <v>0.05</v>
      </c>
      <c r="L83" s="853">
        <f>N77*K83</f>
        <v>25553.132295502728</v>
      </c>
      <c r="M83" s="854"/>
      <c r="N83" s="57"/>
    </row>
    <row r="84" spans="1:14" ht="15.75" thickBot="1">
      <c r="B84" s="97" t="s">
        <v>1058</v>
      </c>
      <c r="C84" s="98"/>
      <c r="D84" s="98"/>
      <c r="E84" s="98"/>
      <c r="F84" s="98"/>
      <c r="G84" s="98"/>
      <c r="H84" s="98"/>
      <c r="I84" s="99"/>
      <c r="J84" s="100"/>
      <c r="K84" s="313">
        <v>0.05</v>
      </c>
      <c r="L84" s="855">
        <f>N77*K84</f>
        <v>25553.132295502728</v>
      </c>
      <c r="M84" s="856"/>
      <c r="N84" s="57"/>
    </row>
    <row r="85" spans="1:14" ht="15.75" thickBot="1">
      <c r="B85" s="818" t="s">
        <v>1037</v>
      </c>
      <c r="C85" s="819"/>
      <c r="D85" s="819"/>
      <c r="E85" s="819"/>
      <c r="F85" s="819"/>
      <c r="G85" s="819"/>
      <c r="H85" s="819"/>
      <c r="I85" s="819"/>
      <c r="J85" s="819"/>
      <c r="K85" s="819"/>
      <c r="L85" s="819"/>
      <c r="M85" s="820"/>
      <c r="N85" s="58">
        <f>L82+L83+L84</f>
        <v>153318.79377301637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664381.43968307087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344">
        <v>0.5</v>
      </c>
      <c r="N36" s="280">
        <f>K36/M36</f>
        <v>12951.219437349228</v>
      </c>
    </row>
    <row r="37" spans="1:14">
      <c r="A37" s="119" t="s">
        <v>320</v>
      </c>
      <c r="B37" s="867" t="str">
        <f>VLOOKUP(A37,EQUIPOS!A7:D154,3,FALSE)</f>
        <v>Retroexcavadora sobre llantas, motor 62HP, Profundidad de excavación de 5.41 metros.</v>
      </c>
      <c r="C37" s="868"/>
      <c r="D37" s="868"/>
      <c r="E37" s="868"/>
      <c r="F37" s="868"/>
      <c r="G37" s="868"/>
      <c r="H37" s="869"/>
      <c r="I37" s="429"/>
      <c r="J37" s="430"/>
      <c r="K37" s="277">
        <f>VLOOKUP(A37,EQUIPOS!A7:D164,4,FALSE)</f>
        <v>142835.55555555556</v>
      </c>
      <c r="L37" s="343"/>
      <c r="M37" s="344">
        <v>1.5</v>
      </c>
      <c r="N37" s="280">
        <f>K37/M37</f>
        <v>95223.703703703708</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110728.28340135793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30436.245523497775</v>
      </c>
      <c r="N48" s="280">
        <f>K48*M48</f>
        <v>17653.022403628707</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183057.53769352636</v>
      </c>
      <c r="N49" s="280">
        <f>K49*M49</f>
        <v>183057.53769352636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200710.56009715507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5">
        <f>VLOOKUP(A58,TRANSPORTE!A1:D117,4,FALSE)</f>
        <v>1071.9010098614656</v>
      </c>
      <c r="M58" s="906"/>
      <c r="N58" s="295">
        <f>K58*L58</f>
        <v>1071.9010098614656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5">
        <f>VLOOKUP(A59,TRANSPORTE!A1:D117,4,FALSE)</f>
        <v>1319.1811235744801</v>
      </c>
      <c r="M59" s="906"/>
      <c r="N59" s="295">
        <f>K59*L59</f>
        <v>765.12505167319841</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f>
        <v>1837.026061534664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25533.60260305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338809.47216309764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67761.894432619534</v>
      </c>
      <c r="M82" s="854"/>
      <c r="N82" s="57"/>
    </row>
    <row r="83" spans="1:14">
      <c r="B83" s="95" t="s">
        <v>1057</v>
      </c>
      <c r="C83" s="96"/>
      <c r="D83" s="96"/>
      <c r="E83" s="96"/>
      <c r="F83" s="96"/>
      <c r="G83" s="96"/>
      <c r="H83" s="96"/>
      <c r="I83" s="93"/>
      <c r="J83" s="94"/>
      <c r="K83" s="312">
        <v>0.05</v>
      </c>
      <c r="L83" s="853">
        <f>N77*K83</f>
        <v>16940.473608154884</v>
      </c>
      <c r="M83" s="854"/>
      <c r="N83" s="57"/>
    </row>
    <row r="84" spans="1:14" ht="15.75" thickBot="1">
      <c r="B84" s="97" t="s">
        <v>1058</v>
      </c>
      <c r="C84" s="98"/>
      <c r="D84" s="98"/>
      <c r="E84" s="98"/>
      <c r="F84" s="98"/>
      <c r="G84" s="98"/>
      <c r="H84" s="98"/>
      <c r="I84" s="99"/>
      <c r="J84" s="100"/>
      <c r="K84" s="313">
        <v>0.05</v>
      </c>
      <c r="L84" s="855">
        <f>N77*K84</f>
        <v>16940.473608154884</v>
      </c>
      <c r="M84" s="856"/>
      <c r="N84" s="57"/>
    </row>
    <row r="85" spans="1:14" ht="15.75" thickBot="1">
      <c r="B85" s="818" t="s">
        <v>1037</v>
      </c>
      <c r="C85" s="819"/>
      <c r="D85" s="819"/>
      <c r="E85" s="819"/>
      <c r="F85" s="819"/>
      <c r="G85" s="819"/>
      <c r="H85" s="819"/>
      <c r="I85" s="819"/>
      <c r="J85" s="819"/>
      <c r="K85" s="819"/>
      <c r="L85" s="819"/>
      <c r="M85" s="820"/>
      <c r="N85" s="58">
        <f>L82+L83+L84</f>
        <v>101642.84164892932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440452.31381202699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344">
        <v>0.5</v>
      </c>
      <c r="N36" s="280">
        <f>K36/M36</f>
        <v>12951.219437349228</v>
      </c>
    </row>
    <row r="37" spans="1:14">
      <c r="A37" s="119" t="s">
        <v>303</v>
      </c>
      <c r="B37" s="867" t="str">
        <f>VLOOKUP(A37,EQUIPOS!A7:D154,3,FALSE)</f>
        <v>Retrocargador, pala de 1,1 m3 de capacidad, profundidad de excavación de 4.400 mm y una altura de 5.680 mm</v>
      </c>
      <c r="C37" s="868"/>
      <c r="D37" s="868"/>
      <c r="E37" s="868"/>
      <c r="F37" s="868"/>
      <c r="G37" s="868"/>
      <c r="H37" s="869"/>
      <c r="I37" s="429"/>
      <c r="J37" s="430"/>
      <c r="K37" s="277">
        <f>VLOOKUP(A37,EQUIPOS!A7:D164,4,FALSE)</f>
        <v>118668.79204916756</v>
      </c>
      <c r="L37" s="343"/>
      <c r="M37" s="344">
        <v>1.5</v>
      </c>
      <c r="N37" s="280">
        <f>K37/M37</f>
        <v>79112.528032778369</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94617.107730432588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30436.245523497775</v>
      </c>
      <c r="N48" s="280">
        <f>K48*M48</f>
        <v>17653.022403628707</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183057.53769352636</v>
      </c>
      <c r="N49" s="280">
        <f>K49*M49</f>
        <v>183057.53769352636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200710.56009715507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5">
        <f>VLOOKUP(A58,TRANSPORTE!A1:D117,4,FALSE)</f>
        <v>1071.9010098614656</v>
      </c>
      <c r="M58" s="906"/>
      <c r="N58" s="295">
        <f>K58*L58</f>
        <v>1071.9010098614656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5">
        <f>VLOOKUP(A59,TRANSPORTE!A1:D117,4,FALSE)</f>
        <v>1319.1811235744801</v>
      </c>
      <c r="M59" s="906"/>
      <c r="N59" s="295">
        <f>K59*L59</f>
        <v>765.12505167319841</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1837.026061534664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25533.60260305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322698.29649217235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64539.659298434475</v>
      </c>
      <c r="M82" s="854"/>
      <c r="N82" s="57"/>
    </row>
    <row r="83" spans="1:14">
      <c r="B83" s="95" t="s">
        <v>1057</v>
      </c>
      <c r="C83" s="96"/>
      <c r="D83" s="96"/>
      <c r="E83" s="96"/>
      <c r="F83" s="96"/>
      <c r="G83" s="96"/>
      <c r="H83" s="96"/>
      <c r="I83" s="93"/>
      <c r="J83" s="94"/>
      <c r="K83" s="312">
        <v>0.05</v>
      </c>
      <c r="L83" s="853">
        <f>N77*K83</f>
        <v>16134.914824608619</v>
      </c>
      <c r="M83" s="854"/>
      <c r="N83" s="57"/>
    </row>
    <row r="84" spans="1:14" ht="15.75" thickBot="1">
      <c r="B84" s="97" t="s">
        <v>1058</v>
      </c>
      <c r="C84" s="98"/>
      <c r="D84" s="98"/>
      <c r="E84" s="98"/>
      <c r="F84" s="98"/>
      <c r="G84" s="98"/>
      <c r="H84" s="98"/>
      <c r="I84" s="99"/>
      <c r="J84" s="100"/>
      <c r="K84" s="313">
        <v>0.05</v>
      </c>
      <c r="L84" s="855">
        <f>N77*K84</f>
        <v>16134.914824608619</v>
      </c>
      <c r="M84" s="856"/>
      <c r="N84" s="57"/>
    </row>
    <row r="85" spans="1:14" ht="15.75" thickBot="1">
      <c r="B85" s="818" t="s">
        <v>1037</v>
      </c>
      <c r="C85" s="819"/>
      <c r="D85" s="819"/>
      <c r="E85" s="819"/>
      <c r="F85" s="819"/>
      <c r="G85" s="819"/>
      <c r="H85" s="819"/>
      <c r="I85" s="819"/>
      <c r="J85" s="819"/>
      <c r="K85" s="819"/>
      <c r="L85" s="819"/>
      <c r="M85" s="820"/>
      <c r="N85" s="58">
        <f>L82+L83+L84</f>
        <v>96809.488947651727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419507.7854398241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127.66801301525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11394.542553154386</v>
      </c>
      <c r="N48" s="280">
        <f>K48*M48</f>
        <v>11394.542553154386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11394.542553154386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2553.3602603049999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14075.570826474637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2815.1141652949277</v>
      </c>
      <c r="M82" s="854"/>
      <c r="N82" s="57"/>
    </row>
    <row r="83" spans="1:14">
      <c r="B83" s="95" t="s">
        <v>1057</v>
      </c>
      <c r="C83" s="96"/>
      <c r="D83" s="96"/>
      <c r="E83" s="96"/>
      <c r="F83" s="96"/>
      <c r="G83" s="96"/>
      <c r="H83" s="96"/>
      <c r="I83" s="93"/>
      <c r="J83" s="94"/>
      <c r="K83" s="312">
        <v>0.05</v>
      </c>
      <c r="L83" s="853">
        <f>N77*K83</f>
        <v>703.77854132373193</v>
      </c>
      <c r="M83" s="854"/>
      <c r="N83" s="57"/>
    </row>
    <row r="84" spans="1:14" ht="15.75" thickBot="1">
      <c r="B84" s="97" t="s">
        <v>1058</v>
      </c>
      <c r="C84" s="98"/>
      <c r="D84" s="98"/>
      <c r="E84" s="98"/>
      <c r="F84" s="98"/>
      <c r="G84" s="98"/>
      <c r="H84" s="98"/>
      <c r="I84" s="99"/>
      <c r="J84" s="100"/>
      <c r="K84" s="313">
        <v>0.05</v>
      </c>
      <c r="L84" s="855">
        <f>N77*K84</f>
        <v>703.77854132373193</v>
      </c>
      <c r="M84" s="856"/>
      <c r="N84" s="57"/>
    </row>
    <row r="85" spans="1:14" ht="15.75" thickBot="1">
      <c r="B85" s="818" t="s">
        <v>1037</v>
      </c>
      <c r="C85" s="819"/>
      <c r="D85" s="819"/>
      <c r="E85" s="819"/>
      <c r="F85" s="819"/>
      <c r="G85" s="819"/>
      <c r="H85" s="819"/>
      <c r="I85" s="819"/>
      <c r="J85" s="819"/>
      <c r="K85" s="819"/>
      <c r="L85" s="819"/>
      <c r="M85" s="820"/>
      <c r="N85" s="58">
        <f>L82+L83+L84</f>
        <v>4222.6712479423913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18298.24207441703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983" t="s">
        <v>1028</v>
      </c>
      <c r="D30" s="984"/>
      <c r="E30" s="984"/>
      <c r="F30" s="984"/>
      <c r="G30" s="984"/>
      <c r="H30" s="984"/>
      <c r="I30" s="984"/>
      <c r="J30" s="462"/>
      <c r="K30" s="315"/>
      <c r="L30" s="794" t="s">
        <v>1029</v>
      </c>
      <c r="M30" s="795"/>
      <c r="N30" s="77" t="s">
        <v>1030</v>
      </c>
    </row>
    <row r="31" spans="1:14" ht="30" customHeight="1" thickBot="1">
      <c r="A31" t="s">
        <v>1929</v>
      </c>
      <c r="B31" s="86" t="s">
        <v>1216</v>
      </c>
      <c r="C31" s="985" t="s">
        <v>2243</v>
      </c>
      <c r="D31" s="986"/>
      <c r="E31" s="986"/>
      <c r="F31" s="986"/>
      <c r="G31" s="986"/>
      <c r="H31" s="986"/>
      <c r="I31" s="986"/>
      <c r="J31" s="986"/>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389105.00009935739</v>
      </c>
      <c r="N50" s="280">
        <f>K50*M50</f>
        <v>46692.600011922885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5348.2314898614313</v>
      </c>
      <c r="N51" s="280">
        <f>K51*M51</f>
        <v>10696.462979722863</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104461.69618431968</v>
      </c>
      <c r="N52" s="280">
        <f>K52*M52</f>
        <v>52230.848092159838</v>
      </c>
    </row>
    <row r="53" spans="1:14" ht="15.75" thickBot="1">
      <c r="B53" s="818" t="s">
        <v>1037</v>
      </c>
      <c r="C53" s="819"/>
      <c r="D53" s="819"/>
      <c r="E53" s="819"/>
      <c r="F53" s="819"/>
      <c r="G53" s="819"/>
      <c r="H53" s="819"/>
      <c r="I53" s="819"/>
      <c r="J53" s="819"/>
      <c r="K53" s="819"/>
      <c r="L53" s="819"/>
      <c r="M53" s="820"/>
      <c r="N53" s="402">
        <f>SUM(N48:N52)</f>
        <v>165194.07572519284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5">
        <f>VLOOKUP(A58,TRANSPORTE!A1:D117,4,FALSE)</f>
        <v>1319.1811235744801</v>
      </c>
      <c r="M58" s="906"/>
      <c r="N58" s="295">
        <f>K58*L58</f>
        <v>1451.0992359319282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1451.0992359319282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206860.59906092851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41372.119812185701</v>
      </c>
      <c r="M82" s="854"/>
      <c r="N82" s="57"/>
    </row>
    <row r="83" spans="1:14">
      <c r="B83" s="95" t="s">
        <v>1057</v>
      </c>
      <c r="C83" s="96"/>
      <c r="D83" s="96"/>
      <c r="E83" s="96"/>
      <c r="F83" s="96"/>
      <c r="G83" s="96"/>
      <c r="H83" s="96"/>
      <c r="I83" s="93"/>
      <c r="J83" s="94"/>
      <c r="K83" s="312">
        <v>0.05</v>
      </c>
      <c r="L83" s="853">
        <f>N77*K83</f>
        <v>10343.029953046425</v>
      </c>
      <c r="M83" s="854"/>
      <c r="N83" s="57"/>
    </row>
    <row r="84" spans="1:14" ht="15.75" thickBot="1">
      <c r="B84" s="97" t="s">
        <v>1058</v>
      </c>
      <c r="C84" s="98"/>
      <c r="D84" s="98"/>
      <c r="E84" s="98"/>
      <c r="F84" s="98"/>
      <c r="G84" s="98"/>
      <c r="H84" s="98"/>
      <c r="I84" s="99"/>
      <c r="J84" s="100"/>
      <c r="K84" s="313">
        <v>0.05</v>
      </c>
      <c r="L84" s="855">
        <f>N77*K84</f>
        <v>10343.029953046425</v>
      </c>
      <c r="M84" s="856"/>
      <c r="N84" s="57"/>
    </row>
    <row r="85" spans="1:14" ht="15.75" thickBot="1">
      <c r="B85" s="818" t="s">
        <v>1037</v>
      </c>
      <c r="C85" s="819"/>
      <c r="D85" s="819"/>
      <c r="E85" s="819"/>
      <c r="F85" s="819"/>
      <c r="G85" s="819"/>
      <c r="H85" s="819"/>
      <c r="I85" s="819"/>
      <c r="J85" s="819"/>
      <c r="K85" s="819"/>
      <c r="L85" s="819"/>
      <c r="M85" s="820"/>
      <c r="N85" s="58">
        <f>L82+L83+L84</f>
        <v>62058.179718278552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268918.77877920703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983" t="s">
        <v>1028</v>
      </c>
      <c r="D30" s="984"/>
      <c r="E30" s="984"/>
      <c r="F30" s="984"/>
      <c r="G30" s="984"/>
      <c r="H30" s="984"/>
      <c r="I30" s="984"/>
      <c r="J30" s="462"/>
      <c r="K30" s="315"/>
      <c r="L30" s="794" t="s">
        <v>1029</v>
      </c>
      <c r="M30" s="795"/>
      <c r="N30" s="77" t="s">
        <v>1030</v>
      </c>
    </row>
    <row r="31" spans="1:14" ht="27" customHeight="1" thickBot="1">
      <c r="A31" t="s">
        <v>1929</v>
      </c>
      <c r="B31" s="86" t="s">
        <v>1217</v>
      </c>
      <c r="C31" s="985" t="s">
        <v>2244</v>
      </c>
      <c r="D31" s="986"/>
      <c r="E31" s="986"/>
      <c r="F31" s="986"/>
      <c r="G31" s="986"/>
      <c r="H31" s="986"/>
      <c r="I31" s="986"/>
      <c r="J31" s="986"/>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389105.00009935739</v>
      </c>
      <c r="N50" s="280">
        <f>K50*M50</f>
        <v>46692.600011922885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5348.2314898614313</v>
      </c>
      <c r="N51" s="280">
        <f>K51*M51</f>
        <v>10696.462979722863</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137860.94308132119</v>
      </c>
      <c r="N52" s="280">
        <f>K52*M52</f>
        <v>68930.471540660597</v>
      </c>
    </row>
    <row r="53" spans="1:14" ht="15.75" thickBot="1">
      <c r="B53" s="818" t="s">
        <v>1037</v>
      </c>
      <c r="C53" s="819"/>
      <c r="D53" s="819"/>
      <c r="E53" s="819"/>
      <c r="F53" s="819"/>
      <c r="G53" s="819"/>
      <c r="H53" s="819"/>
      <c r="I53" s="819"/>
      <c r="J53" s="819"/>
      <c r="K53" s="819"/>
      <c r="L53" s="819"/>
      <c r="M53" s="820"/>
      <c r="N53" s="402">
        <f>SUM(N48:N52)</f>
        <v>181893.6991736936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5">
        <f>VLOOKUP(A58,TRANSPORTE!A1:D117,4,FALSE)</f>
        <v>1319.1811235744801</v>
      </c>
      <c r="M58" s="906"/>
      <c r="N58" s="295">
        <f>K58*L58</f>
        <v>1451.0992359319282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1451.0992359319282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223560.22250942927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44712.044501885859</v>
      </c>
      <c r="M82" s="854"/>
      <c r="N82" s="57"/>
    </row>
    <row r="83" spans="1:14">
      <c r="B83" s="95" t="s">
        <v>1057</v>
      </c>
      <c r="C83" s="96"/>
      <c r="D83" s="96"/>
      <c r="E83" s="96"/>
      <c r="F83" s="96"/>
      <c r="G83" s="96"/>
      <c r="H83" s="96"/>
      <c r="I83" s="93"/>
      <c r="J83" s="94"/>
      <c r="K83" s="312">
        <v>0.05</v>
      </c>
      <c r="L83" s="853">
        <f>N77*K83</f>
        <v>11178.011125471465</v>
      </c>
      <c r="M83" s="854"/>
      <c r="N83" s="57"/>
    </row>
    <row r="84" spans="1:14" ht="15.75" thickBot="1">
      <c r="B84" s="97" t="s">
        <v>1058</v>
      </c>
      <c r="C84" s="98"/>
      <c r="D84" s="98"/>
      <c r="E84" s="98"/>
      <c r="F84" s="98"/>
      <c r="G84" s="98"/>
      <c r="H84" s="98"/>
      <c r="I84" s="99"/>
      <c r="J84" s="100"/>
      <c r="K84" s="313">
        <v>0.05</v>
      </c>
      <c r="L84" s="855">
        <f>N77*K84</f>
        <v>11178.011125471465</v>
      </c>
      <c r="M84" s="856"/>
      <c r="N84" s="57"/>
    </row>
    <row r="85" spans="1:14" ht="15.75" thickBot="1">
      <c r="B85" s="818" t="s">
        <v>1037</v>
      </c>
      <c r="C85" s="819"/>
      <c r="D85" s="819"/>
      <c r="E85" s="819"/>
      <c r="F85" s="819"/>
      <c r="G85" s="819"/>
      <c r="H85" s="819"/>
      <c r="I85" s="819"/>
      <c r="J85" s="819"/>
      <c r="K85" s="819"/>
      <c r="L85" s="819"/>
      <c r="M85" s="820"/>
      <c r="N85" s="58">
        <f>L82+L83+L84</f>
        <v>67068.066752828789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290628.28926225804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983" t="s">
        <v>1028</v>
      </c>
      <c r="D30" s="984"/>
      <c r="E30" s="984"/>
      <c r="F30" s="984"/>
      <c r="G30" s="984"/>
      <c r="H30" s="984"/>
      <c r="I30" s="984"/>
      <c r="J30" s="462"/>
      <c r="K30" s="315"/>
      <c r="L30" s="794" t="s">
        <v>1029</v>
      </c>
      <c r="M30" s="795"/>
      <c r="N30" s="77" t="s">
        <v>1030</v>
      </c>
    </row>
    <row r="31" spans="1:14" ht="27" customHeight="1" thickBot="1">
      <c r="A31" t="s">
        <v>1929</v>
      </c>
      <c r="B31" s="86" t="s">
        <v>1764</v>
      </c>
      <c r="C31" s="985" t="s">
        <v>2245</v>
      </c>
      <c r="D31" s="986"/>
      <c r="E31" s="986"/>
      <c r="F31" s="986"/>
      <c r="G31" s="986"/>
      <c r="H31" s="986"/>
      <c r="I31" s="986"/>
      <c r="J31" s="986"/>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389105.00009935739</v>
      </c>
      <c r="N50" s="280">
        <f>K50*M50</f>
        <v>46692.600011922885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5348.2314898614313</v>
      </c>
      <c r="N51" s="280">
        <f>K51*M51</f>
        <v>10696.462979722863</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148407.94931539454</v>
      </c>
      <c r="N52" s="280">
        <f>K52*M52</f>
        <v>74203.974657697268</v>
      </c>
    </row>
    <row r="53" spans="1:14" ht="15.75" thickBot="1">
      <c r="B53" s="818" t="s">
        <v>1037</v>
      </c>
      <c r="C53" s="819"/>
      <c r="D53" s="819"/>
      <c r="E53" s="819"/>
      <c r="F53" s="819"/>
      <c r="G53" s="819"/>
      <c r="H53" s="819"/>
      <c r="I53" s="819"/>
      <c r="J53" s="819"/>
      <c r="K53" s="819"/>
      <c r="L53" s="819"/>
      <c r="M53" s="820"/>
      <c r="N53" s="402">
        <f>SUM(N48:N52)</f>
        <v>187167.20229073026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5">
        <f>VLOOKUP(A58,TRANSPORTE!A1:D117,4,FALSE)</f>
        <v>1319.1811235744801</v>
      </c>
      <c r="M58" s="906"/>
      <c r="N58" s="295">
        <f>K58*L58</f>
        <v>1451.0992359319282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1451.0992359319282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228833.72562646592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45766.745125293186</v>
      </c>
      <c r="M82" s="854"/>
      <c r="N82" s="57"/>
    </row>
    <row r="83" spans="1:14">
      <c r="B83" s="95" t="s">
        <v>1057</v>
      </c>
      <c r="C83" s="96"/>
      <c r="D83" s="96"/>
      <c r="E83" s="96"/>
      <c r="F83" s="96"/>
      <c r="G83" s="96"/>
      <c r="H83" s="96"/>
      <c r="I83" s="93"/>
      <c r="J83" s="94"/>
      <c r="K83" s="312">
        <v>0.05</v>
      </c>
      <c r="L83" s="853">
        <f>N77*K83</f>
        <v>11441.686281323296</v>
      </c>
      <c r="M83" s="854"/>
      <c r="N83" s="57"/>
    </row>
    <row r="84" spans="1:14" ht="15.75" thickBot="1">
      <c r="B84" s="97" t="s">
        <v>1058</v>
      </c>
      <c r="C84" s="98"/>
      <c r="D84" s="98"/>
      <c r="E84" s="98"/>
      <c r="F84" s="98"/>
      <c r="G84" s="98"/>
      <c r="H84" s="98"/>
      <c r="I84" s="99"/>
      <c r="J84" s="100"/>
      <c r="K84" s="313">
        <v>0.05</v>
      </c>
      <c r="L84" s="855">
        <f>N77*K84</f>
        <v>11441.686281323296</v>
      </c>
      <c r="M84" s="856"/>
      <c r="N84" s="57"/>
    </row>
    <row r="85" spans="1:14" ht="15.75" thickBot="1">
      <c r="B85" s="818" t="s">
        <v>1037</v>
      </c>
      <c r="C85" s="819"/>
      <c r="D85" s="819"/>
      <c r="E85" s="819"/>
      <c r="F85" s="819"/>
      <c r="G85" s="819"/>
      <c r="H85" s="819"/>
      <c r="I85" s="819"/>
      <c r="J85" s="819"/>
      <c r="K85" s="819"/>
      <c r="L85" s="819"/>
      <c r="M85" s="820"/>
      <c r="N85" s="58">
        <f>L82+L83+L84</f>
        <v>68650.117687939783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297483.84331440571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983" t="s">
        <v>1028</v>
      </c>
      <c r="D30" s="984"/>
      <c r="E30" s="984"/>
      <c r="F30" s="984"/>
      <c r="G30" s="984"/>
      <c r="H30" s="984"/>
      <c r="I30" s="984"/>
      <c r="J30" s="462"/>
      <c r="K30" s="315"/>
      <c r="L30" s="794" t="s">
        <v>1029</v>
      </c>
      <c r="M30" s="795"/>
      <c r="N30" s="77" t="s">
        <v>1030</v>
      </c>
    </row>
    <row r="31" spans="1:14" ht="28.5" customHeight="1" thickBot="1">
      <c r="A31" t="s">
        <v>1929</v>
      </c>
      <c r="B31" s="86" t="s">
        <v>1765</v>
      </c>
      <c r="C31" s="985" t="s">
        <v>2246</v>
      </c>
      <c r="D31" s="986"/>
      <c r="E31" s="986"/>
      <c r="F31" s="986"/>
      <c r="G31" s="986"/>
      <c r="H31" s="986"/>
      <c r="I31" s="986"/>
      <c r="J31" s="986"/>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389105.00009935739</v>
      </c>
      <c r="N50" s="280">
        <f>K50*M50</f>
        <v>46692.600011922885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5348.2314898614313</v>
      </c>
      <c r="N51" s="280">
        <f>K51*M51</f>
        <v>10696.462979722863</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146796.83820428341</v>
      </c>
      <c r="N52" s="280">
        <f>K52*M52</f>
        <v>73398.419102141706</v>
      </c>
    </row>
    <row r="53" spans="1:14" ht="15.75" thickBot="1">
      <c r="B53" s="818" t="s">
        <v>1037</v>
      </c>
      <c r="C53" s="819"/>
      <c r="D53" s="819"/>
      <c r="E53" s="819"/>
      <c r="F53" s="819"/>
      <c r="G53" s="819"/>
      <c r="H53" s="819"/>
      <c r="I53" s="819"/>
      <c r="J53" s="819"/>
      <c r="K53" s="819"/>
      <c r="L53" s="819"/>
      <c r="M53" s="820"/>
      <c r="N53" s="402">
        <f>SUM(N48:N52)</f>
        <v>186361.6467351747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5">
        <f>VLOOKUP(A58,TRANSPORTE!A1:D117,4,FALSE)</f>
        <v>1319.1811235744801</v>
      </c>
      <c r="M58" s="906"/>
      <c r="N58" s="295">
        <f>K58*L58</f>
        <v>1451.0992359319282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1451.0992359319282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228028.17007091036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45605.634014182076</v>
      </c>
      <c r="M82" s="854"/>
      <c r="N82" s="57"/>
    </row>
    <row r="83" spans="1:14">
      <c r="B83" s="95" t="s">
        <v>1057</v>
      </c>
      <c r="C83" s="96"/>
      <c r="D83" s="96"/>
      <c r="E83" s="96"/>
      <c r="F83" s="96"/>
      <c r="G83" s="96"/>
      <c r="H83" s="96"/>
      <c r="I83" s="93"/>
      <c r="J83" s="94"/>
      <c r="K83" s="312">
        <v>0.05</v>
      </c>
      <c r="L83" s="853">
        <f>N77*K83</f>
        <v>11401.408503545519</v>
      </c>
      <c r="M83" s="854"/>
      <c r="N83" s="57"/>
    </row>
    <row r="84" spans="1:14" ht="15.75" thickBot="1">
      <c r="B84" s="97" t="s">
        <v>1058</v>
      </c>
      <c r="C84" s="98"/>
      <c r="D84" s="98"/>
      <c r="E84" s="98"/>
      <c r="F84" s="98"/>
      <c r="G84" s="98"/>
      <c r="H84" s="98"/>
      <c r="I84" s="99"/>
      <c r="J84" s="100"/>
      <c r="K84" s="313">
        <v>0.05</v>
      </c>
      <c r="L84" s="855">
        <f>N77*K84</f>
        <v>11401.408503545519</v>
      </c>
      <c r="M84" s="856"/>
      <c r="N84" s="57"/>
    </row>
    <row r="85" spans="1:14" ht="15.75" thickBot="1">
      <c r="B85" s="818" t="s">
        <v>1037</v>
      </c>
      <c r="C85" s="819"/>
      <c r="D85" s="819"/>
      <c r="E85" s="819"/>
      <c r="F85" s="819"/>
      <c r="G85" s="819"/>
      <c r="H85" s="819"/>
      <c r="I85" s="819"/>
      <c r="J85" s="819"/>
      <c r="K85" s="819"/>
      <c r="L85" s="819"/>
      <c r="M85" s="820"/>
      <c r="N85" s="58">
        <f>L82+L83+L84</f>
        <v>68408.451021273111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296436.62109218346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5"/>
      <c r="J36" s="276"/>
      <c r="K36" s="277">
        <f>VLOOKUP(A36,EQUIPOS!A6:D163,4,FALSE)</f>
        <v>5334.7097175407562</v>
      </c>
      <c r="L36" s="278"/>
      <c r="M36" s="344">
        <v>1</v>
      </c>
      <c r="N36" s="280">
        <f>K36*M36</f>
        <v>5334.7097175407562</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8526.4100429220071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56407.471580344514</v>
      </c>
      <c r="N48" s="280">
        <f t="shared" ref="N48:N53" si="0">K48*M48</f>
        <v>28429.365676493635</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5348.2314898614313</v>
      </c>
      <c r="N49" s="280">
        <f t="shared" si="0"/>
        <v>10696.462979722863</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50.961642769987435</v>
      </c>
      <c r="N50" s="280">
        <f t="shared" si="0"/>
        <v>5656.7423474686057</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45810.884107756276</v>
      </c>
      <c r="N51" s="280">
        <f t="shared" si="0"/>
        <v>18324.35364310251</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64065.855000000003</v>
      </c>
      <c r="N52" s="281">
        <f t="shared" si="0"/>
        <v>24216.893190000003</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430.98261219839679</v>
      </c>
      <c r="N53" s="281">
        <f t="shared" si="0"/>
        <v>67233.287502949897</v>
      </c>
    </row>
    <row r="54" spans="1:14">
      <c r="B54" s="328"/>
      <c r="C54" s="325"/>
      <c r="D54" s="325"/>
      <c r="E54" s="325"/>
      <c r="F54" s="325"/>
      <c r="G54" s="325"/>
      <c r="H54" s="325"/>
      <c r="I54" s="325"/>
      <c r="J54" s="319"/>
      <c r="K54" s="50"/>
      <c r="L54" s="326"/>
      <c r="M54" s="434"/>
      <c r="N54" s="281"/>
    </row>
    <row r="55" spans="1:14" ht="15.75" thickBot="1">
      <c r="B55" s="907" t="s">
        <v>1037</v>
      </c>
      <c r="C55" s="861"/>
      <c r="D55" s="861"/>
      <c r="E55" s="861"/>
      <c r="F55" s="861"/>
      <c r="G55" s="861"/>
      <c r="H55" s="861"/>
      <c r="I55" s="861"/>
      <c r="J55" s="861"/>
      <c r="K55" s="861"/>
      <c r="L55" s="861"/>
      <c r="M55" s="862"/>
      <c r="N55" s="110">
        <f>SUM(N48:N54)</f>
        <v>154557.10533973752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5">
        <f>VLOOKUP(A60,TRANSPORTE!A1:D117,4,FALSE)</f>
        <v>1319.1811235744801</v>
      </c>
      <c r="M60" s="906"/>
      <c r="N60" s="295">
        <f>K60*L60</f>
        <v>527.6724494297921</v>
      </c>
    </row>
    <row r="61" spans="1:14">
      <c r="A61" t="s">
        <v>1313</v>
      </c>
      <c r="B61" s="52" t="str">
        <f>VLOOKUP(A61,TRANSPORTE!A1:D117,3,FALSE)</f>
        <v>Transporte de arena</v>
      </c>
      <c r="C61" s="53"/>
      <c r="D61" s="53"/>
      <c r="E61" s="53"/>
      <c r="F61" s="53"/>
      <c r="G61" s="53"/>
      <c r="H61" s="319" t="s">
        <v>339</v>
      </c>
      <c r="I61" s="287">
        <v>0.378</v>
      </c>
      <c r="J61" s="294">
        <v>1</v>
      </c>
      <c r="K61" s="287">
        <f>I61*J61</f>
        <v>0.378</v>
      </c>
      <c r="L61" s="905">
        <f>VLOOKUP(A61,TRANSPORTE!A1:D117,4,FALSE)</f>
        <v>1319.1811235744801</v>
      </c>
      <c r="M61" s="906"/>
      <c r="N61" s="295">
        <f t="shared" ref="N61:N62" si="1">K61*L61</f>
        <v>498.65046471115352</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5">
        <f>VLOOKUP(A62,TRANSPORTE!A1:D117,4,FALSE)</f>
        <v>1319.1811235744801</v>
      </c>
      <c r="M62" s="906"/>
      <c r="N62" s="295">
        <f t="shared" si="1"/>
        <v>664.86728628153799</v>
      </c>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1691.1902004224835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63834.006507625003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228608.71209070703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45721.74241814141</v>
      </c>
      <c r="M84" s="854"/>
      <c r="N84" s="57"/>
    </row>
    <row r="85" spans="1:14">
      <c r="B85" s="95" t="s">
        <v>1057</v>
      </c>
      <c r="C85" s="96"/>
      <c r="D85" s="96"/>
      <c r="E85" s="96"/>
      <c r="F85" s="96"/>
      <c r="G85" s="96"/>
      <c r="H85" s="96"/>
      <c r="I85" s="93"/>
      <c r="J85" s="94"/>
      <c r="K85" s="312">
        <v>0.05</v>
      </c>
      <c r="L85" s="853">
        <f>N79*K85</f>
        <v>11430.435604535352</v>
      </c>
      <c r="M85" s="854"/>
      <c r="N85" s="57"/>
    </row>
    <row r="86" spans="1:14" ht="15.75" thickBot="1">
      <c r="B86" s="97" t="s">
        <v>1058</v>
      </c>
      <c r="C86" s="98"/>
      <c r="D86" s="98"/>
      <c r="E86" s="98"/>
      <c r="F86" s="98"/>
      <c r="G86" s="98"/>
      <c r="H86" s="98"/>
      <c r="I86" s="99"/>
      <c r="J86" s="100"/>
      <c r="K86" s="313">
        <v>0.05</v>
      </c>
      <c r="L86" s="855">
        <f>N79*K86</f>
        <v>11430.435604535352</v>
      </c>
      <c r="M86" s="856"/>
      <c r="N86" s="57"/>
    </row>
    <row r="87" spans="1:14" ht="15.75" thickBot="1">
      <c r="B87" s="818" t="s">
        <v>1037</v>
      </c>
      <c r="C87" s="819"/>
      <c r="D87" s="819"/>
      <c r="E87" s="819"/>
      <c r="F87" s="819"/>
      <c r="G87" s="819"/>
      <c r="H87" s="819"/>
      <c r="I87" s="819"/>
      <c r="J87" s="819"/>
      <c r="K87" s="819"/>
      <c r="L87" s="819"/>
      <c r="M87" s="820"/>
      <c r="N87" s="58">
        <f>L84+L85+L86</f>
        <v>68582.613627212108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297191.32571791916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1422.2345278129328</v>
      </c>
      <c r="N48" s="280">
        <f>K48*M48</f>
        <v>711.11726390646641</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382422.8274037228</v>
      </c>
      <c r="N49" s="280">
        <f>K49*M49</f>
        <v>386247.05567776004</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5348.2314898614313</v>
      </c>
      <c r="N50" s="280">
        <f>K50*M50</f>
        <v>1604.4694469584294</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7" t="s">
        <v>1037</v>
      </c>
      <c r="C55" s="861"/>
      <c r="D55" s="861"/>
      <c r="E55" s="861"/>
      <c r="F55" s="861"/>
      <c r="G55" s="861"/>
      <c r="H55" s="861"/>
      <c r="I55" s="861"/>
      <c r="J55" s="861"/>
      <c r="K55" s="861"/>
      <c r="L55" s="861"/>
      <c r="M55" s="862"/>
      <c r="N55" s="110">
        <f>SUM(N48:N54)</f>
        <v>388562.64238862495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5">
        <f>VLOOKUP(A60,TRANSPORTE!A1:D117,4,FALSE)</f>
        <v>1319.1811235744801</v>
      </c>
      <c r="M60" s="906"/>
      <c r="N60" s="295">
        <f>K60*L60</f>
        <v>1332.3729348102249</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1332.3729348102249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416705.29805663769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83341.059611327539</v>
      </c>
      <c r="M84" s="854"/>
      <c r="N84" s="57"/>
    </row>
    <row r="85" spans="1:14">
      <c r="B85" s="95" t="s">
        <v>1057</v>
      </c>
      <c r="C85" s="96"/>
      <c r="D85" s="96"/>
      <c r="E85" s="96"/>
      <c r="F85" s="96"/>
      <c r="G85" s="96"/>
      <c r="H85" s="96"/>
      <c r="I85" s="93"/>
      <c r="J85" s="94"/>
      <c r="K85" s="312">
        <v>0.05</v>
      </c>
      <c r="L85" s="853">
        <f>N79*K85</f>
        <v>20835.264902831885</v>
      </c>
      <c r="M85" s="854"/>
      <c r="N85" s="57"/>
    </row>
    <row r="86" spans="1:14" ht="15.75" thickBot="1">
      <c r="B86" s="97" t="s">
        <v>1058</v>
      </c>
      <c r="C86" s="98"/>
      <c r="D86" s="98"/>
      <c r="E86" s="98"/>
      <c r="F86" s="98"/>
      <c r="G86" s="98"/>
      <c r="H86" s="98"/>
      <c r="I86" s="99"/>
      <c r="J86" s="100"/>
      <c r="K86" s="313">
        <v>0.05</v>
      </c>
      <c r="L86" s="855">
        <f>N79*K86</f>
        <v>20835.264902831885</v>
      </c>
      <c r="M86" s="856"/>
      <c r="N86" s="57"/>
    </row>
    <row r="87" spans="1:14" ht="15.75" thickBot="1">
      <c r="B87" s="818" t="s">
        <v>1037</v>
      </c>
      <c r="C87" s="819"/>
      <c r="D87" s="819"/>
      <c r="E87" s="819"/>
      <c r="F87" s="819"/>
      <c r="G87" s="819"/>
      <c r="H87" s="819"/>
      <c r="I87" s="819"/>
      <c r="J87" s="819"/>
      <c r="K87" s="819"/>
      <c r="L87" s="819"/>
      <c r="M87" s="820"/>
      <c r="N87" s="58">
        <f>L84+L85+L86</f>
        <v>125011.58941699131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541716.88747362897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9.25" customHeight="1" thickBot="1">
      <c r="A31" t="s">
        <v>1929</v>
      </c>
      <c r="B31" s="86" t="s">
        <v>1219</v>
      </c>
      <c r="C31" s="960" t="s">
        <v>2249</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1422.2345278129328</v>
      </c>
      <c r="N48" s="280">
        <f>K48*M48</f>
        <v>71.111726390646638</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48773.32092875088</v>
      </c>
      <c r="N49" s="280">
        <f>K49*M49</f>
        <v>48773.32092875088</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48844.432655141529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1361.7921388293332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50274.314400912328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10054.862880182467</v>
      </c>
      <c r="M84" s="854"/>
      <c r="N84" s="57"/>
    </row>
    <row r="85" spans="1:14">
      <c r="B85" s="95" t="s">
        <v>1057</v>
      </c>
      <c r="C85" s="96"/>
      <c r="D85" s="96"/>
      <c r="E85" s="96"/>
      <c r="F85" s="96"/>
      <c r="G85" s="96"/>
      <c r="H85" s="96"/>
      <c r="I85" s="93"/>
      <c r="J85" s="94"/>
      <c r="K85" s="312">
        <v>0.05</v>
      </c>
      <c r="L85" s="853">
        <f>N79*K85</f>
        <v>2513.7157200456168</v>
      </c>
      <c r="M85" s="854"/>
      <c r="N85" s="57"/>
    </row>
    <row r="86" spans="1:14" ht="15.75" thickBot="1">
      <c r="B86" s="97" t="s">
        <v>1058</v>
      </c>
      <c r="C86" s="98"/>
      <c r="D86" s="98"/>
      <c r="E86" s="98"/>
      <c r="F86" s="98"/>
      <c r="G86" s="98"/>
      <c r="H86" s="98"/>
      <c r="I86" s="99"/>
      <c r="J86" s="100"/>
      <c r="K86" s="313">
        <v>0.05</v>
      </c>
      <c r="L86" s="855">
        <f>N79*K86</f>
        <v>2513.7157200456168</v>
      </c>
      <c r="M86" s="856"/>
      <c r="N86" s="57"/>
    </row>
    <row r="87" spans="1:14" ht="15.75" thickBot="1">
      <c r="B87" s="818" t="s">
        <v>1037</v>
      </c>
      <c r="C87" s="819"/>
      <c r="D87" s="819"/>
      <c r="E87" s="819"/>
      <c r="F87" s="819"/>
      <c r="G87" s="819"/>
      <c r="H87" s="819"/>
      <c r="I87" s="819"/>
      <c r="J87" s="819"/>
      <c r="K87" s="819"/>
      <c r="L87" s="819"/>
      <c r="M87" s="820"/>
      <c r="N87" s="58">
        <f>L84+L85+L86</f>
        <v>15082.294320273701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65356.608721186029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1767</v>
      </c>
      <c r="C31" s="960" t="s">
        <v>2250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344">
        <v>1.25</v>
      </c>
      <c r="N36" s="280">
        <f>K36/M36</f>
        <v>5180.487774939691</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1787.3521822135001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6967.8399571531909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19576.652516134487</v>
      </c>
      <c r="N48" s="280">
        <f>K48*M48</f>
        <v>9788.3262580672435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1422.2345278129328</v>
      </c>
      <c r="N49" s="280">
        <f>K49*M49</f>
        <v>711.11726390646641</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382422.8274037228</v>
      </c>
      <c r="N50" s="280">
        <f>K50*M50</f>
        <v>386247.05567776004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5348.2314898614313</v>
      </c>
      <c r="N51" s="280">
        <f>K51*M51</f>
        <v>1604.4694469584294</v>
      </c>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398350.96864669223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5">
        <f>VLOOKUP(A58,TRANSPORTE!A1:D117,4,FALSE)</f>
        <v>1319.1811235744801</v>
      </c>
      <c r="M58" s="906"/>
      <c r="N58" s="295">
        <f>K58*L58</f>
        <v>1332.3729348102249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5">
        <f>VLOOKUP(A59,TRANSPORTE!A1:D117,4,FALSE)</f>
        <v>1319.1811235744801</v>
      </c>
      <c r="M59" s="906"/>
      <c r="N59" s="295">
        <f>K59*L59</f>
        <v>659.59056178724006</v>
      </c>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1991.9634965974651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35747.043644270001</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443057.81574471289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88611.563148942587</v>
      </c>
      <c r="M82" s="854"/>
      <c r="N82" s="57"/>
    </row>
    <row r="83" spans="1:14">
      <c r="B83" s="95" t="s">
        <v>1057</v>
      </c>
      <c r="C83" s="96"/>
      <c r="D83" s="96"/>
      <c r="E83" s="96"/>
      <c r="F83" s="96"/>
      <c r="G83" s="96"/>
      <c r="H83" s="96"/>
      <c r="I83" s="93"/>
      <c r="J83" s="94"/>
      <c r="K83" s="312">
        <v>0.05</v>
      </c>
      <c r="L83" s="853">
        <f>N77*K83</f>
        <v>22152.890787235647</v>
      </c>
      <c r="M83" s="854"/>
      <c r="N83" s="57"/>
    </row>
    <row r="84" spans="1:14" ht="15.75" thickBot="1">
      <c r="B84" s="97" t="s">
        <v>1058</v>
      </c>
      <c r="C84" s="98"/>
      <c r="D84" s="98"/>
      <c r="E84" s="98"/>
      <c r="F84" s="98"/>
      <c r="G84" s="98"/>
      <c r="H84" s="98"/>
      <c r="I84" s="99"/>
      <c r="J84" s="100"/>
      <c r="K84" s="313">
        <v>0.05</v>
      </c>
      <c r="L84" s="855">
        <f>N77*K84</f>
        <v>22152.890787235647</v>
      </c>
      <c r="M84" s="856"/>
      <c r="N84" s="57"/>
    </row>
    <row r="85" spans="1:14" ht="15.75" thickBot="1">
      <c r="B85" s="818" t="s">
        <v>1037</v>
      </c>
      <c r="C85" s="819"/>
      <c r="D85" s="819"/>
      <c r="E85" s="819"/>
      <c r="F85" s="819"/>
      <c r="G85" s="819"/>
      <c r="H85" s="819"/>
      <c r="I85" s="819"/>
      <c r="J85" s="819"/>
      <c r="K85" s="819"/>
      <c r="L85" s="819"/>
      <c r="M85" s="820"/>
      <c r="N85" s="58">
        <f>L82+L83+L84</f>
        <v>132917.34472341387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575975.16046812676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1.5" customHeight="1" thickBot="1">
      <c r="A31" t="s">
        <v>1929</v>
      </c>
      <c r="B31" s="86" t="s">
        <v>1768</v>
      </c>
      <c r="C31" s="960" t="s">
        <v>2251</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344">
        <v>18.75</v>
      </c>
      <c r="N36" s="280">
        <f>K36/M36</f>
        <v>345.36585166264609</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447.50026207484609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19576.652516134487</v>
      </c>
      <c r="N48" s="280">
        <f>K48*M48</f>
        <v>978.83262580672442</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1422.2345278129328</v>
      </c>
      <c r="N49" s="280">
        <f>K49*M49</f>
        <v>71.111726390646638</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48773.32092875088</v>
      </c>
      <c r="N50" s="280">
        <f>K50*M50</f>
        <v>48773.32092875088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49823.265280948253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5">
        <f>VLOOKUP(A58,TRANSPORTE!A1:D117,4,FALSE)</f>
        <v>1319.1811235744801</v>
      </c>
      <c r="M58" s="906"/>
      <c r="N58" s="295">
        <f>K58*L58</f>
        <v>65.959056178724012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65.959056178724012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2042.6882082439997</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52379.412807445828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10475.882561489167</v>
      </c>
      <c r="M82" s="854"/>
      <c r="N82" s="57"/>
    </row>
    <row r="83" spans="1:14">
      <c r="B83" s="95" t="s">
        <v>1057</v>
      </c>
      <c r="C83" s="96"/>
      <c r="D83" s="96"/>
      <c r="E83" s="96"/>
      <c r="F83" s="96"/>
      <c r="G83" s="96"/>
      <c r="H83" s="96"/>
      <c r="I83" s="93"/>
      <c r="J83" s="94"/>
      <c r="K83" s="312">
        <v>0.05</v>
      </c>
      <c r="L83" s="853">
        <f>N77*K83</f>
        <v>2618.9706403722917</v>
      </c>
      <c r="M83" s="854"/>
      <c r="N83" s="57"/>
    </row>
    <row r="84" spans="1:14" ht="15.75" thickBot="1">
      <c r="B84" s="97" t="s">
        <v>1058</v>
      </c>
      <c r="C84" s="98"/>
      <c r="D84" s="98"/>
      <c r="E84" s="98"/>
      <c r="F84" s="98"/>
      <c r="G84" s="98"/>
      <c r="H84" s="98"/>
      <c r="I84" s="99"/>
      <c r="J84" s="100"/>
      <c r="K84" s="313">
        <v>0.05</v>
      </c>
      <c r="L84" s="855">
        <f>N77*K84</f>
        <v>2618.9706403722917</v>
      </c>
      <c r="M84" s="856"/>
      <c r="N84" s="57"/>
    </row>
    <row r="85" spans="1:14" ht="15.75" thickBot="1">
      <c r="B85" s="818" t="s">
        <v>1037</v>
      </c>
      <c r="C85" s="819"/>
      <c r="D85" s="819"/>
      <c r="E85" s="819"/>
      <c r="F85" s="819"/>
      <c r="G85" s="819"/>
      <c r="H85" s="819"/>
      <c r="I85" s="819"/>
      <c r="J85" s="819"/>
      <c r="K85" s="819"/>
      <c r="L85" s="819"/>
      <c r="M85" s="820"/>
      <c r="N85" s="58">
        <f>L82+L83+L84</f>
        <v>15713.823842233751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68093.236649679573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127.66801301525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382422.8274037228</v>
      </c>
      <c r="N48" s="280">
        <f>K48*M48</f>
        <v>26769.597918260599</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5348.2314898614313</v>
      </c>
      <c r="N49" s="280">
        <f>K49*M49</f>
        <v>1604.4694469584294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28374.067365219027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5">
        <f>VLOOKUP(A58,TRANSPORTE!A1:D117,4,FALSE)</f>
        <v>1319.1811235744801</v>
      </c>
      <c r="M58" s="906"/>
      <c r="N58" s="295">
        <f>K58*L58</f>
        <v>92.342678650213614</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92.342678650213614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2553.3602603049999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31147.438317189488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6229.4876634378979</v>
      </c>
      <c r="M82" s="854"/>
      <c r="N82" s="57"/>
    </row>
    <row r="83" spans="1:14">
      <c r="B83" s="95" t="s">
        <v>1057</v>
      </c>
      <c r="C83" s="96"/>
      <c r="D83" s="96"/>
      <c r="E83" s="96"/>
      <c r="F83" s="96"/>
      <c r="G83" s="96"/>
      <c r="H83" s="96"/>
      <c r="I83" s="93"/>
      <c r="J83" s="94"/>
      <c r="K83" s="312">
        <v>0.05</v>
      </c>
      <c r="L83" s="853">
        <f>N77*K83</f>
        <v>1557.3719158594745</v>
      </c>
      <c r="M83" s="854"/>
      <c r="N83" s="57"/>
    </row>
    <row r="84" spans="1:14" ht="15.75" thickBot="1">
      <c r="B84" s="97" t="s">
        <v>1058</v>
      </c>
      <c r="C84" s="98"/>
      <c r="D84" s="98"/>
      <c r="E84" s="98"/>
      <c r="F84" s="98"/>
      <c r="G84" s="98"/>
      <c r="H84" s="98"/>
      <c r="I84" s="99"/>
      <c r="J84" s="100"/>
      <c r="K84" s="313">
        <v>0.05</v>
      </c>
      <c r="L84" s="855">
        <f>N77*K84</f>
        <v>1557.3719158594745</v>
      </c>
      <c r="M84" s="856"/>
      <c r="N84" s="57"/>
    </row>
    <row r="85" spans="1:14" ht="15.75" thickBot="1">
      <c r="B85" s="818" t="s">
        <v>1037</v>
      </c>
      <c r="C85" s="819"/>
      <c r="D85" s="819"/>
      <c r="E85" s="819"/>
      <c r="F85" s="819"/>
      <c r="G85" s="819"/>
      <c r="H85" s="819"/>
      <c r="I85" s="819"/>
      <c r="J85" s="819"/>
      <c r="K85" s="819"/>
      <c r="L85" s="819"/>
      <c r="M85" s="820"/>
      <c r="N85" s="58">
        <f>L82+L83+L84</f>
        <v>9344.231495156846</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40491.669812346336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31151.269334215354</v>
      </c>
      <c r="N48" s="280">
        <f>K48*M48</f>
        <v>38939.086667769196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38939.086667769196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1361.7921388293332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40368.968413539995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8073.7936827079993</v>
      </c>
      <c r="M82" s="854"/>
      <c r="N82" s="57"/>
    </row>
    <row r="83" spans="1:14">
      <c r="B83" s="95" t="s">
        <v>1057</v>
      </c>
      <c r="C83" s="96"/>
      <c r="D83" s="96"/>
      <c r="E83" s="96"/>
      <c r="F83" s="96"/>
      <c r="G83" s="96"/>
      <c r="H83" s="96"/>
      <c r="I83" s="93"/>
      <c r="J83" s="94"/>
      <c r="K83" s="312">
        <v>0.05</v>
      </c>
      <c r="L83" s="853">
        <f>N77*K83</f>
        <v>2018.4484206769998</v>
      </c>
      <c r="M83" s="854"/>
      <c r="N83" s="57"/>
    </row>
    <row r="84" spans="1:14" ht="15.75" thickBot="1">
      <c r="B84" s="97" t="s">
        <v>1058</v>
      </c>
      <c r="C84" s="98"/>
      <c r="D84" s="98"/>
      <c r="E84" s="98"/>
      <c r="F84" s="98"/>
      <c r="G84" s="98"/>
      <c r="H84" s="98"/>
      <c r="I84" s="99"/>
      <c r="J84" s="100"/>
      <c r="K84" s="313">
        <v>0.05</v>
      </c>
      <c r="L84" s="855">
        <f>N77*K84</f>
        <v>2018.4484206769998</v>
      </c>
      <c r="M84" s="856"/>
      <c r="N84" s="57"/>
    </row>
    <row r="85" spans="1:14" ht="15.75" thickBot="1">
      <c r="B85" s="818" t="s">
        <v>1037</v>
      </c>
      <c r="C85" s="819"/>
      <c r="D85" s="819"/>
      <c r="E85" s="819"/>
      <c r="F85" s="819"/>
      <c r="G85" s="819"/>
      <c r="H85" s="819"/>
      <c r="I85" s="819"/>
      <c r="J85" s="819"/>
      <c r="K85" s="819"/>
      <c r="L85" s="819"/>
      <c r="M85" s="820"/>
      <c r="N85" s="58">
        <f>L82+L83+L84</f>
        <v>12110.690524061998</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52479.658937601991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153.2016156183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390366.6020829443</v>
      </c>
      <c r="N48" s="280">
        <f>K48*M48</f>
        <v>780.73320416588865</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382422.8274037228</v>
      </c>
      <c r="N49" s="280">
        <f>K49*M49</f>
        <v>26769.597918260599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5348.2314898614313</v>
      </c>
      <c r="N50" s="280">
        <f>K50*M50</f>
        <v>1604.4694469584294</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29154.800569384915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5">
        <f>VLOOKUP(A58,TRANSPORTE!A1:D117,4,FALSE)</f>
        <v>1319.1811235744801</v>
      </c>
      <c r="M58" s="906"/>
      <c r="N58" s="295">
        <f>K58*L58</f>
        <v>94.981040897362575</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94.981040897362575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3064.032312366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32467.015538266576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6493.4031076533156</v>
      </c>
      <c r="M82" s="854"/>
      <c r="N82" s="57"/>
    </row>
    <row r="83" spans="1:14">
      <c r="B83" s="95" t="s">
        <v>1057</v>
      </c>
      <c r="C83" s="96"/>
      <c r="D83" s="96"/>
      <c r="E83" s="96"/>
      <c r="F83" s="96"/>
      <c r="G83" s="96"/>
      <c r="H83" s="96"/>
      <c r="I83" s="93"/>
      <c r="J83" s="94"/>
      <c r="K83" s="312">
        <v>0.05</v>
      </c>
      <c r="L83" s="853">
        <f>N77*K83</f>
        <v>1623.3507769133289</v>
      </c>
      <c r="M83" s="854"/>
      <c r="N83" s="57"/>
    </row>
    <row r="84" spans="1:14" ht="15.75" thickBot="1">
      <c r="B84" s="97" t="s">
        <v>1058</v>
      </c>
      <c r="C84" s="98"/>
      <c r="D84" s="98"/>
      <c r="E84" s="98"/>
      <c r="F84" s="98"/>
      <c r="G84" s="98"/>
      <c r="H84" s="98"/>
      <c r="I84" s="99"/>
      <c r="J84" s="100"/>
      <c r="K84" s="313">
        <v>0.05</v>
      </c>
      <c r="L84" s="855">
        <f>N77*K84</f>
        <v>1623.3507769133289</v>
      </c>
      <c r="M84" s="856"/>
      <c r="N84" s="57"/>
    </row>
    <row r="85" spans="1:14" ht="15.75" thickBot="1">
      <c r="B85" s="818" t="s">
        <v>1037</v>
      </c>
      <c r="C85" s="819"/>
      <c r="D85" s="819"/>
      <c r="E85" s="819"/>
      <c r="F85" s="819"/>
      <c r="G85" s="819"/>
      <c r="H85" s="819"/>
      <c r="I85" s="819"/>
      <c r="J85" s="819"/>
      <c r="K85" s="819"/>
      <c r="L85" s="819"/>
      <c r="M85" s="820"/>
      <c r="N85" s="58">
        <f>L82+L83+L84</f>
        <v>9740.1046614799725</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42207.120199746547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85.112008676833341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390366.6020829443</v>
      </c>
      <c r="N48" s="280">
        <f>K48*M48</f>
        <v>780.73320416588865</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31151.269334215354</v>
      </c>
      <c r="N49" s="280">
        <f>K49*M49</f>
        <v>38939.086667769196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39719.819871935084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5">
        <f>VLOOKUP(A58,TRANSPORTE!A1:D117,4,FALSE)</f>
        <v>1319.1811235744801</v>
      </c>
      <c r="M58" s="906"/>
      <c r="N58" s="295">
        <f>K58*L58</f>
        <v>2.6383622471489603</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2.6383622471489603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1702.2401735366666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41509.810416395732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8301.9620832791461</v>
      </c>
      <c r="M82" s="854"/>
      <c r="N82" s="57"/>
    </row>
    <row r="83" spans="1:14">
      <c r="B83" s="95" t="s">
        <v>1057</v>
      </c>
      <c r="C83" s="96"/>
      <c r="D83" s="96"/>
      <c r="E83" s="96"/>
      <c r="F83" s="96"/>
      <c r="G83" s="96"/>
      <c r="H83" s="96"/>
      <c r="I83" s="93"/>
      <c r="J83" s="94"/>
      <c r="K83" s="312">
        <v>0.05</v>
      </c>
      <c r="L83" s="853">
        <f>N77*K83</f>
        <v>2075.4905208197865</v>
      </c>
      <c r="M83" s="854"/>
      <c r="N83" s="57"/>
    </row>
    <row r="84" spans="1:14" ht="15.75" thickBot="1">
      <c r="B84" s="97" t="s">
        <v>1058</v>
      </c>
      <c r="C84" s="98"/>
      <c r="D84" s="98"/>
      <c r="E84" s="98"/>
      <c r="F84" s="98"/>
      <c r="G84" s="98"/>
      <c r="H84" s="98"/>
      <c r="I84" s="99"/>
      <c r="J84" s="100"/>
      <c r="K84" s="313">
        <v>0.05</v>
      </c>
      <c r="L84" s="855">
        <f>N77*K84</f>
        <v>2075.4905208197865</v>
      </c>
      <c r="M84" s="856"/>
      <c r="N84" s="57"/>
    </row>
    <row r="85" spans="1:14" ht="15.75" thickBot="1">
      <c r="B85" s="818" t="s">
        <v>1037</v>
      </c>
      <c r="C85" s="819"/>
      <c r="D85" s="819"/>
      <c r="E85" s="819"/>
      <c r="F85" s="819"/>
      <c r="G85" s="819"/>
      <c r="H85" s="819"/>
      <c r="I85" s="819"/>
      <c r="J85" s="819"/>
      <c r="K85" s="819"/>
      <c r="L85" s="819"/>
      <c r="M85" s="820"/>
      <c r="N85" s="58">
        <f>L82+L83+L84</f>
        <v>12452.94312491872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53962.753541314451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21.278002169208335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5937.309161049875</v>
      </c>
      <c r="N48" s="280">
        <f>K48*M48</f>
        <v>6531.040077154863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6531.040077154863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425.56004338416665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6977.8781227082382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1395.5756245416478</v>
      </c>
      <c r="M82" s="854"/>
      <c r="N82" s="57"/>
    </row>
    <row r="83" spans="1:14">
      <c r="B83" s="95" t="s">
        <v>1057</v>
      </c>
      <c r="C83" s="96"/>
      <c r="D83" s="96"/>
      <c r="E83" s="96"/>
      <c r="F83" s="96"/>
      <c r="G83" s="96"/>
      <c r="H83" s="96"/>
      <c r="I83" s="93"/>
      <c r="J83" s="94"/>
      <c r="K83" s="312">
        <v>0.05</v>
      </c>
      <c r="L83" s="853">
        <f>N77*K83</f>
        <v>348.89390613541195</v>
      </c>
      <c r="M83" s="854"/>
      <c r="N83" s="57"/>
    </row>
    <row r="84" spans="1:14" ht="15.75" thickBot="1">
      <c r="B84" s="97" t="s">
        <v>1058</v>
      </c>
      <c r="C84" s="98"/>
      <c r="D84" s="98"/>
      <c r="E84" s="98"/>
      <c r="F84" s="98"/>
      <c r="G84" s="98"/>
      <c r="H84" s="98"/>
      <c r="I84" s="99"/>
      <c r="J84" s="100"/>
      <c r="K84" s="313">
        <v>0.05</v>
      </c>
      <c r="L84" s="855">
        <f>N77*K84</f>
        <v>348.89390613541195</v>
      </c>
      <c r="M84" s="856"/>
      <c r="N84" s="57"/>
    </row>
    <row r="85" spans="1:14" ht="15.75" thickBot="1">
      <c r="B85" s="818" t="s">
        <v>1037</v>
      </c>
      <c r="C85" s="819"/>
      <c r="D85" s="819"/>
      <c r="E85" s="819"/>
      <c r="F85" s="819"/>
      <c r="G85" s="819"/>
      <c r="H85" s="819"/>
      <c r="I85" s="819"/>
      <c r="J85" s="819"/>
      <c r="K85" s="819"/>
      <c r="L85" s="819"/>
      <c r="M85" s="820"/>
      <c r="N85" s="58">
        <f>L82+L83+L84</f>
        <v>2093.3634368124717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9071.2415595207094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21.278002169208335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6963</v>
      </c>
      <c r="N48" s="280">
        <f>K48*M48</f>
        <v>7659.3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7659.3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425.56004338416665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8106.1380455533754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1621.2276091106751</v>
      </c>
      <c r="M82" s="854"/>
      <c r="N82" s="57"/>
    </row>
    <row r="83" spans="1:14">
      <c r="B83" s="95" t="s">
        <v>1057</v>
      </c>
      <c r="C83" s="96"/>
      <c r="D83" s="96"/>
      <c r="E83" s="96"/>
      <c r="F83" s="96"/>
      <c r="G83" s="96"/>
      <c r="H83" s="96"/>
      <c r="I83" s="93"/>
      <c r="J83" s="94"/>
      <c r="K83" s="312">
        <v>0.05</v>
      </c>
      <c r="L83" s="853">
        <f>N77*K83</f>
        <v>405.30690227766877</v>
      </c>
      <c r="M83" s="854"/>
      <c r="N83" s="57"/>
    </row>
    <row r="84" spans="1:14" ht="15.75" thickBot="1">
      <c r="B84" s="97" t="s">
        <v>1058</v>
      </c>
      <c r="C84" s="98"/>
      <c r="D84" s="98"/>
      <c r="E84" s="98"/>
      <c r="F84" s="98"/>
      <c r="G84" s="98"/>
      <c r="H84" s="98"/>
      <c r="I84" s="99"/>
      <c r="J84" s="100"/>
      <c r="K84" s="313">
        <v>0.05</v>
      </c>
      <c r="L84" s="855">
        <f>N77*K84</f>
        <v>405.30690227766877</v>
      </c>
      <c r="M84" s="856"/>
      <c r="N84" s="57"/>
    </row>
    <row r="85" spans="1:14" ht="15.75" thickBot="1">
      <c r="B85" s="818" t="s">
        <v>1037</v>
      </c>
      <c r="C85" s="819"/>
      <c r="D85" s="819"/>
      <c r="E85" s="819"/>
      <c r="F85" s="819"/>
      <c r="G85" s="819"/>
      <c r="H85" s="819"/>
      <c r="I85" s="819"/>
      <c r="J85" s="819"/>
      <c r="K85" s="819"/>
      <c r="L85" s="819"/>
      <c r="M85" s="820"/>
      <c r="N85" s="58">
        <f>L82+L83+L84</f>
        <v>2431.8414136660126</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10537.979459219388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306.40323123659999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49415.45477889396</v>
      </c>
      <c r="N48" s="280">
        <f>K48*M48</f>
        <v>54357.000256783358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54357.000256783358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5">
        <f>VLOOKUP(A58,TRANSPORTE!A1:D117,4,FALSE)</f>
        <v>1319.1811235744801</v>
      </c>
      <c r="M58" s="906"/>
      <c r="N58" s="295">
        <f>K58*L58</f>
        <v>1451.0992359319282</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1451.0992359319282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6128.0646247319992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62242.567348683886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12448.513469736778</v>
      </c>
      <c r="M82" s="854"/>
      <c r="N82" s="57"/>
    </row>
    <row r="83" spans="1:14">
      <c r="B83" s="95" t="s">
        <v>1057</v>
      </c>
      <c r="C83" s="96"/>
      <c r="D83" s="96"/>
      <c r="E83" s="96"/>
      <c r="F83" s="96"/>
      <c r="G83" s="96"/>
      <c r="H83" s="96"/>
      <c r="I83" s="93"/>
      <c r="J83" s="94"/>
      <c r="K83" s="312">
        <v>0.05</v>
      </c>
      <c r="L83" s="853">
        <f>N77*K83</f>
        <v>3112.1283674341944</v>
      </c>
      <c r="M83" s="854"/>
      <c r="N83" s="57"/>
    </row>
    <row r="84" spans="1:14" ht="15.75" thickBot="1">
      <c r="B84" s="97" t="s">
        <v>1058</v>
      </c>
      <c r="C84" s="98"/>
      <c r="D84" s="98"/>
      <c r="E84" s="98"/>
      <c r="F84" s="98"/>
      <c r="G84" s="98"/>
      <c r="H84" s="98"/>
      <c r="I84" s="99"/>
      <c r="J84" s="100"/>
      <c r="K84" s="313">
        <v>0.05</v>
      </c>
      <c r="L84" s="855">
        <f>N77*K84</f>
        <v>3112.1283674341944</v>
      </c>
      <c r="M84" s="856"/>
      <c r="N84" s="57"/>
    </row>
    <row r="85" spans="1:14" ht="15.75" thickBot="1">
      <c r="B85" s="818" t="s">
        <v>1037</v>
      </c>
      <c r="C85" s="819"/>
      <c r="D85" s="819"/>
      <c r="E85" s="819"/>
      <c r="F85" s="819"/>
      <c r="G85" s="819"/>
      <c r="H85" s="819"/>
      <c r="I85" s="819"/>
      <c r="J85" s="819"/>
      <c r="K85" s="819"/>
      <c r="L85" s="819"/>
      <c r="M85" s="820"/>
      <c r="N85" s="58">
        <f>L82+L83+L84</f>
        <v>18672.770204605167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80915.33755328905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5"/>
      <c r="J36" s="276"/>
      <c r="K36" s="277">
        <f>VLOOKUP(A36,EQUIPOS!A6:D163,4,FALSE)</f>
        <v>6475.6097186746138</v>
      </c>
      <c r="L36" s="278"/>
      <c r="M36" s="344">
        <v>3</v>
      </c>
      <c r="N36" s="280">
        <f>K36/M36</f>
        <v>2158.5365728915381</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425.5600433841667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2584.0966162757049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42453.851107563038</v>
      </c>
      <c r="N48" s="280">
        <f>K48*M48</f>
        <v>53067.313884453797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53067.313884453797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5">
        <f>VLOOKUP(A60,TRANSPORTE!A1:D117,4,FALSE)</f>
        <v>1319.1811235744801</v>
      </c>
      <c r="M60" s="906"/>
      <c r="N60" s="295">
        <f>K60*L60</f>
        <v>1648.9764044681001</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1648.9764044681001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4255.6004338416669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61555.987339039268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12311.197467807855</v>
      </c>
      <c r="M84" s="854"/>
      <c r="N84" s="57"/>
    </row>
    <row r="85" spans="1:14">
      <c r="B85" s="95" t="s">
        <v>1057</v>
      </c>
      <c r="C85" s="96"/>
      <c r="D85" s="96"/>
      <c r="E85" s="96"/>
      <c r="F85" s="96"/>
      <c r="G85" s="96"/>
      <c r="H85" s="96"/>
      <c r="I85" s="93"/>
      <c r="J85" s="94"/>
      <c r="K85" s="312">
        <v>0.05</v>
      </c>
      <c r="L85" s="853">
        <f>N79*K85</f>
        <v>3077.7993669519637</v>
      </c>
      <c r="M85" s="854"/>
      <c r="N85" s="57"/>
    </row>
    <row r="86" spans="1:14" ht="15.75" thickBot="1">
      <c r="B86" s="97" t="s">
        <v>1058</v>
      </c>
      <c r="C86" s="98"/>
      <c r="D86" s="98"/>
      <c r="E86" s="98"/>
      <c r="F86" s="98"/>
      <c r="G86" s="98"/>
      <c r="H86" s="98"/>
      <c r="I86" s="99"/>
      <c r="J86" s="100"/>
      <c r="K86" s="313">
        <v>0.05</v>
      </c>
      <c r="L86" s="855">
        <f>N79*K86</f>
        <v>3077.7993669519637</v>
      </c>
      <c r="M86" s="856"/>
      <c r="N86" s="57"/>
    </row>
    <row r="87" spans="1:14" ht="15.75" thickBot="1">
      <c r="B87" s="818" t="s">
        <v>1037</v>
      </c>
      <c r="C87" s="819"/>
      <c r="D87" s="819"/>
      <c r="E87" s="819"/>
      <c r="F87" s="819"/>
      <c r="G87" s="819"/>
      <c r="H87" s="819"/>
      <c r="I87" s="819"/>
      <c r="J87" s="819"/>
      <c r="K87" s="819"/>
      <c r="L87" s="819"/>
      <c r="M87" s="820"/>
      <c r="N87" s="58">
        <f>L84+L85+L86</f>
        <v>18466.796201711782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80022.783540751057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197</v>
      </c>
      <c r="B36" s="867" t="str">
        <f>VLOOKUP(A36,EQUIPOS!A6:D154,3,FALSE)</f>
        <v>Equipo de perforación (TRACKDRILL), potencia 40 HP, 2100 golpes / minuto</v>
      </c>
      <c r="C36" s="868"/>
      <c r="D36" s="868"/>
      <c r="E36" s="868"/>
      <c r="F36" s="868"/>
      <c r="G36" s="868"/>
      <c r="H36" s="869"/>
      <c r="I36" s="275"/>
      <c r="J36" s="276"/>
      <c r="K36" s="277">
        <f>VLOOKUP(A36,EQUIPOS!A6:D163,4,FALSE)</f>
        <v>163325.06741879784</v>
      </c>
      <c r="L36" s="278"/>
      <c r="M36" s="344">
        <v>2.5</v>
      </c>
      <c r="N36" s="280">
        <f>K36/M36</f>
        <v>65330.026967519138</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65713.031006564881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18325.444444444442</v>
      </c>
      <c r="N48" s="280">
        <f>K48*M48</f>
        <v>18508.698888888885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18508.698888888885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91881.810676368768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18376.362135273754</v>
      </c>
      <c r="M84" s="854"/>
      <c r="N84" s="57"/>
    </row>
    <row r="85" spans="1:14">
      <c r="B85" s="95" t="s">
        <v>1057</v>
      </c>
      <c r="C85" s="96"/>
      <c r="D85" s="96"/>
      <c r="E85" s="96"/>
      <c r="F85" s="96"/>
      <c r="G85" s="96"/>
      <c r="H85" s="96"/>
      <c r="I85" s="93"/>
      <c r="J85" s="94"/>
      <c r="K85" s="312">
        <v>0.05</v>
      </c>
      <c r="L85" s="853">
        <f>N79*K85</f>
        <v>4594.0905338184384</v>
      </c>
      <c r="M85" s="854"/>
      <c r="N85" s="57"/>
    </row>
    <row r="86" spans="1:14" ht="15.75" thickBot="1">
      <c r="B86" s="97" t="s">
        <v>1058</v>
      </c>
      <c r="C86" s="98"/>
      <c r="D86" s="98"/>
      <c r="E86" s="98"/>
      <c r="F86" s="98"/>
      <c r="G86" s="98"/>
      <c r="H86" s="98"/>
      <c r="I86" s="99"/>
      <c r="J86" s="100"/>
      <c r="K86" s="313">
        <v>0.05</v>
      </c>
      <c r="L86" s="855">
        <f>N79*K86</f>
        <v>4594.0905338184384</v>
      </c>
      <c r="M86" s="856"/>
      <c r="N86" s="57"/>
    </row>
    <row r="87" spans="1:14" ht="15.75" thickBot="1">
      <c r="B87" s="818" t="s">
        <v>1037</v>
      </c>
      <c r="C87" s="819"/>
      <c r="D87" s="819"/>
      <c r="E87" s="819"/>
      <c r="F87" s="819"/>
      <c r="G87" s="819"/>
      <c r="H87" s="819"/>
      <c r="I87" s="819"/>
      <c r="J87" s="819"/>
      <c r="K87" s="819"/>
      <c r="L87" s="819"/>
      <c r="M87" s="820"/>
      <c r="N87" s="58">
        <f>L84+L85+L86</f>
        <v>27564.54320291063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119446.3538792794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197</v>
      </c>
      <c r="B36" s="867" t="str">
        <f>VLOOKUP(A36,EQUIPOS!A6:D154,3,FALSE)</f>
        <v>Equipo de perforación (TRACKDRILL), potencia 40 HP, 2100 golpes / minuto</v>
      </c>
      <c r="C36" s="868"/>
      <c r="D36" s="868"/>
      <c r="E36" s="868"/>
      <c r="F36" s="868"/>
      <c r="G36" s="868"/>
      <c r="H36" s="869"/>
      <c r="I36" s="275"/>
      <c r="J36" s="276"/>
      <c r="K36" s="277">
        <f>VLOOKUP(A36,EQUIPOS!A6:D163,4,FALSE)</f>
        <v>163325.06741879784</v>
      </c>
      <c r="L36" s="278"/>
      <c r="M36" s="344">
        <v>1.25</v>
      </c>
      <c r="N36" s="280">
        <f>K36/M36</f>
        <v>130660.05393503828</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131681.39803916027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18325.444444444442</v>
      </c>
      <c r="N48" s="280">
        <f>K48*M48</f>
        <v>18508.698888888885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18508.698888888885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20426.882082439999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170616.97901048913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34123.395802097824</v>
      </c>
      <c r="M84" s="854"/>
      <c r="N84" s="57"/>
    </row>
    <row r="85" spans="1:14">
      <c r="B85" s="95" t="s">
        <v>1057</v>
      </c>
      <c r="C85" s="96"/>
      <c r="D85" s="96"/>
      <c r="E85" s="96"/>
      <c r="F85" s="96"/>
      <c r="G85" s="96"/>
      <c r="H85" s="96"/>
      <c r="I85" s="93"/>
      <c r="J85" s="94"/>
      <c r="K85" s="312">
        <v>0.05</v>
      </c>
      <c r="L85" s="853">
        <f>N79*K85</f>
        <v>8530.8489505244561</v>
      </c>
      <c r="M85" s="854"/>
      <c r="N85" s="57"/>
    </row>
    <row r="86" spans="1:14" ht="15.75" thickBot="1">
      <c r="B86" s="97" t="s">
        <v>1058</v>
      </c>
      <c r="C86" s="98"/>
      <c r="D86" s="98"/>
      <c r="E86" s="98"/>
      <c r="F86" s="98"/>
      <c r="G86" s="98"/>
      <c r="H86" s="98"/>
      <c r="I86" s="99"/>
      <c r="J86" s="100"/>
      <c r="K86" s="313">
        <v>0.05</v>
      </c>
      <c r="L86" s="855">
        <f>N79*K86</f>
        <v>8530.8489505244561</v>
      </c>
      <c r="M86" s="856"/>
      <c r="N86" s="57"/>
    </row>
    <row r="87" spans="1:14" ht="15.75" thickBot="1">
      <c r="B87" s="818" t="s">
        <v>1037</v>
      </c>
      <c r="C87" s="819"/>
      <c r="D87" s="819"/>
      <c r="E87" s="819"/>
      <c r="F87" s="819"/>
      <c r="G87" s="819"/>
      <c r="H87" s="819"/>
      <c r="I87" s="819"/>
      <c r="J87" s="819"/>
      <c r="K87" s="819"/>
      <c r="L87" s="819"/>
      <c r="M87" s="820"/>
      <c r="N87" s="58">
        <f>L84+L85+L86</f>
        <v>51185.09370314674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221802.07271363586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314</v>
      </c>
      <c r="B36" s="867" t="str">
        <f>VLOOKUP(A36,EQUIPOS!A6:D154,3,FALSE)</f>
        <v xml:space="preserve">Retroexcavadora E-200 sobre orugas
</v>
      </c>
      <c r="C36" s="868"/>
      <c r="D36" s="868"/>
      <c r="E36" s="868"/>
      <c r="F36" s="868"/>
      <c r="G36" s="868"/>
      <c r="H36" s="869"/>
      <c r="I36" s="275"/>
      <c r="J36" s="276"/>
      <c r="K36" s="277">
        <f>VLOOKUP(A36,EQUIPOS!A6:D163,4,FALSE)</f>
        <v>201857.19944224725</v>
      </c>
      <c r="L36" s="278"/>
      <c r="M36" s="344">
        <v>23</v>
      </c>
      <c r="N36" s="280">
        <f>K36/M36</f>
        <v>8776.3999757498805</v>
      </c>
    </row>
    <row r="37" spans="1:14">
      <c r="A37" s="119" t="s">
        <v>328</v>
      </c>
      <c r="B37" s="867" t="str">
        <f>VLOOKUP(A37,EQUIPOS!A7:D154,3,FALSE)</f>
        <v xml:space="preserve">Taco metálico o puntal (escamas en concreto)
</v>
      </c>
      <c r="C37" s="868"/>
      <c r="D37" s="868"/>
      <c r="E37" s="868"/>
      <c r="F37" s="868"/>
      <c r="G37" s="868"/>
      <c r="H37" s="869"/>
      <c r="I37" s="429"/>
      <c r="J37" s="430"/>
      <c r="K37" s="277">
        <f>VLOOKUP(A37,EQUIPOS!A7:D164,4,FALSE)</f>
        <v>85.167220521637262</v>
      </c>
      <c r="L37" s="343"/>
      <c r="M37" s="344">
        <v>1</v>
      </c>
      <c r="N37" s="280">
        <f>K37/M37</f>
        <v>85.167220521637262</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N75*M41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9882.9113003935163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4158.4405873962914</v>
      </c>
      <c r="N48" s="280">
        <f>K48*M48</f>
        <v>1455.4542055887018</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15842.221261377861</v>
      </c>
      <c r="N49" s="280">
        <f>K49*M49</f>
        <v>15842.221261377861</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3377.8462619200764</v>
      </c>
      <c r="N50" s="280">
        <f>K50*M50</f>
        <v>12835.81579529629</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435510.04729909636</v>
      </c>
      <c r="N51" s="280">
        <f>K51*M51</f>
        <v>78391.808513837343</v>
      </c>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108525.2997761002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5">
        <f>VLOOKUP(A58,TRANSPORTE!A1:D117,4,FALSE)</f>
        <v>1319.1811235744801</v>
      </c>
      <c r="M58" s="906"/>
      <c r="N58" s="295">
        <f>K58*L58</f>
        <v>237.4526022434064</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237.4526022434064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20426.882082439999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139072.54576117711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27814.509152235423</v>
      </c>
      <c r="M82" s="854"/>
      <c r="N82" s="57"/>
    </row>
    <row r="83" spans="1:14">
      <c r="B83" s="95" t="s">
        <v>1057</v>
      </c>
      <c r="C83" s="96"/>
      <c r="D83" s="96"/>
      <c r="E83" s="96"/>
      <c r="F83" s="96"/>
      <c r="G83" s="96"/>
      <c r="H83" s="96"/>
      <c r="I83" s="93"/>
      <c r="J83" s="94"/>
      <c r="K83" s="312">
        <v>0.05</v>
      </c>
      <c r="L83" s="853">
        <f>N77*K83</f>
        <v>6953.6272880588558</v>
      </c>
      <c r="M83" s="854"/>
      <c r="N83" s="57"/>
    </row>
    <row r="84" spans="1:14" ht="15.75" thickBot="1">
      <c r="B84" s="97" t="s">
        <v>1058</v>
      </c>
      <c r="C84" s="98"/>
      <c r="D84" s="98"/>
      <c r="E84" s="98"/>
      <c r="F84" s="98"/>
      <c r="G84" s="98"/>
      <c r="H84" s="98"/>
      <c r="I84" s="99"/>
      <c r="J84" s="100"/>
      <c r="K84" s="313">
        <v>0.05</v>
      </c>
      <c r="L84" s="855">
        <f>N77*K84</f>
        <v>6953.6272880588558</v>
      </c>
      <c r="M84" s="856"/>
      <c r="N84" s="57"/>
    </row>
    <row r="85" spans="1:14" ht="15.75" thickBot="1">
      <c r="B85" s="818" t="s">
        <v>1037</v>
      </c>
      <c r="C85" s="819"/>
      <c r="D85" s="819"/>
      <c r="E85" s="819"/>
      <c r="F85" s="819"/>
      <c r="G85" s="819"/>
      <c r="H85" s="819"/>
      <c r="I85" s="819"/>
      <c r="J85" s="819"/>
      <c r="K85" s="819"/>
      <c r="L85" s="819"/>
      <c r="M85" s="820"/>
      <c r="N85" s="58">
        <f>L82+L83+L84</f>
        <v>41721.763728353137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180794.30948953025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N75*M41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4447.6464137511675</v>
      </c>
      <c r="N48" s="280">
        <f>K48*M48</f>
        <v>4447.6464137511675</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1014.8578464449673</v>
      </c>
      <c r="N49" s="280">
        <f>K49*M49</f>
        <v>4059.4313857798693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8" t="s">
        <v>1037</v>
      </c>
      <c r="C53" s="819"/>
      <c r="D53" s="819"/>
      <c r="E53" s="819"/>
      <c r="F53" s="819"/>
      <c r="G53" s="819"/>
      <c r="H53" s="819"/>
      <c r="I53" s="819"/>
      <c r="J53" s="819"/>
      <c r="K53" s="819"/>
      <c r="L53" s="819"/>
      <c r="M53" s="820"/>
      <c r="N53" s="402">
        <f>SUM(N48:N52)</f>
        <v>8507.0777995310364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B58" s="52"/>
      <c r="C58" s="325"/>
      <c r="D58" s="325"/>
      <c r="E58" s="325"/>
      <c r="F58" s="325"/>
      <c r="G58" s="325"/>
      <c r="H58" s="319"/>
      <c r="I58" s="287"/>
      <c r="J58" s="294"/>
      <c r="K58" s="287"/>
      <c r="L58" s="905"/>
      <c r="M58" s="906"/>
      <c r="N58" s="295"/>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8">
        <f>SUM(N69:N74)</f>
        <v>510.67205206099999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9068.817056798136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1813.7634113596273</v>
      </c>
      <c r="M82" s="854"/>
      <c r="N82" s="57"/>
    </row>
    <row r="83" spans="1:14">
      <c r="B83" s="95" t="s">
        <v>1057</v>
      </c>
      <c r="C83" s="96"/>
      <c r="D83" s="96"/>
      <c r="E83" s="96"/>
      <c r="F83" s="96"/>
      <c r="G83" s="96"/>
      <c r="H83" s="96"/>
      <c r="I83" s="93"/>
      <c r="J83" s="94"/>
      <c r="K83" s="312">
        <v>0.05</v>
      </c>
      <c r="L83" s="853">
        <f>N77*K83</f>
        <v>453.44085283990682</v>
      </c>
      <c r="M83" s="854"/>
      <c r="N83" s="57"/>
    </row>
    <row r="84" spans="1:14" ht="15.75" thickBot="1">
      <c r="B84" s="97" t="s">
        <v>1058</v>
      </c>
      <c r="C84" s="98"/>
      <c r="D84" s="98"/>
      <c r="E84" s="98"/>
      <c r="F84" s="98"/>
      <c r="G84" s="98"/>
      <c r="H84" s="98"/>
      <c r="I84" s="99"/>
      <c r="J84" s="100"/>
      <c r="K84" s="313">
        <v>0.05</v>
      </c>
      <c r="L84" s="855">
        <f>N77*K84</f>
        <v>453.44085283990682</v>
      </c>
      <c r="M84" s="856"/>
      <c r="N84" s="57"/>
    </row>
    <row r="85" spans="1:14" ht="15.75" thickBot="1">
      <c r="B85" s="818" t="s">
        <v>1037</v>
      </c>
      <c r="C85" s="819"/>
      <c r="D85" s="819"/>
      <c r="E85" s="819"/>
      <c r="F85" s="819"/>
      <c r="G85" s="819"/>
      <c r="H85" s="819"/>
      <c r="I85" s="819"/>
      <c r="J85" s="819"/>
      <c r="K85" s="819"/>
      <c r="L85" s="819"/>
      <c r="M85" s="820"/>
      <c r="N85" s="58">
        <f>L82+L83+L84</f>
        <v>2720.6451170394407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11789.462173837577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269</v>
      </c>
      <c r="B36" s="867" t="str">
        <f>VLOOKUP(A36,EQUIPOS!A6:D154,3,FALSE)</f>
        <v>Motoniveladora  potencia 215 HP, ancho de cuchilla 4,27 m, peso 18 ton.</v>
      </c>
      <c r="C36" s="868"/>
      <c r="D36" s="868"/>
      <c r="E36" s="868"/>
      <c r="F36" s="868"/>
      <c r="G36" s="868"/>
      <c r="H36" s="869"/>
      <c r="I36" s="275"/>
      <c r="J36" s="276"/>
      <c r="K36" s="277">
        <f>VLOOKUP(A36,EQUIPOS!A6:D163,4,FALSE)</f>
        <v>214087.91507024269</v>
      </c>
      <c r="L36" s="278"/>
      <c r="M36" s="344">
        <v>15</v>
      </c>
      <c r="N36" s="280">
        <f>K36/M36</f>
        <v>14272.527671349513</v>
      </c>
    </row>
    <row r="37" spans="1:14">
      <c r="A37" s="119" t="s">
        <v>365</v>
      </c>
      <c r="B37" s="867" t="str">
        <f>VLOOKUP(A37,EQUIPOS!A7:D154,3,FALSE)</f>
        <v xml:space="preserve">Vibrocompatador, potencia 153 HP, peso 10 Ton. </v>
      </c>
      <c r="C37" s="868"/>
      <c r="D37" s="868"/>
      <c r="E37" s="868"/>
      <c r="F37" s="868"/>
      <c r="G37" s="868"/>
      <c r="H37" s="869"/>
      <c r="I37" s="429"/>
      <c r="J37" s="430"/>
      <c r="K37" s="277">
        <f>VLOOKUP(A37,EQUIPOS!A7:D164,4,FALSE)</f>
        <v>126736.64168326417</v>
      </c>
      <c r="L37" s="343"/>
      <c r="M37" s="344">
        <v>15</v>
      </c>
      <c r="N37" s="280">
        <f>K37/M37</f>
        <v>8449.1094455509447</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106.39001084604166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22828.027127746496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19576.652516134487</v>
      </c>
      <c r="N48" s="280">
        <f>K48*M48</f>
        <v>20555.485141941212</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50.961642769987435</v>
      </c>
      <c r="N49" s="280">
        <f>K49*M49</f>
        <v>1528.8492830996231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22084.334425040834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5">
        <f>VLOOKUP(A60,TRANSPORTE!A1:D117,4,FALSE)</f>
        <v>1319.1811235744801</v>
      </c>
      <c r="M60" s="906"/>
      <c r="N60" s="295">
        <f>K60*L60</f>
        <v>1385.1401797532042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1385.1401797532042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2127.800216920833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48425.301949461369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9685.0603898922745</v>
      </c>
      <c r="M84" s="854"/>
      <c r="N84" s="57"/>
    </row>
    <row r="85" spans="1:14">
      <c r="B85" s="95" t="s">
        <v>1057</v>
      </c>
      <c r="C85" s="96"/>
      <c r="D85" s="96"/>
      <c r="E85" s="96"/>
      <c r="F85" s="96"/>
      <c r="G85" s="96"/>
      <c r="H85" s="96"/>
      <c r="I85" s="93"/>
      <c r="J85" s="94"/>
      <c r="K85" s="312">
        <v>0.05</v>
      </c>
      <c r="L85" s="853">
        <f>N79*K85</f>
        <v>2421.2650974730686</v>
      </c>
      <c r="M85" s="854"/>
      <c r="N85" s="57"/>
    </row>
    <row r="86" spans="1:14" ht="15.75" thickBot="1">
      <c r="B86" s="97" t="s">
        <v>1058</v>
      </c>
      <c r="C86" s="98"/>
      <c r="D86" s="98"/>
      <c r="E86" s="98"/>
      <c r="F86" s="98"/>
      <c r="G86" s="98"/>
      <c r="H86" s="98"/>
      <c r="I86" s="99"/>
      <c r="J86" s="100"/>
      <c r="K86" s="313">
        <v>0.05</v>
      </c>
      <c r="L86" s="855">
        <f>N79*K86</f>
        <v>2421.2650974730686</v>
      </c>
      <c r="M86" s="856"/>
      <c r="N86" s="57"/>
    </row>
    <row r="87" spans="1:14" ht="15.75" thickBot="1">
      <c r="B87" s="818" t="s">
        <v>1037</v>
      </c>
      <c r="C87" s="819"/>
      <c r="D87" s="819"/>
      <c r="E87" s="819"/>
      <c r="F87" s="819"/>
      <c r="G87" s="819"/>
      <c r="H87" s="819"/>
      <c r="I87" s="819"/>
      <c r="J87" s="819"/>
      <c r="K87" s="819"/>
      <c r="L87" s="819"/>
      <c r="M87" s="820"/>
      <c r="N87" s="58">
        <f>L84+L85+L86</f>
        <v>14527.59058483841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62952.892534299783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2.25" customHeight="1" thickBot="1">
      <c r="A31" t="s">
        <v>1929</v>
      </c>
      <c r="B31" s="86" t="s">
        <v>1228</v>
      </c>
      <c r="C31" s="960" t="s">
        <v>2261</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5348.2314898614313</v>
      </c>
      <c r="N50" s="280">
        <f>K50*M50</f>
        <v>10696.462979722863</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104461.69618431968</v>
      </c>
      <c r="N51" s="280">
        <f>K51*M51</f>
        <v>52230.848092159838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118501.47571326996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136038.74458912341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27207.748917824683</v>
      </c>
      <c r="M84" s="854"/>
      <c r="N84" s="57"/>
    </row>
    <row r="85" spans="1:14">
      <c r="B85" s="95" t="s">
        <v>1057</v>
      </c>
      <c r="C85" s="96"/>
      <c r="D85" s="96"/>
      <c r="E85" s="96"/>
      <c r="F85" s="96"/>
      <c r="G85" s="96"/>
      <c r="H85" s="96"/>
      <c r="I85" s="93"/>
      <c r="J85" s="94"/>
      <c r="K85" s="312">
        <v>0.05</v>
      </c>
      <c r="L85" s="853">
        <f>N79*K85</f>
        <v>6801.9372294561708</v>
      </c>
      <c r="M85" s="854"/>
      <c r="N85" s="57"/>
    </row>
    <row r="86" spans="1:14" ht="15.75" thickBot="1">
      <c r="B86" s="97" t="s">
        <v>1058</v>
      </c>
      <c r="C86" s="98"/>
      <c r="D86" s="98"/>
      <c r="E86" s="98"/>
      <c r="F86" s="98"/>
      <c r="G86" s="98"/>
      <c r="H86" s="98"/>
      <c r="I86" s="99"/>
      <c r="J86" s="100"/>
      <c r="K86" s="313">
        <v>0.05</v>
      </c>
      <c r="L86" s="855">
        <f>N79*K86</f>
        <v>6801.9372294561708</v>
      </c>
      <c r="M86" s="856"/>
      <c r="N86" s="57"/>
    </row>
    <row r="87" spans="1:14" ht="15.75" thickBot="1">
      <c r="B87" s="818" t="s">
        <v>1037</v>
      </c>
      <c r="C87" s="819"/>
      <c r="D87" s="819"/>
      <c r="E87" s="819"/>
      <c r="F87" s="819"/>
      <c r="G87" s="819"/>
      <c r="H87" s="819"/>
      <c r="I87" s="819"/>
      <c r="J87" s="819"/>
      <c r="K87" s="819"/>
      <c r="L87" s="819"/>
      <c r="M87" s="820"/>
      <c r="N87" s="58">
        <f>L84+L85+L86</f>
        <v>40811.623376737021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176850.36796586044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1.5" customHeight="1" thickBot="1">
      <c r="A31" t="s">
        <v>1929</v>
      </c>
      <c r="B31" s="86" t="s">
        <v>1776</v>
      </c>
      <c r="C31" s="960" t="s">
        <v>2262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5348.2314898614313</v>
      </c>
      <c r="N50" s="280">
        <f>K50*M50</f>
        <v>10696.462979722863</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137860.94308132119</v>
      </c>
      <c r="N51" s="280">
        <f>K51*M51</f>
        <v>68930.471540660597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135201.09916177072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152738.36803762414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30547.67360752483</v>
      </c>
      <c r="M84" s="854"/>
      <c r="N84" s="57"/>
    </row>
    <row r="85" spans="1:14">
      <c r="B85" s="95" t="s">
        <v>1057</v>
      </c>
      <c r="C85" s="96"/>
      <c r="D85" s="96"/>
      <c r="E85" s="96"/>
      <c r="F85" s="96"/>
      <c r="G85" s="96"/>
      <c r="H85" s="96"/>
      <c r="I85" s="93"/>
      <c r="J85" s="94"/>
      <c r="K85" s="312">
        <v>0.05</v>
      </c>
      <c r="L85" s="853">
        <f>N79*K85</f>
        <v>7636.9184018812075</v>
      </c>
      <c r="M85" s="854"/>
      <c r="N85" s="57"/>
    </row>
    <row r="86" spans="1:14" ht="15.75" thickBot="1">
      <c r="B86" s="97" t="s">
        <v>1058</v>
      </c>
      <c r="C86" s="98"/>
      <c r="D86" s="98"/>
      <c r="E86" s="98"/>
      <c r="F86" s="98"/>
      <c r="G86" s="98"/>
      <c r="H86" s="98"/>
      <c r="I86" s="99"/>
      <c r="J86" s="100"/>
      <c r="K86" s="313">
        <v>0.05</v>
      </c>
      <c r="L86" s="855">
        <f>N79*K86</f>
        <v>7636.9184018812075</v>
      </c>
      <c r="M86" s="856"/>
      <c r="N86" s="57"/>
    </row>
    <row r="87" spans="1:14" ht="15.75" thickBot="1">
      <c r="B87" s="818" t="s">
        <v>1037</v>
      </c>
      <c r="C87" s="819"/>
      <c r="D87" s="819"/>
      <c r="E87" s="819"/>
      <c r="F87" s="819"/>
      <c r="G87" s="819"/>
      <c r="H87" s="819"/>
      <c r="I87" s="819"/>
      <c r="J87" s="819"/>
      <c r="K87" s="819"/>
      <c r="L87" s="819"/>
      <c r="M87" s="820"/>
      <c r="N87" s="58">
        <f>L84+L85+L86</f>
        <v>45821.510411287243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198559.87844891139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1777</v>
      </c>
      <c r="C31" s="960" t="s">
        <v>2263</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5348.2314898614313</v>
      </c>
      <c r="N50" s="280">
        <f>K50*M50</f>
        <v>10696.462979722863</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148407.94931539454</v>
      </c>
      <c r="N51" s="280">
        <f>K51*M51</f>
        <v>74203.974657697268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140474.60227880738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158011.8711546608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31602.374230932161</v>
      </c>
      <c r="M84" s="854"/>
      <c r="N84" s="57"/>
    </row>
    <row r="85" spans="1:14">
      <c r="B85" s="95" t="s">
        <v>1057</v>
      </c>
      <c r="C85" s="96"/>
      <c r="D85" s="96"/>
      <c r="E85" s="96"/>
      <c r="F85" s="96"/>
      <c r="G85" s="96"/>
      <c r="H85" s="96"/>
      <c r="I85" s="93"/>
      <c r="J85" s="94"/>
      <c r="K85" s="312">
        <v>0.05</v>
      </c>
      <c r="L85" s="853">
        <f>N79*K85</f>
        <v>7900.5935577330401</v>
      </c>
      <c r="M85" s="854"/>
      <c r="N85" s="57"/>
    </row>
    <row r="86" spans="1:14" ht="15.75" thickBot="1">
      <c r="B86" s="97" t="s">
        <v>1058</v>
      </c>
      <c r="C86" s="98"/>
      <c r="D86" s="98"/>
      <c r="E86" s="98"/>
      <c r="F86" s="98"/>
      <c r="G86" s="98"/>
      <c r="H86" s="98"/>
      <c r="I86" s="99"/>
      <c r="J86" s="100"/>
      <c r="K86" s="313">
        <v>0.05</v>
      </c>
      <c r="L86" s="855">
        <f>N79*K86</f>
        <v>7900.5935577330401</v>
      </c>
      <c r="M86" s="856"/>
      <c r="N86" s="57"/>
    </row>
    <row r="87" spans="1:14" ht="15.75" thickBot="1">
      <c r="B87" s="818" t="s">
        <v>1037</v>
      </c>
      <c r="C87" s="819"/>
      <c r="D87" s="819"/>
      <c r="E87" s="819"/>
      <c r="F87" s="819"/>
      <c r="G87" s="819"/>
      <c r="H87" s="819"/>
      <c r="I87" s="819"/>
      <c r="J87" s="819"/>
      <c r="K87" s="819"/>
      <c r="L87" s="819"/>
      <c r="M87" s="820"/>
      <c r="N87" s="58">
        <f>L84+L85+L86</f>
        <v>47403.561346398237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205415.43250105903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9.25" customHeight="1" thickBot="1">
      <c r="A31" t="s">
        <v>1929</v>
      </c>
      <c r="B31" s="86" t="s">
        <v>1778</v>
      </c>
      <c r="C31" s="960" t="s">
        <v>2264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5623</v>
      </c>
      <c r="N49" s="280">
        <f>K49*M49</f>
        <v>6466.45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5348.2314898614313</v>
      </c>
      <c r="N50" s="280">
        <f>K50*M50</f>
        <v>10696.462979722863</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146796.83820428341</v>
      </c>
      <c r="N51" s="280">
        <f>K51*M51</f>
        <v>73398.419102141706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139669.04672325181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157206.31559910523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31441.263119821047</v>
      </c>
      <c r="M84" s="854"/>
      <c r="N84" s="57"/>
    </row>
    <row r="85" spans="1:14">
      <c r="B85" s="95" t="s">
        <v>1057</v>
      </c>
      <c r="C85" s="96"/>
      <c r="D85" s="96"/>
      <c r="E85" s="96"/>
      <c r="F85" s="96"/>
      <c r="G85" s="96"/>
      <c r="H85" s="96"/>
      <c r="I85" s="93"/>
      <c r="J85" s="94"/>
      <c r="K85" s="312">
        <v>0.05</v>
      </c>
      <c r="L85" s="853">
        <f>N79*K85</f>
        <v>7860.3157799552619</v>
      </c>
      <c r="M85" s="854"/>
      <c r="N85" s="57"/>
    </row>
    <row r="86" spans="1:14" ht="15.75" thickBot="1">
      <c r="B86" s="97" t="s">
        <v>1058</v>
      </c>
      <c r="C86" s="98"/>
      <c r="D86" s="98"/>
      <c r="E86" s="98"/>
      <c r="F86" s="98"/>
      <c r="G86" s="98"/>
      <c r="H86" s="98"/>
      <c r="I86" s="99"/>
      <c r="J86" s="100"/>
      <c r="K86" s="313">
        <v>0.05</v>
      </c>
      <c r="L86" s="855">
        <f>N79*K86</f>
        <v>7860.3157799552619</v>
      </c>
      <c r="M86" s="856"/>
      <c r="N86" s="57"/>
    </row>
    <row r="87" spans="1:14" ht="15.75" thickBot="1">
      <c r="B87" s="818" t="s">
        <v>1037</v>
      </c>
      <c r="C87" s="819"/>
      <c r="D87" s="819"/>
      <c r="E87" s="819"/>
      <c r="F87" s="819"/>
      <c r="G87" s="819"/>
      <c r="H87" s="819"/>
      <c r="I87" s="819"/>
      <c r="J87" s="819"/>
      <c r="K87" s="819"/>
      <c r="L87" s="819"/>
      <c r="M87" s="820"/>
      <c r="N87" s="58">
        <f>L84+L85+L86</f>
        <v>47161.894679731573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204368.21027883681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1229</v>
      </c>
      <c r="C31" s="960" t="s">
        <v>1818</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5623</v>
      </c>
      <c r="N49" s="280">
        <f>K49*M49</f>
        <v>2811.5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5348.2314898614313</v>
      </c>
      <c r="N50" s="280">
        <f>K50*M50</f>
        <v>5348.2314898614313</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74647.64766418295</v>
      </c>
      <c r="N51" s="280">
        <f>K51*M51</f>
        <v>74647.64766418295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131915.09379543163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149452.36267128505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29890.472534257013</v>
      </c>
      <c r="M84" s="854"/>
      <c r="N84" s="57"/>
    </row>
    <row r="85" spans="1:14">
      <c r="B85" s="95" t="s">
        <v>1057</v>
      </c>
      <c r="C85" s="96"/>
      <c r="D85" s="96"/>
      <c r="E85" s="96"/>
      <c r="F85" s="96"/>
      <c r="G85" s="96"/>
      <c r="H85" s="96"/>
      <c r="I85" s="93"/>
      <c r="J85" s="94"/>
      <c r="K85" s="312">
        <v>0.05</v>
      </c>
      <c r="L85" s="853">
        <f>N79*K85</f>
        <v>7472.6181335642532</v>
      </c>
      <c r="M85" s="854"/>
      <c r="N85" s="57"/>
    </row>
    <row r="86" spans="1:14" ht="15.75" thickBot="1">
      <c r="B86" s="97" t="s">
        <v>1058</v>
      </c>
      <c r="C86" s="98"/>
      <c r="D86" s="98"/>
      <c r="E86" s="98"/>
      <c r="F86" s="98"/>
      <c r="G86" s="98"/>
      <c r="H86" s="98"/>
      <c r="I86" s="99"/>
      <c r="J86" s="100"/>
      <c r="K86" s="313">
        <v>0.05</v>
      </c>
      <c r="L86" s="855">
        <f>N79*K86</f>
        <v>7472.6181335642532</v>
      </c>
      <c r="M86" s="856"/>
      <c r="N86" s="57"/>
    </row>
    <row r="87" spans="1:14" ht="15.75" thickBot="1">
      <c r="B87" s="818" t="s">
        <v>1037</v>
      </c>
      <c r="C87" s="819"/>
      <c r="D87" s="819"/>
      <c r="E87" s="819"/>
      <c r="F87" s="819"/>
      <c r="G87" s="819"/>
      <c r="H87" s="819"/>
      <c r="I87" s="819"/>
      <c r="J87" s="819"/>
      <c r="K87" s="819"/>
      <c r="L87" s="819"/>
      <c r="M87" s="820"/>
      <c r="N87" s="58">
        <f>L84+L85+L86</f>
        <v>44835.708801385517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194288.07147267056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1779</v>
      </c>
      <c r="C31" s="960" t="s">
        <v>1780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5623</v>
      </c>
      <c r="N49" s="280">
        <f>K49*M49</f>
        <v>2811.5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5348.2314898614313</v>
      </c>
      <c r="N50" s="280">
        <f>K50*M50</f>
        <v>5348.2314898614313</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74647.64766418295</v>
      </c>
      <c r="N51" s="280">
        <f>K51*M51</f>
        <v>74647.64766418295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131915.09379543163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149452.36267128505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29890.472534257013</v>
      </c>
      <c r="M84" s="854"/>
      <c r="N84" s="57"/>
    </row>
    <row r="85" spans="1:14">
      <c r="B85" s="95" t="s">
        <v>1057</v>
      </c>
      <c r="C85" s="96"/>
      <c r="D85" s="96"/>
      <c r="E85" s="96"/>
      <c r="F85" s="96"/>
      <c r="G85" s="96"/>
      <c r="H85" s="96"/>
      <c r="I85" s="93"/>
      <c r="J85" s="94"/>
      <c r="K85" s="312">
        <v>0.05</v>
      </c>
      <c r="L85" s="853">
        <f>N79*K85</f>
        <v>7472.6181335642532</v>
      </c>
      <c r="M85" s="854"/>
      <c r="N85" s="57"/>
    </row>
    <row r="86" spans="1:14" ht="15.75" thickBot="1">
      <c r="B86" s="97" t="s">
        <v>1058</v>
      </c>
      <c r="C86" s="98"/>
      <c r="D86" s="98"/>
      <c r="E86" s="98"/>
      <c r="F86" s="98"/>
      <c r="G86" s="98"/>
      <c r="H86" s="98"/>
      <c r="I86" s="99"/>
      <c r="J86" s="100"/>
      <c r="K86" s="313">
        <v>0.05</v>
      </c>
      <c r="L86" s="855">
        <f>N79*K86</f>
        <v>7472.6181335642532</v>
      </c>
      <c r="M86" s="856"/>
      <c r="N86" s="57"/>
    </row>
    <row r="87" spans="1:14" ht="15.75" thickBot="1">
      <c r="B87" s="818" t="s">
        <v>1037</v>
      </c>
      <c r="C87" s="819"/>
      <c r="D87" s="819"/>
      <c r="E87" s="819"/>
      <c r="F87" s="819"/>
      <c r="G87" s="819"/>
      <c r="H87" s="819"/>
      <c r="I87" s="819"/>
      <c r="J87" s="819"/>
      <c r="K87" s="819"/>
      <c r="L87" s="819"/>
      <c r="M87" s="820"/>
      <c r="N87" s="58">
        <f>L84+L85+L86</f>
        <v>44835.708801385517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194288.07147267056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1781</v>
      </c>
      <c r="C31" s="960" t="s">
        <v>1782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5623</v>
      </c>
      <c r="N49" s="280">
        <f>K49*M49</f>
        <v>2811.5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5348.2314898614313</v>
      </c>
      <c r="N50" s="280">
        <f>K50*M50</f>
        <v>5348.2314898614313</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74647.64766418295</v>
      </c>
      <c r="N51" s="280">
        <f>K51*M51</f>
        <v>74647.64766418295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131915.09379543163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149452.36267128505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29890.472534257013</v>
      </c>
      <c r="M84" s="854"/>
      <c r="N84" s="57"/>
    </row>
    <row r="85" spans="1:14">
      <c r="B85" s="95" t="s">
        <v>1057</v>
      </c>
      <c r="C85" s="96"/>
      <c r="D85" s="96"/>
      <c r="E85" s="96"/>
      <c r="F85" s="96"/>
      <c r="G85" s="96"/>
      <c r="H85" s="96"/>
      <c r="I85" s="93"/>
      <c r="J85" s="94"/>
      <c r="K85" s="312">
        <v>0.05</v>
      </c>
      <c r="L85" s="853">
        <f>N79*K85</f>
        <v>7472.6181335642532</v>
      </c>
      <c r="M85" s="854"/>
      <c r="N85" s="57"/>
    </row>
    <row r="86" spans="1:14" ht="15.75" thickBot="1">
      <c r="B86" s="97" t="s">
        <v>1058</v>
      </c>
      <c r="C86" s="98"/>
      <c r="D86" s="98"/>
      <c r="E86" s="98"/>
      <c r="F86" s="98"/>
      <c r="G86" s="98"/>
      <c r="H86" s="98"/>
      <c r="I86" s="99"/>
      <c r="J86" s="100"/>
      <c r="K86" s="313">
        <v>0.05</v>
      </c>
      <c r="L86" s="855">
        <f>N79*K86</f>
        <v>7472.6181335642532</v>
      </c>
      <c r="M86" s="856"/>
      <c r="N86" s="57"/>
    </row>
    <row r="87" spans="1:14" ht="15.75" thickBot="1">
      <c r="B87" s="818" t="s">
        <v>1037</v>
      </c>
      <c r="C87" s="819"/>
      <c r="D87" s="819"/>
      <c r="E87" s="819"/>
      <c r="F87" s="819"/>
      <c r="G87" s="819"/>
      <c r="H87" s="819"/>
      <c r="I87" s="819"/>
      <c r="J87" s="819"/>
      <c r="K87" s="819"/>
      <c r="L87" s="819"/>
      <c r="M87" s="820"/>
      <c r="N87" s="58">
        <f>L84+L85+L86</f>
        <v>44835.708801385517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194288.07147267056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1783</v>
      </c>
      <c r="C31" s="960" t="s">
        <v>1784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44643.376946715682</v>
      </c>
      <c r="N48" s="280">
        <f>K48*M48</f>
        <v>49107.714641387254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5623</v>
      </c>
      <c r="N49" s="280">
        <f>K49*M49</f>
        <v>2811.5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5348.2314898614313</v>
      </c>
      <c r="N50" s="280">
        <f>K50*M50</f>
        <v>5348.2314898614313</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74647.64766418295</v>
      </c>
      <c r="N51" s="280">
        <f>K51*M51</f>
        <v>74647.64766418295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131915.09379543163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5">
        <f>VLOOKUP(A60,TRANSPORTE!A1:D117,4,FALSE)</f>
        <v>1319.1811235744801</v>
      </c>
      <c r="M60" s="906"/>
      <c r="N60" s="295">
        <f>K60*L60</f>
        <v>1451.0992359319282</v>
      </c>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1451.0992359319282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149452.36267128505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29890.472534257013</v>
      </c>
      <c r="M84" s="854"/>
      <c r="N84" s="57"/>
    </row>
    <row r="85" spans="1:14">
      <c r="B85" s="95" t="s">
        <v>1057</v>
      </c>
      <c r="C85" s="96"/>
      <c r="D85" s="96"/>
      <c r="E85" s="96"/>
      <c r="F85" s="96"/>
      <c r="G85" s="96"/>
      <c r="H85" s="96"/>
      <c r="I85" s="93"/>
      <c r="J85" s="94"/>
      <c r="K85" s="312">
        <v>0.05</v>
      </c>
      <c r="L85" s="853">
        <f>N79*K85</f>
        <v>7472.6181335642532</v>
      </c>
      <c r="M85" s="854"/>
      <c r="N85" s="57"/>
    </row>
    <row r="86" spans="1:14" ht="15.75" thickBot="1">
      <c r="B86" s="97" t="s">
        <v>1058</v>
      </c>
      <c r="C86" s="98"/>
      <c r="D86" s="98"/>
      <c r="E86" s="98"/>
      <c r="F86" s="98"/>
      <c r="G86" s="98"/>
      <c r="H86" s="98"/>
      <c r="I86" s="99"/>
      <c r="J86" s="100"/>
      <c r="K86" s="313">
        <v>0.05</v>
      </c>
      <c r="L86" s="855">
        <f>N79*K86</f>
        <v>7472.6181335642532</v>
      </c>
      <c r="M86" s="856"/>
      <c r="N86" s="57"/>
    </row>
    <row r="87" spans="1:14" ht="15.75" thickBot="1">
      <c r="B87" s="818" t="s">
        <v>1037</v>
      </c>
      <c r="C87" s="819"/>
      <c r="D87" s="819"/>
      <c r="E87" s="819"/>
      <c r="F87" s="819"/>
      <c r="G87" s="819"/>
      <c r="H87" s="819"/>
      <c r="I87" s="819"/>
      <c r="J87" s="819"/>
      <c r="K87" s="819"/>
      <c r="L87" s="819"/>
      <c r="M87" s="820"/>
      <c r="N87" s="58">
        <f>L84+L85+L86</f>
        <v>44835.708801385517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194288.07147267056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8.5" customHeight="1" thickBot="1">
      <c r="A31" t="s">
        <v>1929</v>
      </c>
      <c r="B31" s="86" t="s">
        <v>1785</v>
      </c>
      <c r="C31" s="960" t="s">
        <v>1786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4176.6591898246679</v>
      </c>
      <c r="N48" s="280">
        <f>K48*M48</f>
        <v>5429.6569467720683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5429.6569467720683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6961.6731029550683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1392.3346205910138</v>
      </c>
      <c r="M84" s="854"/>
      <c r="N84" s="57"/>
    </row>
    <row r="85" spans="1:14">
      <c r="B85" s="95" t="s">
        <v>1057</v>
      </c>
      <c r="C85" s="96"/>
      <c r="D85" s="96"/>
      <c r="E85" s="96"/>
      <c r="F85" s="96"/>
      <c r="G85" s="96"/>
      <c r="H85" s="96"/>
      <c r="I85" s="93"/>
      <c r="J85" s="94"/>
      <c r="K85" s="312">
        <v>0.05</v>
      </c>
      <c r="L85" s="853">
        <f>N79*K85</f>
        <v>348.08365514775346</v>
      </c>
      <c r="M85" s="854"/>
      <c r="N85" s="57"/>
    </row>
    <row r="86" spans="1:14" ht="15.75" thickBot="1">
      <c r="B86" s="97" t="s">
        <v>1058</v>
      </c>
      <c r="C86" s="98"/>
      <c r="D86" s="98"/>
      <c r="E86" s="98"/>
      <c r="F86" s="98"/>
      <c r="G86" s="98"/>
      <c r="H86" s="98"/>
      <c r="I86" s="99"/>
      <c r="J86" s="100"/>
      <c r="K86" s="313">
        <v>0.05</v>
      </c>
      <c r="L86" s="855">
        <f>N79*K86</f>
        <v>348.08365514775346</v>
      </c>
      <c r="M86" s="856"/>
      <c r="N86" s="57"/>
    </row>
    <row r="87" spans="1:14" ht="15.75" thickBot="1">
      <c r="B87" s="818" t="s">
        <v>1037</v>
      </c>
      <c r="C87" s="819"/>
      <c r="D87" s="819"/>
      <c r="E87" s="819"/>
      <c r="F87" s="819"/>
      <c r="G87" s="819"/>
      <c r="H87" s="819"/>
      <c r="I87" s="819"/>
      <c r="J87" s="819"/>
      <c r="K87" s="819"/>
      <c r="L87" s="819"/>
      <c r="M87" s="820"/>
      <c r="N87" s="58">
        <f>L84+L85+L86</f>
        <v>2088.5019308865208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9050.1750338415895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 customHeight="1" thickBot="1">
      <c r="A31" t="s">
        <v>1929</v>
      </c>
      <c r="B31" s="86" t="s">
        <v>1787</v>
      </c>
      <c r="C31" s="960" t="s">
        <v>1788</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17242.394805610067</v>
      </c>
      <c r="N48" s="280">
        <f>K48*M48</f>
        <v>22415.113247293088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22415.113247293088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23947.129403476087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4789.4258806952175</v>
      </c>
      <c r="M84" s="854"/>
      <c r="N84" s="57"/>
    </row>
    <row r="85" spans="1:14">
      <c r="B85" s="95" t="s">
        <v>1057</v>
      </c>
      <c r="C85" s="96"/>
      <c r="D85" s="96"/>
      <c r="E85" s="96"/>
      <c r="F85" s="96"/>
      <c r="G85" s="96"/>
      <c r="H85" s="96"/>
      <c r="I85" s="93"/>
      <c r="J85" s="94"/>
      <c r="K85" s="312">
        <v>0.05</v>
      </c>
      <c r="L85" s="853">
        <f>N79*K85</f>
        <v>1197.3564701738044</v>
      </c>
      <c r="M85" s="854"/>
      <c r="N85" s="57"/>
    </row>
    <row r="86" spans="1:14" ht="15.75" thickBot="1">
      <c r="B86" s="97" t="s">
        <v>1058</v>
      </c>
      <c r="C86" s="98"/>
      <c r="D86" s="98"/>
      <c r="E86" s="98"/>
      <c r="F86" s="98"/>
      <c r="G86" s="98"/>
      <c r="H86" s="98"/>
      <c r="I86" s="99"/>
      <c r="J86" s="100"/>
      <c r="K86" s="313">
        <v>0.05</v>
      </c>
      <c r="L86" s="855">
        <f>N79*K86</f>
        <v>1197.3564701738044</v>
      </c>
      <c r="M86" s="856"/>
      <c r="N86" s="57"/>
    </row>
    <row r="87" spans="1:14" ht="15.75" thickBot="1">
      <c r="B87" s="818" t="s">
        <v>1037</v>
      </c>
      <c r="C87" s="819"/>
      <c r="D87" s="819"/>
      <c r="E87" s="819"/>
      <c r="F87" s="819"/>
      <c r="G87" s="819"/>
      <c r="H87" s="819"/>
      <c r="I87" s="819"/>
      <c r="J87" s="819"/>
      <c r="K87" s="819"/>
      <c r="L87" s="819"/>
      <c r="M87" s="820"/>
      <c r="N87" s="58">
        <f>L84+L85+L86</f>
        <v>7184.1388210428258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31131.268224518913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75" customHeight="1" thickBot="1">
      <c r="A31" t="s">
        <v>1929</v>
      </c>
      <c r="B31" s="86" t="s">
        <v>1789</v>
      </c>
      <c r="C31" s="960" t="s">
        <v>2265</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4176.6591898246679</v>
      </c>
      <c r="N48" s="280">
        <f>K48*M48</f>
        <v>5429.6569467720683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5429.6569467720683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6961.6731029550683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1392.3346205910138</v>
      </c>
      <c r="M84" s="854"/>
      <c r="N84" s="57"/>
    </row>
    <row r="85" spans="1:14">
      <c r="B85" s="95" t="s">
        <v>1057</v>
      </c>
      <c r="C85" s="96"/>
      <c r="D85" s="96"/>
      <c r="E85" s="96"/>
      <c r="F85" s="96"/>
      <c r="G85" s="96"/>
      <c r="H85" s="96"/>
      <c r="I85" s="93"/>
      <c r="J85" s="94"/>
      <c r="K85" s="312">
        <v>0.05</v>
      </c>
      <c r="L85" s="853">
        <f>N79*K85</f>
        <v>348.08365514775346</v>
      </c>
      <c r="M85" s="854"/>
      <c r="N85" s="57"/>
    </row>
    <row r="86" spans="1:14" ht="15.75" thickBot="1">
      <c r="B86" s="97" t="s">
        <v>1058</v>
      </c>
      <c r="C86" s="98"/>
      <c r="D86" s="98"/>
      <c r="E86" s="98"/>
      <c r="F86" s="98"/>
      <c r="G86" s="98"/>
      <c r="H86" s="98"/>
      <c r="I86" s="99"/>
      <c r="J86" s="100"/>
      <c r="K86" s="313">
        <v>0.05</v>
      </c>
      <c r="L86" s="855">
        <f>N79*K86</f>
        <v>348.08365514775346</v>
      </c>
      <c r="M86" s="856"/>
      <c r="N86" s="57"/>
    </row>
    <row r="87" spans="1:14" ht="15.75" thickBot="1">
      <c r="B87" s="818" t="s">
        <v>1037</v>
      </c>
      <c r="C87" s="819"/>
      <c r="D87" s="819"/>
      <c r="E87" s="819"/>
      <c r="F87" s="819"/>
      <c r="G87" s="819"/>
      <c r="H87" s="819"/>
      <c r="I87" s="819"/>
      <c r="J87" s="819"/>
      <c r="K87" s="819"/>
      <c r="L87" s="819"/>
      <c r="M87" s="820"/>
      <c r="N87" s="58">
        <f>L84+L85+L86</f>
        <v>2088.5019308865208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9050.1750338415895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30" customHeight="1" thickBot="1">
      <c r="A31" t="s">
        <v>1929</v>
      </c>
      <c r="B31" s="86" t="s">
        <v>1790</v>
      </c>
      <c r="C31" s="960" t="s">
        <v>2266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c r="C41" s="876"/>
      <c r="D41" s="876"/>
      <c r="E41" s="44"/>
      <c r="F41" s="45"/>
      <c r="G41" s="45"/>
      <c r="H41" s="46"/>
      <c r="I41" s="42"/>
      <c r="J41" s="43"/>
      <c r="K41" s="287"/>
      <c r="L41" s="284"/>
      <c r="M41" s="409"/>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17242.394805610067</v>
      </c>
      <c r="N48" s="280">
        <f>K48*M48</f>
        <v>22415.113247293088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22415.113247293088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23947.129403476087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4789.4258806952175</v>
      </c>
      <c r="M84" s="854"/>
      <c r="N84" s="57"/>
    </row>
    <row r="85" spans="1:14">
      <c r="B85" s="95" t="s">
        <v>1057</v>
      </c>
      <c r="C85" s="96"/>
      <c r="D85" s="96"/>
      <c r="E85" s="96"/>
      <c r="F85" s="96"/>
      <c r="G85" s="96"/>
      <c r="H85" s="96"/>
      <c r="I85" s="93"/>
      <c r="J85" s="94"/>
      <c r="K85" s="312">
        <v>0.05</v>
      </c>
      <c r="L85" s="853">
        <f>N79*K85</f>
        <v>1197.3564701738044</v>
      </c>
      <c r="M85" s="854"/>
      <c r="N85" s="57"/>
    </row>
    <row r="86" spans="1:14" ht="15.75" thickBot="1">
      <c r="B86" s="97" t="s">
        <v>1058</v>
      </c>
      <c r="C86" s="98"/>
      <c r="D86" s="98"/>
      <c r="E86" s="98"/>
      <c r="F86" s="98"/>
      <c r="G86" s="98"/>
      <c r="H86" s="98"/>
      <c r="I86" s="99"/>
      <c r="J86" s="100"/>
      <c r="K86" s="313">
        <v>0.05</v>
      </c>
      <c r="L86" s="855">
        <f>N79*K86</f>
        <v>1197.3564701738044</v>
      </c>
      <c r="M86" s="856"/>
      <c r="N86" s="57"/>
    </row>
    <row r="87" spans="1:14" ht="15.75" thickBot="1">
      <c r="B87" s="818" t="s">
        <v>1037</v>
      </c>
      <c r="C87" s="819"/>
      <c r="D87" s="819"/>
      <c r="E87" s="819"/>
      <c r="F87" s="819"/>
      <c r="G87" s="819"/>
      <c r="H87" s="819"/>
      <c r="I87" s="819"/>
      <c r="J87" s="819"/>
      <c r="K87" s="819"/>
      <c r="L87" s="819"/>
      <c r="M87" s="820"/>
      <c r="N87" s="58">
        <f>L84+L85+L86</f>
        <v>7184.1388210428258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31131.268224518913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5"/>
      <c r="J36" s="276"/>
      <c r="K36" s="277">
        <f>VLOOKUP(A36,EQUIPOS!A6:D163,4,FALSE)</f>
        <v>67489.912230166228</v>
      </c>
      <c r="L36" s="278"/>
      <c r="M36" s="344">
        <v>15</v>
      </c>
      <c r="N36" s="280">
        <f>K36/M36</f>
        <v>4499.3274820110819</v>
      </c>
    </row>
    <row r="37" spans="1:14">
      <c r="A37" s="119" t="s">
        <v>174</v>
      </c>
      <c r="B37" s="867" t="str">
        <f>VLOOKUP(A37,EQUIPOS!A7:D154,3,FALSE)</f>
        <v>Compactador vibratorio tipo DD-20</v>
      </c>
      <c r="C37" s="868"/>
      <c r="D37" s="868"/>
      <c r="E37" s="868"/>
      <c r="F37" s="868"/>
      <c r="G37" s="868"/>
      <c r="H37" s="869"/>
      <c r="I37" s="429"/>
      <c r="J37" s="430"/>
      <c r="K37" s="277">
        <f>VLOOKUP(A37,EQUIPOS!A7:D164,4,FALSE)</f>
        <v>77877.777777777766</v>
      </c>
      <c r="L37" s="343"/>
      <c r="M37" s="344">
        <v>15</v>
      </c>
      <c r="N37" s="280">
        <f>K37/M37</f>
        <v>5191.8518518518513</v>
      </c>
    </row>
    <row r="38" spans="1:14">
      <c r="A38" s="119" t="s">
        <v>269</v>
      </c>
      <c r="B38" s="867" t="str">
        <f>VLOOKUP(A38,EQUIPOS!A8:D154,3,FALSE)</f>
        <v>Motoniveladora  potencia 215 HP, ancho de cuchilla 4,27 m, peso 18 ton.</v>
      </c>
      <c r="C38" s="868"/>
      <c r="D38" s="868"/>
      <c r="E38" s="868"/>
      <c r="F38" s="868"/>
      <c r="G38" s="868"/>
      <c r="H38" s="869"/>
      <c r="I38" s="336"/>
      <c r="J38" s="338"/>
      <c r="K38" s="277">
        <f>VLOOKUP(A38,EQUIPOS!A8:D165,4,FALSE)</f>
        <v>214087.91507024269</v>
      </c>
      <c r="L38" s="431"/>
      <c r="M38" s="432">
        <v>15</v>
      </c>
      <c r="N38" s="280">
        <f>K38/M38</f>
        <v>14272.527671349513</v>
      </c>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N75*M41</f>
        <v>42.556004338416663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SUM(N36:N41)</f>
        <v>24006.263009550865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19576.652516134487</v>
      </c>
      <c r="N48" s="280">
        <f>K48*M48</f>
        <v>25449.648270974834</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50.961642769987435</v>
      </c>
      <c r="N49" s="280">
        <f>K49*M49</f>
        <v>1528.8492830996231</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7" t="s">
        <v>1037</v>
      </c>
      <c r="C53" s="861"/>
      <c r="D53" s="861"/>
      <c r="E53" s="861"/>
      <c r="F53" s="861"/>
      <c r="G53" s="861"/>
      <c r="H53" s="861"/>
      <c r="I53" s="861"/>
      <c r="J53" s="861"/>
      <c r="K53" s="861"/>
      <c r="L53" s="861"/>
      <c r="M53" s="862"/>
      <c r="N53" s="110">
        <f>SUM(N48:N52)</f>
        <v>26978.497554074456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4" t="s">
        <v>1045</v>
      </c>
      <c r="M57" s="883"/>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5">
        <f>VLOOKUP(A58,TRANSPORTE!A1:D117,4,FALSE)</f>
        <v>1319.1811235744801</v>
      </c>
      <c r="M58" s="906"/>
      <c r="N58" s="295">
        <f>K58*L58</f>
        <v>1714.9354606468241</v>
      </c>
    </row>
    <row r="59" spans="1:14">
      <c r="B59" s="52"/>
      <c r="C59" s="53"/>
      <c r="D59" s="53"/>
      <c r="E59" s="53"/>
      <c r="F59" s="53"/>
      <c r="G59" s="53"/>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1714.9354606468241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09">
        <f>SUM(N69:N74)</f>
        <v>2127.800216920833</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54827.496241192981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2"/>
      <c r="J81" s="342"/>
      <c r="K81" s="310" t="s">
        <v>1054</v>
      </c>
      <c r="L81" s="865" t="s">
        <v>1055</v>
      </c>
      <c r="M81" s="866"/>
      <c r="N81" s="311"/>
    </row>
    <row r="82" spans="1:14">
      <c r="B82" s="851" t="s">
        <v>1056</v>
      </c>
      <c r="C82" s="852"/>
      <c r="D82" s="852"/>
      <c r="E82" s="852"/>
      <c r="F82" s="852"/>
      <c r="G82" s="852"/>
      <c r="H82" s="852"/>
      <c r="I82" s="93"/>
      <c r="J82" s="94"/>
      <c r="K82" s="312">
        <v>0.2</v>
      </c>
      <c r="L82" s="853">
        <f>N77*K82</f>
        <v>10965.499248238597</v>
      </c>
      <c r="M82" s="854"/>
      <c r="N82" s="57"/>
    </row>
    <row r="83" spans="1:14">
      <c r="B83" s="95" t="s">
        <v>1057</v>
      </c>
      <c r="C83" s="96"/>
      <c r="D83" s="96"/>
      <c r="E83" s="96"/>
      <c r="F83" s="96"/>
      <c r="G83" s="96"/>
      <c r="H83" s="96"/>
      <c r="I83" s="93"/>
      <c r="J83" s="94"/>
      <c r="K83" s="312">
        <v>0.05</v>
      </c>
      <c r="L83" s="853">
        <f>N77*K83</f>
        <v>2741.3748120596492</v>
      </c>
      <c r="M83" s="854"/>
      <c r="N83" s="57"/>
    </row>
    <row r="84" spans="1:14" ht="15.75" thickBot="1">
      <c r="B84" s="97" t="s">
        <v>1058</v>
      </c>
      <c r="C84" s="98"/>
      <c r="D84" s="98"/>
      <c r="E84" s="98"/>
      <c r="F84" s="98"/>
      <c r="G84" s="98"/>
      <c r="H84" s="98"/>
      <c r="I84" s="99"/>
      <c r="J84" s="100"/>
      <c r="K84" s="313">
        <v>0.05</v>
      </c>
      <c r="L84" s="855">
        <f>N77*K84</f>
        <v>2741.3748120596492</v>
      </c>
      <c r="M84" s="856"/>
      <c r="N84" s="57"/>
    </row>
    <row r="85" spans="1:14" ht="15.75" thickBot="1">
      <c r="B85" s="818" t="s">
        <v>1037</v>
      </c>
      <c r="C85" s="819"/>
      <c r="D85" s="819"/>
      <c r="E85" s="819"/>
      <c r="F85" s="819"/>
      <c r="G85" s="819"/>
      <c r="H85" s="819"/>
      <c r="I85" s="819"/>
      <c r="J85" s="819"/>
      <c r="K85" s="819"/>
      <c r="L85" s="819"/>
      <c r="M85" s="820"/>
      <c r="N85" s="58">
        <f>L82+L83+L84</f>
        <v>16448.248872357897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71275.745113550875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11592.155137115618</v>
      </c>
      <c r="N48" s="280">
        <f>K48*M48</f>
        <v>8114.5085959809321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8114.5085959809321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09">
        <f>SUM(N71:N76)</f>
        <v>2042.688208244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10259.331214637134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2051.8662429274268</v>
      </c>
      <c r="M84" s="854"/>
      <c r="N84" s="57"/>
    </row>
    <row r="85" spans="1:14">
      <c r="B85" s="95" t="s">
        <v>1057</v>
      </c>
      <c r="C85" s="96"/>
      <c r="D85" s="96"/>
      <c r="E85" s="96"/>
      <c r="F85" s="96"/>
      <c r="G85" s="96"/>
      <c r="H85" s="96"/>
      <c r="I85" s="93"/>
      <c r="J85" s="94"/>
      <c r="K85" s="312">
        <v>0.05</v>
      </c>
      <c r="L85" s="853">
        <f>N79*K85</f>
        <v>512.9665607318567</v>
      </c>
      <c r="M85" s="854"/>
      <c r="N85" s="57"/>
    </row>
    <row r="86" spans="1:14" ht="15.75" thickBot="1">
      <c r="B86" s="97" t="s">
        <v>1058</v>
      </c>
      <c r="C86" s="98"/>
      <c r="D86" s="98"/>
      <c r="E86" s="98"/>
      <c r="F86" s="98"/>
      <c r="G86" s="98"/>
      <c r="H86" s="98"/>
      <c r="I86" s="99"/>
      <c r="J86" s="100"/>
      <c r="K86" s="313">
        <v>0.05</v>
      </c>
      <c r="L86" s="855">
        <f>N79*K86</f>
        <v>512.9665607318567</v>
      </c>
      <c r="M86" s="856"/>
      <c r="N86" s="57"/>
    </row>
    <row r="87" spans="1:14" ht="15.75" thickBot="1">
      <c r="B87" s="818" t="s">
        <v>1037</v>
      </c>
      <c r="C87" s="819"/>
      <c r="D87" s="819"/>
      <c r="E87" s="819"/>
      <c r="F87" s="819"/>
      <c r="G87" s="819"/>
      <c r="H87" s="819"/>
      <c r="I87" s="819"/>
      <c r="J87" s="819"/>
      <c r="K87" s="819"/>
      <c r="L87" s="819"/>
      <c r="M87" s="820"/>
      <c r="N87" s="58">
        <f>L84+L85+L86</f>
        <v>3077.79936439114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58">
        <f>N79+N87</f>
        <v>13337.130579028273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42171.199446306913</v>
      </c>
      <c r="N48" s="280">
        <f>K48*M48</f>
        <v>8434.2398892613837</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2594.6420628582</v>
      </c>
      <c r="N49" s="280">
        <f>K49*M49</f>
        <v>2724.3741660011101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7" t="s">
        <v>1037</v>
      </c>
      <c r="C55" s="861"/>
      <c r="D55" s="861"/>
      <c r="E55" s="861"/>
      <c r="F55" s="861"/>
      <c r="G55" s="861"/>
      <c r="H55" s="861"/>
      <c r="I55" s="861"/>
      <c r="J55" s="861"/>
      <c r="K55" s="861"/>
      <c r="L55" s="861"/>
      <c r="M55" s="862"/>
      <c r="N55" s="110">
        <f>SUM(N48:N54)</f>
        <v>11158.614055262493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8">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21882.72714854349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4376.5454297086981</v>
      </c>
      <c r="M84" s="854"/>
      <c r="N84" s="57"/>
    </row>
    <row r="85" spans="1:14">
      <c r="B85" s="95" t="s">
        <v>1057</v>
      </c>
      <c r="C85" s="96"/>
      <c r="D85" s="96"/>
      <c r="E85" s="96"/>
      <c r="F85" s="96"/>
      <c r="G85" s="96"/>
      <c r="H85" s="96"/>
      <c r="I85" s="93"/>
      <c r="J85" s="94"/>
      <c r="K85" s="312">
        <v>0.05</v>
      </c>
      <c r="L85" s="853">
        <f>N79*K85</f>
        <v>1094.1363574271745</v>
      </c>
      <c r="M85" s="854"/>
      <c r="N85" s="57"/>
    </row>
    <row r="86" spans="1:14" ht="15.75" thickBot="1">
      <c r="B86" s="97" t="s">
        <v>1058</v>
      </c>
      <c r="C86" s="98"/>
      <c r="D86" s="98"/>
      <c r="E86" s="98"/>
      <c r="F86" s="98"/>
      <c r="G86" s="98"/>
      <c r="H86" s="98"/>
      <c r="I86" s="99"/>
      <c r="J86" s="100"/>
      <c r="K86" s="313">
        <v>0.05</v>
      </c>
      <c r="L86" s="855">
        <f>N79*K86</f>
        <v>1094.1363574271745</v>
      </c>
      <c r="M86" s="856"/>
      <c r="N86" s="57"/>
    </row>
    <row r="87" spans="1:14" ht="15.75" thickBot="1">
      <c r="B87" s="818" t="s">
        <v>1037</v>
      </c>
      <c r="C87" s="819"/>
      <c r="D87" s="819"/>
      <c r="E87" s="819"/>
      <c r="F87" s="819"/>
      <c r="G87" s="819"/>
      <c r="H87" s="819"/>
      <c r="I87" s="819"/>
      <c r="J87" s="819"/>
      <c r="K87" s="819"/>
      <c r="L87" s="819"/>
      <c r="M87" s="820"/>
      <c r="N87" s="58">
        <f>L84+L85+L86</f>
        <v>6564.8181445630471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28447.545293106537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1500</v>
      </c>
      <c r="N36" s="280">
        <f>K36/M36</f>
        <v>33.764049447058348</v>
      </c>
    </row>
    <row r="37" spans="1:14">
      <c r="A37" s="119" t="s">
        <v>361</v>
      </c>
      <c r="B37" s="867" t="str">
        <f>VLOOKUP(A37,EQUIPOS!A7:D154,3,FALSE)</f>
        <v>Vehículo delineador</v>
      </c>
      <c r="C37" s="868"/>
      <c r="D37" s="868"/>
      <c r="E37" s="868"/>
      <c r="F37" s="868"/>
      <c r="G37" s="868"/>
      <c r="H37" s="869"/>
      <c r="I37" s="429"/>
      <c r="J37" s="430"/>
      <c r="K37" s="277">
        <f>VLOOKUP(A37,EQUIPOS!A7:D164,4,FALSE)</f>
        <v>144393.14308119196</v>
      </c>
      <c r="L37" s="343"/>
      <c r="M37" s="344">
        <v>1500</v>
      </c>
      <c r="N37" s="280">
        <f>K37/M37</f>
        <v>96.262095387461301</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0.21278002169208332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130.23892485621172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6252.7777777777774</v>
      </c>
      <c r="N48" s="280">
        <f>K48*M48</f>
        <v>287.62777777777774</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87251.333333333328</v>
      </c>
      <c r="N49" s="280">
        <f>K49*M49</f>
        <v>1221.5186666666666</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24512.333825767306</v>
      </c>
      <c r="N50" s="280">
        <f>K50*M50</f>
        <v>10.540303545079942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1519.6867479895243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21.278002169208332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1671.2036750149443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334.24073500298891</v>
      </c>
      <c r="M84" s="854"/>
      <c r="N84" s="57"/>
    </row>
    <row r="85" spans="1:14">
      <c r="B85" s="95" t="s">
        <v>1057</v>
      </c>
      <c r="C85" s="96"/>
      <c r="D85" s="96"/>
      <c r="E85" s="96"/>
      <c r="F85" s="96"/>
      <c r="G85" s="96"/>
      <c r="H85" s="96"/>
      <c r="I85" s="93"/>
      <c r="J85" s="94"/>
      <c r="K85" s="312">
        <v>0.05</v>
      </c>
      <c r="L85" s="853">
        <f>N79*K85</f>
        <v>83.560183750747228</v>
      </c>
      <c r="M85" s="854"/>
      <c r="N85" s="57"/>
    </row>
    <row r="86" spans="1:14" ht="15.75" thickBot="1">
      <c r="B86" s="97" t="s">
        <v>1058</v>
      </c>
      <c r="C86" s="98"/>
      <c r="D86" s="98"/>
      <c r="E86" s="98"/>
      <c r="F86" s="98"/>
      <c r="G86" s="98"/>
      <c r="H86" s="98"/>
      <c r="I86" s="99"/>
      <c r="J86" s="100"/>
      <c r="K86" s="313">
        <v>0.05</v>
      </c>
      <c r="L86" s="855">
        <f>N79*K86</f>
        <v>83.560183750747228</v>
      </c>
      <c r="M86" s="856"/>
      <c r="N86" s="57"/>
    </row>
    <row r="87" spans="1:14" ht="15.75" thickBot="1">
      <c r="B87" s="818" t="s">
        <v>1037</v>
      </c>
      <c r="C87" s="819"/>
      <c r="D87" s="819"/>
      <c r="E87" s="819"/>
      <c r="F87" s="819"/>
      <c r="G87" s="819"/>
      <c r="H87" s="819"/>
      <c r="I87" s="819"/>
      <c r="J87" s="819"/>
      <c r="K87" s="819"/>
      <c r="L87" s="819"/>
      <c r="M87" s="820"/>
      <c r="N87" s="58">
        <f>L84+L85+L86</f>
        <v>501.36110250448337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2172.5647775194275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1200</v>
      </c>
      <c r="N36" s="280">
        <f>K36/M36</f>
        <v>42.20506180882294</v>
      </c>
    </row>
    <row r="37" spans="1:14">
      <c r="A37" s="119" t="s">
        <v>201</v>
      </c>
      <c r="B37" s="867" t="str">
        <f>VLOOKUP(A37,EQUIPOS!A7:D154,3,FALSE)</f>
        <v>Equipo autopropulsado para pintura termoplástica</v>
      </c>
      <c r="C37" s="868"/>
      <c r="D37" s="868"/>
      <c r="E37" s="868"/>
      <c r="F37" s="868"/>
      <c r="G37" s="868"/>
      <c r="H37" s="869"/>
      <c r="I37" s="429"/>
      <c r="J37" s="430"/>
      <c r="K37" s="277">
        <f>VLOOKUP(A37,EQUIPOS!A7:D164,4,FALSE)</f>
        <v>98539.439192378151</v>
      </c>
      <c r="L37" s="343"/>
      <c r="M37" s="344">
        <v>1200</v>
      </c>
      <c r="N37" s="280">
        <f>K37/M37</f>
        <v>82.1161993269818</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0.37236503796114584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124.69362617376589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6252.7777777777774</v>
      </c>
      <c r="N48" s="280">
        <f>K48*M48</f>
        <v>675.3</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8271.817144456285</v>
      </c>
      <c r="N49" s="280">
        <f>K49*M49</f>
        <v>645.20173726759026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1320.5017372675902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37.236503796114583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1482.4318672374709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296.4863734474942</v>
      </c>
      <c r="M84" s="854"/>
      <c r="N84" s="57"/>
    </row>
    <row r="85" spans="1:14">
      <c r="B85" s="95" t="s">
        <v>1057</v>
      </c>
      <c r="C85" s="96"/>
      <c r="D85" s="96"/>
      <c r="E85" s="96"/>
      <c r="F85" s="96"/>
      <c r="G85" s="96"/>
      <c r="H85" s="96"/>
      <c r="I85" s="93"/>
      <c r="J85" s="94"/>
      <c r="K85" s="312">
        <v>0.05</v>
      </c>
      <c r="L85" s="853">
        <f>N79*K85</f>
        <v>74.121593361873551</v>
      </c>
      <c r="M85" s="854"/>
      <c r="N85" s="57"/>
    </row>
    <row r="86" spans="1:14" ht="15.75" thickBot="1">
      <c r="B86" s="97" t="s">
        <v>1058</v>
      </c>
      <c r="C86" s="98"/>
      <c r="D86" s="98"/>
      <c r="E86" s="98"/>
      <c r="F86" s="98"/>
      <c r="G86" s="98"/>
      <c r="H86" s="98"/>
      <c r="I86" s="99"/>
      <c r="J86" s="100"/>
      <c r="K86" s="313">
        <v>0.05</v>
      </c>
      <c r="L86" s="855">
        <f>N79*K86</f>
        <v>74.121593361873551</v>
      </c>
      <c r="M86" s="856"/>
      <c r="N86" s="57"/>
    </row>
    <row r="87" spans="1:14" ht="15.75" thickBot="1">
      <c r="B87" s="818" t="s">
        <v>1037</v>
      </c>
      <c r="C87" s="819"/>
      <c r="D87" s="819"/>
      <c r="E87" s="819"/>
      <c r="F87" s="819"/>
      <c r="G87" s="819"/>
      <c r="H87" s="819"/>
      <c r="I87" s="819"/>
      <c r="J87" s="819"/>
      <c r="K87" s="819"/>
      <c r="L87" s="819"/>
      <c r="M87" s="820"/>
      <c r="N87" s="58">
        <f>L84+L85+L86</f>
        <v>444.72956017124136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1927.1614274087124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199</v>
      </c>
      <c r="B36" s="867" t="str">
        <f>VLOOKUP(A36,EQUIPOS!A6:D154,3,FALSE)</f>
        <v xml:space="preserve">Equipo de pintura (Compresor), Presión máxima de trabajo 3300 psi.
</v>
      </c>
      <c r="C36" s="868"/>
      <c r="D36" s="868"/>
      <c r="E36" s="868"/>
      <c r="F36" s="868"/>
      <c r="G36" s="868"/>
      <c r="H36" s="869"/>
      <c r="I36" s="275"/>
      <c r="J36" s="276"/>
      <c r="K36" s="277">
        <f>VLOOKUP(A36,EQUIPOS!A6:D163,4,FALSE)</f>
        <v>11519.789561992855</v>
      </c>
      <c r="L36" s="278"/>
      <c r="M36" s="344">
        <v>6.1</v>
      </c>
      <c r="N36" s="280">
        <f>K36/M36</f>
        <v>1888.4900921299763</v>
      </c>
    </row>
    <row r="37" spans="1:14">
      <c r="A37" s="119" t="s">
        <v>138</v>
      </c>
      <c r="B37" s="867" t="str">
        <f>VLOOKUP(A37,EQUIPOS!A7:D154,3,FALSE)</f>
        <v>Camioneta D-300</v>
      </c>
      <c r="C37" s="868"/>
      <c r="D37" s="868"/>
      <c r="E37" s="868"/>
      <c r="F37" s="868"/>
      <c r="G37" s="868"/>
      <c r="H37" s="869"/>
      <c r="I37" s="429"/>
      <c r="J37" s="430"/>
      <c r="K37" s="277">
        <f>VLOOKUP(A37,EQUIPOS!A7:D164,4,FALSE)</f>
        <v>50646.074170587526</v>
      </c>
      <c r="L37" s="343"/>
      <c r="M37" s="344">
        <v>6.1</v>
      </c>
      <c r="N37" s="280">
        <f>K37/M37</f>
        <v>8302.635109932382</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73.252138615307373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10264.377340677665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6252.7777777777774</v>
      </c>
      <c r="N48" s="280">
        <f>K48*M48</f>
        <v>2388.5611111111111</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24512.333825767306</v>
      </c>
      <c r="N49" s="280">
        <f>K49*M49</f>
        <v>1225.6166912883652</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87251.333333333328</v>
      </c>
      <c r="N50" s="280">
        <f>K50*M50</f>
        <v>10470.16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14084.337802399477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7325.2138615307376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31673.929004607879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6334.7858009215761</v>
      </c>
      <c r="M84" s="854"/>
      <c r="N84" s="57"/>
    </row>
    <row r="85" spans="1:14">
      <c r="B85" s="95" t="s">
        <v>1057</v>
      </c>
      <c r="C85" s="96"/>
      <c r="D85" s="96"/>
      <c r="E85" s="96"/>
      <c r="F85" s="96"/>
      <c r="G85" s="96"/>
      <c r="H85" s="96"/>
      <c r="I85" s="93"/>
      <c r="J85" s="94"/>
      <c r="K85" s="312">
        <v>0.05</v>
      </c>
      <c r="L85" s="853">
        <f>N79*K85</f>
        <v>1583.696450230394</v>
      </c>
      <c r="M85" s="854"/>
      <c r="N85" s="57"/>
    </row>
    <row r="86" spans="1:14" ht="15.75" thickBot="1">
      <c r="B86" s="97" t="s">
        <v>1058</v>
      </c>
      <c r="C86" s="98"/>
      <c r="D86" s="98"/>
      <c r="E86" s="98"/>
      <c r="F86" s="98"/>
      <c r="G86" s="98"/>
      <c r="H86" s="98"/>
      <c r="I86" s="99"/>
      <c r="J86" s="100"/>
      <c r="K86" s="313">
        <v>0.05</v>
      </c>
      <c r="L86" s="855">
        <f>N79*K86</f>
        <v>1583.696450230394</v>
      </c>
      <c r="M86" s="856"/>
      <c r="N86" s="57"/>
    </row>
    <row r="87" spans="1:14" ht="15.75" thickBot="1">
      <c r="B87" s="818" t="s">
        <v>1037</v>
      </c>
      <c r="C87" s="819"/>
      <c r="D87" s="819"/>
      <c r="E87" s="819"/>
      <c r="F87" s="819"/>
      <c r="G87" s="819"/>
      <c r="H87" s="819"/>
      <c r="I87" s="819"/>
      <c r="J87" s="819"/>
      <c r="K87" s="819"/>
      <c r="L87" s="819"/>
      <c r="M87" s="820"/>
      <c r="N87" s="58">
        <f>L84+L85+L86</f>
        <v>9502.178701382365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41176.107705990245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6</v>
      </c>
      <c r="N36" s="280">
        <f>K36/M36</f>
        <v>8441.0123617645877</v>
      </c>
    </row>
    <row r="37" spans="1:14">
      <c r="A37" s="119" t="s">
        <v>1795</v>
      </c>
      <c r="B37" s="867" t="str">
        <f>VLOOKUP(A37,EQUIPOS!A7:D154,3,FALSE)</f>
        <v>Caldera para pintura termoplástica</v>
      </c>
      <c r="C37" s="868"/>
      <c r="D37" s="868"/>
      <c r="E37" s="868"/>
      <c r="F37" s="868"/>
      <c r="G37" s="868"/>
      <c r="H37" s="869"/>
      <c r="I37" s="429"/>
      <c r="J37" s="430"/>
      <c r="K37" s="277">
        <f>VLOOKUP(A37,EQUIPOS!A7:D164,4,FALSE)</f>
        <v>63564.69542185231</v>
      </c>
      <c r="L37" s="343"/>
      <c r="M37" s="344">
        <v>6</v>
      </c>
      <c r="N37" s="280">
        <f>K37/M37</f>
        <v>10594.115903642052</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19120.240274083473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6252.7777777777774</v>
      </c>
      <c r="N48" s="280">
        <f>K48*M48</f>
        <v>5627.5</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8271.817144456285</v>
      </c>
      <c r="N49" s="280">
        <f>K49*M49</f>
        <v>5376.6811438965851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11004.181143896585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38635.62228566339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7727.1244571326788</v>
      </c>
      <c r="M84" s="854"/>
      <c r="N84" s="57"/>
    </row>
    <row r="85" spans="1:14">
      <c r="B85" s="95" t="s">
        <v>1057</v>
      </c>
      <c r="C85" s="96"/>
      <c r="D85" s="96"/>
      <c r="E85" s="96"/>
      <c r="F85" s="96"/>
      <c r="G85" s="96"/>
      <c r="H85" s="96"/>
      <c r="I85" s="93"/>
      <c r="J85" s="94"/>
      <c r="K85" s="312">
        <v>0.05</v>
      </c>
      <c r="L85" s="853">
        <f>N79*K85</f>
        <v>1931.7811142831697</v>
      </c>
      <c r="M85" s="854"/>
      <c r="N85" s="57"/>
    </row>
    <row r="86" spans="1:14" ht="15.75" thickBot="1">
      <c r="B86" s="97" t="s">
        <v>1058</v>
      </c>
      <c r="C86" s="98"/>
      <c r="D86" s="98"/>
      <c r="E86" s="98"/>
      <c r="F86" s="98"/>
      <c r="G86" s="98"/>
      <c r="H86" s="98"/>
      <c r="I86" s="99"/>
      <c r="J86" s="100"/>
      <c r="K86" s="313">
        <v>0.05</v>
      </c>
      <c r="L86" s="855">
        <f>N79*K86</f>
        <v>1931.7811142831697</v>
      </c>
      <c r="M86" s="856"/>
      <c r="N86" s="57"/>
    </row>
    <row r="87" spans="1:14" ht="15.75" thickBot="1">
      <c r="B87" s="818" t="s">
        <v>1037</v>
      </c>
      <c r="C87" s="819"/>
      <c r="D87" s="819"/>
      <c r="E87" s="819"/>
      <c r="F87" s="819"/>
      <c r="G87" s="819"/>
      <c r="H87" s="819"/>
      <c r="I87" s="819"/>
      <c r="J87" s="819"/>
      <c r="K87" s="819"/>
      <c r="L87" s="819"/>
      <c r="M87" s="820"/>
      <c r="N87" s="58">
        <f>L84+L85+L86</f>
        <v>11590.68668569902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50226.308971362407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250</v>
      </c>
      <c r="N36" s="280">
        <f>K36/M36</f>
        <v>202.5842966823501</v>
      </c>
    </row>
    <row r="37" spans="1:14">
      <c r="A37" s="119" t="s">
        <v>251</v>
      </c>
      <c r="B37" s="867" t="str">
        <f>VLOOKUP(A37,EQUIPOS!A7:D154,3,FALSE)</f>
        <v>Maquina térmica pegatachas</v>
      </c>
      <c r="C37" s="868"/>
      <c r="D37" s="868"/>
      <c r="E37" s="868"/>
      <c r="F37" s="868"/>
      <c r="G37" s="868"/>
      <c r="H37" s="869"/>
      <c r="I37" s="429"/>
      <c r="J37" s="430"/>
      <c r="K37" s="277">
        <f>VLOOKUP(A37,EQUIPOS!A7:D164,4,FALSE)</f>
        <v>26666.42452679477</v>
      </c>
      <c r="L37" s="343"/>
      <c r="M37" s="344">
        <v>250</v>
      </c>
      <c r="N37" s="280">
        <f>K37/M37</f>
        <v>106.66569810717908</v>
      </c>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1.0213441041219999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310.2713388936512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8271.817144456285</v>
      </c>
      <c r="N48" s="280">
        <f>K48*M48</f>
        <v>661.74537155650285</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5625.936621921096</v>
      </c>
      <c r="N49" s="280">
        <f>K49*M49</f>
        <v>5625.936621921096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6287.6819934775986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6700.0877427834494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1340.0175485566899</v>
      </c>
      <c r="M84" s="854"/>
      <c r="N84" s="57"/>
    </row>
    <row r="85" spans="1:14">
      <c r="B85" s="95" t="s">
        <v>1057</v>
      </c>
      <c r="C85" s="96"/>
      <c r="D85" s="96"/>
      <c r="E85" s="96"/>
      <c r="F85" s="96"/>
      <c r="G85" s="96"/>
      <c r="H85" s="96"/>
      <c r="I85" s="93"/>
      <c r="J85" s="94"/>
      <c r="K85" s="312">
        <v>0.05</v>
      </c>
      <c r="L85" s="853">
        <f>N79*K85</f>
        <v>335.00438713917248</v>
      </c>
      <c r="M85" s="854"/>
      <c r="N85" s="57"/>
    </row>
    <row r="86" spans="1:14" ht="15.75" thickBot="1">
      <c r="B86" s="97" t="s">
        <v>1058</v>
      </c>
      <c r="C86" s="98"/>
      <c r="D86" s="98"/>
      <c r="E86" s="98"/>
      <c r="F86" s="98"/>
      <c r="G86" s="98"/>
      <c r="H86" s="98"/>
      <c r="I86" s="99"/>
      <c r="J86" s="100"/>
      <c r="K86" s="313">
        <v>0.05</v>
      </c>
      <c r="L86" s="855">
        <f>N79*K86</f>
        <v>335.00438713917248</v>
      </c>
      <c r="M86" s="856"/>
      <c r="N86" s="57"/>
    </row>
    <row r="87" spans="1:14" ht="15.75" thickBot="1">
      <c r="B87" s="818" t="s">
        <v>1037</v>
      </c>
      <c r="C87" s="819"/>
      <c r="D87" s="819"/>
      <c r="E87" s="819"/>
      <c r="F87" s="819"/>
      <c r="G87" s="819"/>
      <c r="H87" s="819"/>
      <c r="I87" s="819"/>
      <c r="J87" s="819"/>
      <c r="K87" s="819"/>
      <c r="L87" s="819"/>
      <c r="M87" s="820"/>
      <c r="N87" s="58">
        <f>L84+L85+L86</f>
        <v>2010.0263228350348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8710.1140656184834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3.75</v>
      </c>
      <c r="N36" s="280">
        <f>K36/M36</f>
        <v>13505.61977882334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13590.731787500174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84709.849476507588</v>
      </c>
      <c r="N48" s="280">
        <f>K48*M48</f>
        <v>84709.849476507588</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233875.05134575552</v>
      </c>
      <c r="N49" s="280">
        <f>K49*M49</f>
        <v>233875.05134575552</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382422.8274037228</v>
      </c>
      <c r="N50" s="280">
        <f>K50*M50</f>
        <v>11472.684822111683</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330057.58564437478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352159.51829955826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70431.903659911652</v>
      </c>
      <c r="M84" s="854"/>
      <c r="N84" s="57"/>
    </row>
    <row r="85" spans="1:14">
      <c r="B85" s="95" t="s">
        <v>1057</v>
      </c>
      <c r="C85" s="96"/>
      <c r="D85" s="96"/>
      <c r="E85" s="96"/>
      <c r="F85" s="96"/>
      <c r="G85" s="96"/>
      <c r="H85" s="96"/>
      <c r="I85" s="93"/>
      <c r="J85" s="94"/>
      <c r="K85" s="312">
        <v>0.05</v>
      </c>
      <c r="L85" s="853">
        <f>N79*K85</f>
        <v>17607.975914977913</v>
      </c>
      <c r="M85" s="854"/>
      <c r="N85" s="57"/>
    </row>
    <row r="86" spans="1:14" ht="15.75" thickBot="1">
      <c r="B86" s="97" t="s">
        <v>1058</v>
      </c>
      <c r="C86" s="98"/>
      <c r="D86" s="98"/>
      <c r="E86" s="98"/>
      <c r="F86" s="98"/>
      <c r="G86" s="98"/>
      <c r="H86" s="98"/>
      <c r="I86" s="99"/>
      <c r="J86" s="100"/>
      <c r="K86" s="313">
        <v>0.05</v>
      </c>
      <c r="L86" s="855">
        <f>N79*K86</f>
        <v>17607.975914977913</v>
      </c>
      <c r="M86" s="856"/>
      <c r="N86" s="57"/>
    </row>
    <row r="87" spans="1:14" ht="15.75" thickBot="1">
      <c r="B87" s="818" t="s">
        <v>1037</v>
      </c>
      <c r="C87" s="819"/>
      <c r="D87" s="819"/>
      <c r="E87" s="819"/>
      <c r="F87" s="819"/>
      <c r="G87" s="819"/>
      <c r="H87" s="819"/>
      <c r="I87" s="819"/>
      <c r="J87" s="819"/>
      <c r="K87" s="819"/>
      <c r="L87" s="819"/>
      <c r="M87" s="820"/>
      <c r="N87" s="58">
        <f>L84+L85+L86</f>
        <v>105647.85548986748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457807.37378942571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8.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3.75</v>
      </c>
      <c r="N36" s="280">
        <f>K36/M36</f>
        <v>13505.61977882334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13590.731787500174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84709.849476507588</v>
      </c>
      <c r="N48" s="280">
        <f>K48*M48</f>
        <v>84709.849476507588</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197712.759118635</v>
      </c>
      <c r="N49" s="280">
        <f>K49*M49</f>
        <v>197712.759118635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382422.8274037228</v>
      </c>
      <c r="N50" s="280">
        <f>K50*M50</f>
        <v>11472.684822111683</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293895.29341725429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315997.22607243777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63199.445214487554</v>
      </c>
      <c r="M84" s="854"/>
      <c r="N84" s="57"/>
    </row>
    <row r="85" spans="1:14">
      <c r="B85" s="95" t="s">
        <v>1057</v>
      </c>
      <c r="C85" s="96"/>
      <c r="D85" s="96"/>
      <c r="E85" s="96"/>
      <c r="F85" s="96"/>
      <c r="G85" s="96"/>
      <c r="H85" s="96"/>
      <c r="I85" s="93"/>
      <c r="J85" s="94"/>
      <c r="K85" s="312">
        <v>0.05</v>
      </c>
      <c r="L85" s="853">
        <f>N79*K85</f>
        <v>15799.861303621889</v>
      </c>
      <c r="M85" s="854"/>
      <c r="N85" s="57"/>
    </row>
    <row r="86" spans="1:14" ht="15.75" thickBot="1">
      <c r="B86" s="97" t="s">
        <v>1058</v>
      </c>
      <c r="C86" s="98"/>
      <c r="D86" s="98"/>
      <c r="E86" s="98"/>
      <c r="F86" s="98"/>
      <c r="G86" s="98"/>
      <c r="H86" s="98"/>
      <c r="I86" s="99"/>
      <c r="J86" s="100"/>
      <c r="K86" s="313">
        <v>0.05</v>
      </c>
      <c r="L86" s="855">
        <f>N79*K86</f>
        <v>15799.861303621889</v>
      </c>
      <c r="M86" s="856"/>
      <c r="N86" s="57"/>
    </row>
    <row r="87" spans="1:14" ht="15.75" thickBot="1">
      <c r="B87" s="818" t="s">
        <v>1037</v>
      </c>
      <c r="C87" s="819"/>
      <c r="D87" s="819"/>
      <c r="E87" s="819"/>
      <c r="F87" s="819"/>
      <c r="G87" s="819"/>
      <c r="H87" s="819"/>
      <c r="I87" s="819"/>
      <c r="J87" s="819"/>
      <c r="K87" s="819"/>
      <c r="L87" s="819"/>
      <c r="M87" s="820"/>
      <c r="N87" s="58">
        <f>L84+L85+L86</f>
        <v>94799.167821731331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410796.39389416913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3</v>
      </c>
      <c r="N36" s="280">
        <f>K36/M36</f>
        <v>16882.024723529175</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42.55600433841667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16924.580727867593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80467.211571599313</v>
      </c>
      <c r="N48" s="280">
        <f>K48*M48</f>
        <v>80467.211571599313</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382422.8274037228</v>
      </c>
      <c r="N49" s="280">
        <f>K49*M49</f>
        <v>22945.369644223367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103412.58121582268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4255.6004338416669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124592.76237753194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24918.552475506389</v>
      </c>
      <c r="M84" s="854"/>
      <c r="N84" s="57"/>
    </row>
    <row r="85" spans="1:14">
      <c r="B85" s="95" t="s">
        <v>1057</v>
      </c>
      <c r="C85" s="96"/>
      <c r="D85" s="96"/>
      <c r="E85" s="96"/>
      <c r="F85" s="96"/>
      <c r="G85" s="96"/>
      <c r="H85" s="96"/>
      <c r="I85" s="93"/>
      <c r="J85" s="94"/>
      <c r="K85" s="312">
        <v>0.05</v>
      </c>
      <c r="L85" s="853">
        <f>N79*K85</f>
        <v>6229.6381188765972</v>
      </c>
      <c r="M85" s="854"/>
      <c r="N85" s="57"/>
    </row>
    <row r="86" spans="1:14" ht="15.75" thickBot="1">
      <c r="B86" s="97" t="s">
        <v>1058</v>
      </c>
      <c r="C86" s="98"/>
      <c r="D86" s="98"/>
      <c r="E86" s="98"/>
      <c r="F86" s="98"/>
      <c r="G86" s="98"/>
      <c r="H86" s="98"/>
      <c r="I86" s="99"/>
      <c r="J86" s="100"/>
      <c r="K86" s="313">
        <v>0.05</v>
      </c>
      <c r="L86" s="855">
        <f>N79*K86</f>
        <v>6229.6381188765972</v>
      </c>
      <c r="M86" s="856"/>
      <c r="N86" s="57"/>
    </row>
    <row r="87" spans="1:14" ht="15.75" thickBot="1">
      <c r="B87" s="818" t="s">
        <v>1037</v>
      </c>
      <c r="C87" s="819"/>
      <c r="D87" s="819"/>
      <c r="E87" s="819"/>
      <c r="F87" s="819"/>
      <c r="G87" s="819"/>
      <c r="H87" s="819"/>
      <c r="I87" s="819"/>
      <c r="J87" s="819"/>
      <c r="K87" s="819"/>
      <c r="L87" s="819"/>
      <c r="M87" s="820"/>
      <c r="N87" s="58">
        <f>L84+L85+L86</f>
        <v>37377.82871325958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161970.59109079151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135</v>
      </c>
      <c r="B36" s="867" t="str">
        <f>VLOOKUP(A36,EQUIPOS!A6:D154,3,FALSE)</f>
        <v>Camión 350</v>
      </c>
      <c r="C36" s="868"/>
      <c r="D36" s="868"/>
      <c r="E36" s="868"/>
      <c r="F36" s="868"/>
      <c r="G36" s="868"/>
      <c r="H36" s="869"/>
      <c r="I36" s="275"/>
      <c r="J36" s="276"/>
      <c r="K36" s="277">
        <f>VLOOKUP(A36,EQUIPOS!A6:D163,4,FALSE)</f>
        <v>72000</v>
      </c>
      <c r="L36" s="278"/>
      <c r="M36" s="344">
        <v>6.25</v>
      </c>
      <c r="N36" s="280">
        <f>K36/M36</f>
        <v>11520</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306.40323123659999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11826.4032312366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123063.64416877776</v>
      </c>
      <c r="N48" s="280">
        <f>K48*M48</f>
        <v>30765.911042194439</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370373.2274093132</v>
      </c>
      <c r="N49" s="280">
        <f>K49*M49</f>
        <v>89678.747556734437</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120444.65859892887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6128.0646247320001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138399.12645489749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27679.825290979497</v>
      </c>
      <c r="M84" s="854"/>
      <c r="N84" s="57"/>
    </row>
    <row r="85" spans="1:14">
      <c r="B85" s="95" t="s">
        <v>1057</v>
      </c>
      <c r="C85" s="96"/>
      <c r="D85" s="96"/>
      <c r="E85" s="96"/>
      <c r="F85" s="96"/>
      <c r="G85" s="96"/>
      <c r="H85" s="96"/>
      <c r="I85" s="93"/>
      <c r="J85" s="94"/>
      <c r="K85" s="312">
        <v>0.05</v>
      </c>
      <c r="L85" s="853">
        <f>N79*K85</f>
        <v>6919.9563227448743</v>
      </c>
      <c r="M85" s="854"/>
      <c r="N85" s="57"/>
    </row>
    <row r="86" spans="1:14" ht="15.75" thickBot="1">
      <c r="B86" s="97" t="s">
        <v>1058</v>
      </c>
      <c r="C86" s="98"/>
      <c r="D86" s="98"/>
      <c r="E86" s="98"/>
      <c r="F86" s="98"/>
      <c r="G86" s="98"/>
      <c r="H86" s="98"/>
      <c r="I86" s="99"/>
      <c r="J86" s="100"/>
      <c r="K86" s="313">
        <v>0.05</v>
      </c>
      <c r="L86" s="855">
        <f>N79*K86</f>
        <v>6919.9563227448743</v>
      </c>
      <c r="M86" s="856"/>
      <c r="N86" s="57"/>
    </row>
    <row r="87" spans="1:14" ht="15.75" thickBot="1">
      <c r="B87" s="818" t="s">
        <v>1037</v>
      </c>
      <c r="C87" s="819"/>
      <c r="D87" s="819"/>
      <c r="E87" s="819"/>
      <c r="F87" s="819"/>
      <c r="G87" s="819"/>
      <c r="H87" s="819"/>
      <c r="I87" s="819"/>
      <c r="J87" s="819"/>
      <c r="K87" s="819"/>
      <c r="L87" s="819"/>
      <c r="M87" s="820"/>
      <c r="N87" s="58">
        <f>L84+L85+L86</f>
        <v>41519.737936469246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179918.86439136672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34.044803470733335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63777.50767675331</v>
      </c>
      <c r="N48" s="280">
        <f>K48*M48</f>
        <v>63777.50767675331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63777.50767675331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3404.4803470733332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67216.032827297386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13443.206565459477</v>
      </c>
      <c r="M84" s="854"/>
      <c r="N84" s="57"/>
    </row>
    <row r="85" spans="1:14">
      <c r="B85" s="95" t="s">
        <v>1057</v>
      </c>
      <c r="C85" s="96"/>
      <c r="D85" s="96"/>
      <c r="E85" s="96"/>
      <c r="F85" s="96"/>
      <c r="G85" s="96"/>
      <c r="H85" s="96"/>
      <c r="I85" s="93"/>
      <c r="J85" s="94"/>
      <c r="K85" s="312">
        <v>0.05</v>
      </c>
      <c r="L85" s="853">
        <f>N79*K85</f>
        <v>3360.8016413648693</v>
      </c>
      <c r="M85" s="854"/>
      <c r="N85" s="57"/>
    </row>
    <row r="86" spans="1:14" ht="15.75" thickBot="1">
      <c r="B86" s="97" t="s">
        <v>1058</v>
      </c>
      <c r="C86" s="98"/>
      <c r="D86" s="98"/>
      <c r="E86" s="98"/>
      <c r="F86" s="98"/>
      <c r="G86" s="98"/>
      <c r="H86" s="98"/>
      <c r="I86" s="99"/>
      <c r="J86" s="100"/>
      <c r="K86" s="313">
        <v>0.05</v>
      </c>
      <c r="L86" s="855">
        <f>N79*K86</f>
        <v>3360.8016413648693</v>
      </c>
      <c r="M86" s="856"/>
      <c r="N86" s="57"/>
    </row>
    <row r="87" spans="1:14" ht="15.75" thickBot="1">
      <c r="B87" s="818" t="s">
        <v>1037</v>
      </c>
      <c r="C87" s="819"/>
      <c r="D87" s="819"/>
      <c r="E87" s="819"/>
      <c r="F87" s="819"/>
      <c r="G87" s="819"/>
      <c r="H87" s="819"/>
      <c r="I87" s="819"/>
      <c r="J87" s="819"/>
      <c r="K87" s="819"/>
      <c r="L87" s="819"/>
      <c r="M87" s="820"/>
      <c r="N87" s="58">
        <f>L84+L85+L86</f>
        <v>20164.809848189216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87380.842675486609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35.218762211103453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61911.910909526094</v>
      </c>
      <c r="N48" s="280">
        <f>K48*M48</f>
        <v>61911.910909526094</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61911.910909526094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3521.8762211103449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65469.005892847541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13093.801178569509</v>
      </c>
      <c r="M84" s="854"/>
      <c r="N84" s="57"/>
    </row>
    <row r="85" spans="1:14">
      <c r="B85" s="95" t="s">
        <v>1057</v>
      </c>
      <c r="C85" s="96"/>
      <c r="D85" s="96"/>
      <c r="E85" s="96"/>
      <c r="F85" s="96"/>
      <c r="G85" s="96"/>
      <c r="H85" s="96"/>
      <c r="I85" s="93"/>
      <c r="J85" s="94"/>
      <c r="K85" s="312">
        <v>0.05</v>
      </c>
      <c r="L85" s="853">
        <f>N79*K85</f>
        <v>3273.4502946423772</v>
      </c>
      <c r="M85" s="854"/>
      <c r="N85" s="57"/>
    </row>
    <row r="86" spans="1:14" ht="15.75" thickBot="1">
      <c r="B86" s="97" t="s">
        <v>1058</v>
      </c>
      <c r="C86" s="98"/>
      <c r="D86" s="98"/>
      <c r="E86" s="98"/>
      <c r="F86" s="98"/>
      <c r="G86" s="98"/>
      <c r="H86" s="98"/>
      <c r="I86" s="99"/>
      <c r="J86" s="100"/>
      <c r="K86" s="313">
        <v>0.05</v>
      </c>
      <c r="L86" s="855">
        <f>N79*K86</f>
        <v>3273.4502946423772</v>
      </c>
      <c r="M86" s="856"/>
      <c r="N86" s="57"/>
    </row>
    <row r="87" spans="1:14" ht="15.75" thickBot="1">
      <c r="B87" s="818" t="s">
        <v>1037</v>
      </c>
      <c r="C87" s="819"/>
      <c r="D87" s="819"/>
      <c r="E87" s="819"/>
      <c r="F87" s="819"/>
      <c r="G87" s="819"/>
      <c r="H87" s="819"/>
      <c r="I87" s="819"/>
      <c r="J87" s="819"/>
      <c r="K87" s="819"/>
      <c r="L87" s="819"/>
      <c r="M87" s="820"/>
      <c r="N87" s="58">
        <f>L84+L85+L86</f>
        <v>19640.701767854265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85109.70766070181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35.218762211103453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32103.249563068759</v>
      </c>
      <c r="N48" s="280">
        <f>K48*M48</f>
        <v>32103.249563068759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32103.249563068759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3521.8762211103449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35660.34454639021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7132.0689092780422</v>
      </c>
      <c r="M84" s="854"/>
      <c r="N84" s="57"/>
    </row>
    <row r="85" spans="1:14">
      <c r="B85" s="95" t="s">
        <v>1057</v>
      </c>
      <c r="C85" s="96"/>
      <c r="D85" s="96"/>
      <c r="E85" s="96"/>
      <c r="F85" s="96"/>
      <c r="G85" s="96"/>
      <c r="H85" s="96"/>
      <c r="I85" s="93"/>
      <c r="J85" s="94"/>
      <c r="K85" s="312">
        <v>0.05</v>
      </c>
      <c r="L85" s="853">
        <f>N79*K85</f>
        <v>1783.0172273195105</v>
      </c>
      <c r="M85" s="854"/>
      <c r="N85" s="57"/>
    </row>
    <row r="86" spans="1:14" ht="15.75" thickBot="1">
      <c r="B86" s="97" t="s">
        <v>1058</v>
      </c>
      <c r="C86" s="98"/>
      <c r="D86" s="98"/>
      <c r="E86" s="98"/>
      <c r="F86" s="98"/>
      <c r="G86" s="98"/>
      <c r="H86" s="98"/>
      <c r="I86" s="99"/>
      <c r="J86" s="100"/>
      <c r="K86" s="313">
        <v>0.05</v>
      </c>
      <c r="L86" s="855">
        <f>N79*K86</f>
        <v>1783.0172273195105</v>
      </c>
      <c r="M86" s="856"/>
      <c r="N86" s="57"/>
    </row>
    <row r="87" spans="1:14" ht="15.75" thickBot="1">
      <c r="B87" s="818" t="s">
        <v>1037</v>
      </c>
      <c r="C87" s="819"/>
      <c r="D87" s="819"/>
      <c r="E87" s="819"/>
      <c r="F87" s="819"/>
      <c r="G87" s="819"/>
      <c r="H87" s="819"/>
      <c r="I87" s="819"/>
      <c r="J87" s="819"/>
      <c r="K87" s="819"/>
      <c r="L87" s="819"/>
      <c r="M87" s="820"/>
      <c r="N87" s="58">
        <f>L84+L85+L86</f>
        <v>10698.103363917064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46358.447910307274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5"/>
      <c r="J36" s="276"/>
      <c r="K36" s="277">
        <f>VLOOKUP(A36,EQUIPOS!A6:D163,4,FALSE)</f>
        <v>6411.7098712553097</v>
      </c>
      <c r="L36" s="278"/>
      <c r="M36" s="344">
        <v>1.25</v>
      </c>
      <c r="N36" s="280">
        <f>K36/M36</f>
        <v>5129.3678970042474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0.02</v>
      </c>
      <c r="N41" s="352">
        <f>N77*M41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5640.0399490652471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3377.8462619200764</v>
      </c>
      <c r="N48" s="280">
        <f>K48*M48</f>
        <v>32427.324114432733</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435510.04729909636</v>
      </c>
      <c r="N49" s="280">
        <f>K49*M49</f>
        <v>52261.205675891564</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23695.646790921877</v>
      </c>
      <c r="N50" s="280">
        <f>K50*M50</f>
        <v>11847.823395460939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96536.353185785236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127709.99573790049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25541.9991475801</v>
      </c>
      <c r="M84" s="854"/>
      <c r="N84" s="57"/>
    </row>
    <row r="85" spans="1:14">
      <c r="B85" s="95" t="s">
        <v>1057</v>
      </c>
      <c r="C85" s="96"/>
      <c r="D85" s="96"/>
      <c r="E85" s="96"/>
      <c r="F85" s="96"/>
      <c r="G85" s="96"/>
      <c r="H85" s="96"/>
      <c r="I85" s="93"/>
      <c r="J85" s="94"/>
      <c r="K85" s="312">
        <v>0.05</v>
      </c>
      <c r="L85" s="853">
        <f>N79*K85</f>
        <v>6385.499786895025</v>
      </c>
      <c r="M85" s="854"/>
      <c r="N85" s="57"/>
    </row>
    <row r="86" spans="1:14" ht="15.75" thickBot="1">
      <c r="B86" s="97" t="s">
        <v>1058</v>
      </c>
      <c r="C86" s="98"/>
      <c r="D86" s="98"/>
      <c r="E86" s="98"/>
      <c r="F86" s="98"/>
      <c r="G86" s="98"/>
      <c r="H86" s="98"/>
      <c r="I86" s="99"/>
      <c r="J86" s="100"/>
      <c r="K86" s="313">
        <v>0.05</v>
      </c>
      <c r="L86" s="855">
        <f>N79*K86</f>
        <v>6385.499786895025</v>
      </c>
      <c r="M86" s="856"/>
      <c r="N86" s="57"/>
    </row>
    <row r="87" spans="1:14" ht="15.75" thickBot="1">
      <c r="B87" s="818" t="s">
        <v>1037</v>
      </c>
      <c r="C87" s="819"/>
      <c r="D87" s="819"/>
      <c r="E87" s="819"/>
      <c r="F87" s="819"/>
      <c r="G87" s="819"/>
      <c r="H87" s="819"/>
      <c r="I87" s="819"/>
      <c r="J87" s="819"/>
      <c r="K87" s="819"/>
      <c r="L87" s="819"/>
      <c r="M87" s="820"/>
      <c r="N87" s="58">
        <f>L84+L85+L86</f>
        <v>38312.998721370146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166022.99445927065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7.2953150294428575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10633.306445701533</v>
      </c>
      <c r="N48" s="280">
        <f>K48*M48</f>
        <v>10633.306445701533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10633.306445701533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729.53150294428576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11370.133263675263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2274.0266527350527</v>
      </c>
      <c r="M84" s="854"/>
      <c r="N84" s="57"/>
    </row>
    <row r="85" spans="1:14">
      <c r="B85" s="95" t="s">
        <v>1057</v>
      </c>
      <c r="C85" s="96"/>
      <c r="D85" s="96"/>
      <c r="E85" s="96"/>
      <c r="F85" s="96"/>
      <c r="G85" s="96"/>
      <c r="H85" s="96"/>
      <c r="I85" s="93"/>
      <c r="J85" s="94"/>
      <c r="K85" s="312">
        <v>0.05</v>
      </c>
      <c r="L85" s="853">
        <f>N79*K85</f>
        <v>568.50666318376318</v>
      </c>
      <c r="M85" s="854"/>
      <c r="N85" s="57"/>
    </row>
    <row r="86" spans="1:14" ht="15.75" thickBot="1">
      <c r="B86" s="97" t="s">
        <v>1058</v>
      </c>
      <c r="C86" s="98"/>
      <c r="D86" s="98"/>
      <c r="E86" s="98"/>
      <c r="F86" s="98"/>
      <c r="G86" s="98"/>
      <c r="H86" s="98"/>
      <c r="I86" s="99"/>
      <c r="J86" s="100"/>
      <c r="K86" s="313">
        <v>0.05</v>
      </c>
      <c r="L86" s="855">
        <f>N79*K86</f>
        <v>568.50666318376318</v>
      </c>
      <c r="M86" s="856"/>
      <c r="N86" s="57"/>
    </row>
    <row r="87" spans="1:14" ht="15.75" thickBot="1">
      <c r="B87" s="818" t="s">
        <v>1037</v>
      </c>
      <c r="C87" s="819"/>
      <c r="D87" s="819"/>
      <c r="E87" s="819"/>
      <c r="F87" s="819"/>
      <c r="G87" s="819"/>
      <c r="H87" s="819"/>
      <c r="I87" s="819"/>
      <c r="J87" s="819"/>
      <c r="K87" s="819"/>
      <c r="L87" s="819"/>
      <c r="M87" s="820"/>
      <c r="N87" s="58">
        <f>L84+L85+L86</f>
        <v>3411.0399791025789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14781.173242777842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1017</v>
      </c>
      <c r="L1" s="929" t="s">
        <v>2304</v>
      </c>
      <c r="M1" s="930"/>
      <c r="N1" s="931"/>
    </row>
    <row r="2" spans="2:14" ht="24.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160</v>
      </c>
      <c r="N36" s="280">
        <f>K36/M36</f>
        <v>316.53796356617204</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19.1502019522875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335.68816551845953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30195.532635483552</v>
      </c>
      <c r="N48" s="280">
        <f>K48*M48</f>
        <v>30195.532635483552</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382422.8274037228</v>
      </c>
      <c r="N49" s="280">
        <f>K49*M49</f>
        <v>11472.684822111683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41668.217457595238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1915.0201952287498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43918.925818342454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8783.7851636684918</v>
      </c>
      <c r="M84" s="854"/>
      <c r="N84" s="57"/>
    </row>
    <row r="85" spans="1:14">
      <c r="B85" s="95" t="s">
        <v>1057</v>
      </c>
      <c r="C85" s="96"/>
      <c r="D85" s="96"/>
      <c r="E85" s="96"/>
      <c r="F85" s="96"/>
      <c r="G85" s="96"/>
      <c r="H85" s="96"/>
      <c r="I85" s="93"/>
      <c r="J85" s="94"/>
      <c r="K85" s="312">
        <v>0.05</v>
      </c>
      <c r="L85" s="853">
        <f>N79*K85</f>
        <v>2195.946290917123</v>
      </c>
      <c r="M85" s="854"/>
      <c r="N85" s="57"/>
    </row>
    <row r="86" spans="1:14" ht="15.75" thickBot="1">
      <c r="B86" s="97" t="s">
        <v>1058</v>
      </c>
      <c r="C86" s="98"/>
      <c r="D86" s="98"/>
      <c r="E86" s="98"/>
      <c r="F86" s="98"/>
      <c r="G86" s="98"/>
      <c r="H86" s="98"/>
      <c r="I86" s="99"/>
      <c r="J86" s="100"/>
      <c r="K86" s="313">
        <v>0.05</v>
      </c>
      <c r="L86" s="855">
        <f>N79*K86</f>
        <v>2195.946290917123</v>
      </c>
      <c r="M86" s="856"/>
      <c r="N86" s="57"/>
    </row>
    <row r="87" spans="1:14" ht="15.75" thickBot="1">
      <c r="B87" s="818" t="s">
        <v>1037</v>
      </c>
      <c r="C87" s="819"/>
      <c r="D87" s="819"/>
      <c r="E87" s="819"/>
      <c r="F87" s="819"/>
      <c r="G87" s="819"/>
      <c r="H87" s="819"/>
      <c r="I87" s="819"/>
      <c r="J87" s="819"/>
      <c r="K87" s="819"/>
      <c r="L87" s="819"/>
      <c r="M87" s="820"/>
      <c r="N87" s="58">
        <f>L84+L85+L86</f>
        <v>13175.677745502739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57094.603563845194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6920.7777777777774</v>
      </c>
      <c r="N48" s="280">
        <f>K48*M48</f>
        <v>276.83111111111111</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11126.978277754017</v>
      </c>
      <c r="N49" s="280">
        <f>K49*M49</f>
        <v>4450.7913111016069</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527.77777777777783</v>
      </c>
      <c r="N50" s="280">
        <f>K50*M50</f>
        <v>1583.3333333333335</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6310.9557555460524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680.89606941466661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7059.9414319021853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1411.9882863804371</v>
      </c>
      <c r="M84" s="854"/>
      <c r="N84" s="57"/>
    </row>
    <row r="85" spans="1:14">
      <c r="B85" s="95" t="s">
        <v>1057</v>
      </c>
      <c r="C85" s="96"/>
      <c r="D85" s="96"/>
      <c r="E85" s="96"/>
      <c r="F85" s="96"/>
      <c r="G85" s="96"/>
      <c r="H85" s="96"/>
      <c r="I85" s="93"/>
      <c r="J85" s="94"/>
      <c r="K85" s="312">
        <v>0.05</v>
      </c>
      <c r="L85" s="853">
        <f>N79*K85</f>
        <v>352.99707159510928</v>
      </c>
      <c r="M85" s="854"/>
      <c r="N85" s="57"/>
    </row>
    <row r="86" spans="1:14" ht="15.75" thickBot="1">
      <c r="B86" s="97" t="s">
        <v>1058</v>
      </c>
      <c r="C86" s="98"/>
      <c r="D86" s="98"/>
      <c r="E86" s="98"/>
      <c r="F86" s="98"/>
      <c r="G86" s="98"/>
      <c r="H86" s="98"/>
      <c r="I86" s="99"/>
      <c r="J86" s="100"/>
      <c r="K86" s="313">
        <v>0.05</v>
      </c>
      <c r="L86" s="855">
        <f>N79*K86</f>
        <v>352.99707159510928</v>
      </c>
      <c r="M86" s="856"/>
      <c r="N86" s="57"/>
    </row>
    <row r="87" spans="1:14" ht="15.75" thickBot="1">
      <c r="B87" s="818" t="s">
        <v>1037</v>
      </c>
      <c r="C87" s="819"/>
      <c r="D87" s="819"/>
      <c r="E87" s="819"/>
      <c r="F87" s="819"/>
      <c r="G87" s="819"/>
      <c r="H87" s="819"/>
      <c r="I87" s="819"/>
      <c r="J87" s="819"/>
      <c r="K87" s="819"/>
      <c r="L87" s="819"/>
      <c r="M87" s="820"/>
      <c r="N87" s="58">
        <f>L84+L85+L86</f>
        <v>2117.9824295706558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9177.923861472842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37818.804444444446</v>
      </c>
      <c r="N48" s="280">
        <f>K48*M48</f>
        <v>15127.52177777778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527.77777777777783</v>
      </c>
      <c r="N49" s="280">
        <f>K49*M49</f>
        <v>1583.3333333333335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16710.855111111112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680.89606941466661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17459.840787467245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3491.9681574934493</v>
      </c>
      <c r="M84" s="854"/>
      <c r="N84" s="57"/>
    </row>
    <row r="85" spans="1:14">
      <c r="B85" s="95" t="s">
        <v>1057</v>
      </c>
      <c r="C85" s="96"/>
      <c r="D85" s="96"/>
      <c r="E85" s="96"/>
      <c r="F85" s="96"/>
      <c r="G85" s="96"/>
      <c r="H85" s="96"/>
      <c r="I85" s="93"/>
      <c r="J85" s="94"/>
      <c r="K85" s="312">
        <v>0.05</v>
      </c>
      <c r="L85" s="853">
        <f>N79*K85</f>
        <v>872.99203937336233</v>
      </c>
      <c r="M85" s="854"/>
      <c r="N85" s="57"/>
    </row>
    <row r="86" spans="1:14" ht="15.75" thickBot="1">
      <c r="B86" s="97" t="s">
        <v>1058</v>
      </c>
      <c r="C86" s="98"/>
      <c r="D86" s="98"/>
      <c r="E86" s="98"/>
      <c r="F86" s="98"/>
      <c r="G86" s="98"/>
      <c r="H86" s="98"/>
      <c r="I86" s="99"/>
      <c r="J86" s="100"/>
      <c r="K86" s="313">
        <v>0.05</v>
      </c>
      <c r="L86" s="855">
        <f>N79*K86</f>
        <v>872.99203937336233</v>
      </c>
      <c r="M86" s="856"/>
      <c r="N86" s="57"/>
    </row>
    <row r="87" spans="1:14" ht="15.75" thickBot="1">
      <c r="B87" s="818" t="s">
        <v>1037</v>
      </c>
      <c r="C87" s="819"/>
      <c r="D87" s="819"/>
      <c r="E87" s="819"/>
      <c r="F87" s="819"/>
      <c r="G87" s="819"/>
      <c r="H87" s="819"/>
      <c r="I87" s="819"/>
      <c r="J87" s="819"/>
      <c r="K87" s="819"/>
      <c r="L87" s="819"/>
      <c r="M87" s="820"/>
      <c r="N87" s="58">
        <f>L84+L85+L86</f>
        <v>5237.9522362401749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22697.793023707418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272.35842776586668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6920.7777777777774</v>
      </c>
      <c r="N48" s="280">
        <f>K48*M48</f>
        <v>553.66222222222223</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11126.978277754017</v>
      </c>
      <c r="N49" s="280">
        <f>K49*M49</f>
        <v>4450.7913111016069</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527.77777777777783</v>
      </c>
      <c r="N50" s="280">
        <f>K50*M50</f>
        <v>1583.3333333333335</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14750.757020466421</v>
      </c>
      <c r="N51" s="280">
        <f>K51*M51</f>
        <v>22126.13553069963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28713.922397356793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09">
        <f>SUM(N71:N76)</f>
        <v>2723.5842776586665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31709.865102781325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6341.9730205562655</v>
      </c>
      <c r="M84" s="854"/>
      <c r="N84" s="57"/>
    </row>
    <row r="85" spans="1:14">
      <c r="B85" s="95" t="s">
        <v>1057</v>
      </c>
      <c r="C85" s="96"/>
      <c r="D85" s="96"/>
      <c r="E85" s="96"/>
      <c r="F85" s="96"/>
      <c r="G85" s="96"/>
      <c r="H85" s="96"/>
      <c r="I85" s="93"/>
      <c r="J85" s="94"/>
      <c r="K85" s="312">
        <v>0.05</v>
      </c>
      <c r="L85" s="853">
        <f>N79*K85</f>
        <v>1585.4932551390664</v>
      </c>
      <c r="M85" s="854"/>
      <c r="N85" s="57"/>
    </row>
    <row r="86" spans="1:14" ht="15.75" thickBot="1">
      <c r="B86" s="97" t="s">
        <v>1058</v>
      </c>
      <c r="C86" s="98"/>
      <c r="D86" s="98"/>
      <c r="E86" s="98"/>
      <c r="F86" s="98"/>
      <c r="G86" s="98"/>
      <c r="H86" s="98"/>
      <c r="I86" s="99"/>
      <c r="J86" s="100"/>
      <c r="K86" s="313">
        <v>0.05</v>
      </c>
      <c r="L86" s="855">
        <f>N79*K86</f>
        <v>1585.4932551390664</v>
      </c>
      <c r="M86" s="856"/>
      <c r="N86" s="57"/>
    </row>
    <row r="87" spans="1:14" ht="15.75" thickBot="1">
      <c r="B87" s="818" t="s">
        <v>1037</v>
      </c>
      <c r="C87" s="819"/>
      <c r="D87" s="819"/>
      <c r="E87" s="819"/>
      <c r="F87" s="819"/>
      <c r="G87" s="819"/>
      <c r="H87" s="819"/>
      <c r="I87" s="819"/>
      <c r="J87" s="819"/>
      <c r="K87" s="819"/>
      <c r="L87" s="819"/>
      <c r="M87" s="820"/>
      <c r="N87" s="58">
        <f>L84+L85+L86</f>
        <v>9512.9595308343978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41222.824633615724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272.35842776586668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37818.804444444446</v>
      </c>
      <c r="N48" s="280">
        <f>K48*M48</f>
        <v>15127.52177777778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527.77777777777783</v>
      </c>
      <c r="N49" s="280">
        <f>K49*M49</f>
        <v>1583.3333333333335</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14750.757020466421</v>
      </c>
      <c r="N50" s="280">
        <f>K50*M50</f>
        <v>22126.13553069963</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38836.990641810742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2723.5842776586665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41832.933347235274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8366.5866694470551</v>
      </c>
      <c r="M84" s="854"/>
      <c r="N84" s="57"/>
    </row>
    <row r="85" spans="1:14">
      <c r="B85" s="95" t="s">
        <v>1057</v>
      </c>
      <c r="C85" s="96"/>
      <c r="D85" s="96"/>
      <c r="E85" s="96"/>
      <c r="F85" s="96"/>
      <c r="G85" s="96"/>
      <c r="H85" s="96"/>
      <c r="I85" s="93"/>
      <c r="J85" s="94"/>
      <c r="K85" s="312">
        <v>0.05</v>
      </c>
      <c r="L85" s="853">
        <f>N79*K85</f>
        <v>2091.6466673617638</v>
      </c>
      <c r="M85" s="854"/>
      <c r="N85" s="57"/>
    </row>
    <row r="86" spans="1:14" ht="15.75" thickBot="1">
      <c r="B86" s="97" t="s">
        <v>1058</v>
      </c>
      <c r="C86" s="98"/>
      <c r="D86" s="98"/>
      <c r="E86" s="98"/>
      <c r="F86" s="98"/>
      <c r="G86" s="98"/>
      <c r="H86" s="98"/>
      <c r="I86" s="99"/>
      <c r="J86" s="100"/>
      <c r="K86" s="313">
        <v>0.05</v>
      </c>
      <c r="L86" s="855">
        <f>N79*K86</f>
        <v>2091.6466673617638</v>
      </c>
      <c r="M86" s="856"/>
      <c r="N86" s="57"/>
    </row>
    <row r="87" spans="1:14" ht="15.75" thickBot="1">
      <c r="B87" s="818" t="s">
        <v>1037</v>
      </c>
      <c r="C87" s="819"/>
      <c r="D87" s="819"/>
      <c r="E87" s="819"/>
      <c r="F87" s="819"/>
      <c r="G87" s="819"/>
      <c r="H87" s="819"/>
      <c r="I87" s="819"/>
      <c r="J87" s="819"/>
      <c r="K87" s="819"/>
      <c r="L87" s="819"/>
      <c r="M87" s="820"/>
      <c r="N87" s="58">
        <f>L84+L85+L86</f>
        <v>12549.880004170582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54382.813351405857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241</v>
      </c>
      <c r="B36" s="867" t="str">
        <f>VLOOKUP(A36,EQUIPOS!A6:D154,3,FALSE)</f>
        <v>Grúa (capacidad 15 ton)</v>
      </c>
      <c r="C36" s="868"/>
      <c r="D36" s="868"/>
      <c r="E36" s="868"/>
      <c r="F36" s="868"/>
      <c r="G36" s="868"/>
      <c r="H36" s="869"/>
      <c r="I36" s="275"/>
      <c r="J36" s="276"/>
      <c r="K36" s="277">
        <f>VLOOKUP(A36,EQUIPOS!A6:D163,4,FALSE)</f>
        <v>138052.40814101798</v>
      </c>
      <c r="L36" s="278"/>
      <c r="M36" s="344">
        <v>0.75</v>
      </c>
      <c r="N36" s="280">
        <f>K36/M36</f>
        <v>184069.8775213573</v>
      </c>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0.2</v>
      </c>
      <c r="N41" s="352">
        <f>N77*M41</f>
        <v>8511.2008676833339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192581.07838904063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15276.457549952132</v>
      </c>
      <c r="N48" s="280">
        <f>K48*M48</f>
        <v>15276.457549952132</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15276.457549952132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42556.004338416664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250413.54027740943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50082.708055481889</v>
      </c>
      <c r="M84" s="854"/>
      <c r="N84" s="57"/>
    </row>
    <row r="85" spans="1:14">
      <c r="B85" s="95" t="s">
        <v>1057</v>
      </c>
      <c r="C85" s="96"/>
      <c r="D85" s="96"/>
      <c r="E85" s="96"/>
      <c r="F85" s="96"/>
      <c r="G85" s="96"/>
      <c r="H85" s="96"/>
      <c r="I85" s="93"/>
      <c r="J85" s="94"/>
      <c r="K85" s="312">
        <v>0.05</v>
      </c>
      <c r="L85" s="853">
        <f>N79*K85</f>
        <v>12520.677013870472</v>
      </c>
      <c r="M85" s="854"/>
      <c r="N85" s="57"/>
    </row>
    <row r="86" spans="1:14" ht="15.75" thickBot="1">
      <c r="B86" s="97" t="s">
        <v>1058</v>
      </c>
      <c r="C86" s="98"/>
      <c r="D86" s="98"/>
      <c r="E86" s="98"/>
      <c r="F86" s="98"/>
      <c r="G86" s="98"/>
      <c r="H86" s="98"/>
      <c r="I86" s="99"/>
      <c r="J86" s="100"/>
      <c r="K86" s="313">
        <v>0.05</v>
      </c>
      <c r="L86" s="855">
        <f>N79*K86</f>
        <v>12520.677013870472</v>
      </c>
      <c r="M86" s="856"/>
      <c r="N86" s="57"/>
    </row>
    <row r="87" spans="1:14" ht="15.75" thickBot="1">
      <c r="B87" s="818" t="s">
        <v>1037</v>
      </c>
      <c r="C87" s="819"/>
      <c r="D87" s="819"/>
      <c r="E87" s="819"/>
      <c r="F87" s="819"/>
      <c r="G87" s="819"/>
      <c r="H87" s="819"/>
      <c r="I87" s="819"/>
      <c r="J87" s="819"/>
      <c r="K87" s="819"/>
      <c r="L87" s="819"/>
      <c r="M87" s="820"/>
      <c r="N87" s="58">
        <f>L84+L85+L86</f>
        <v>75124.062083222831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325537.60236063227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0.2</v>
      </c>
      <c r="N41" s="352">
        <f>N77*M41</f>
        <v>6383.4006507624999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15276.457549952132</v>
      </c>
      <c r="N48" s="280">
        <f>K48*M48</f>
        <v>15276.457549952132</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15276.457549952132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09">
        <f>SUM(N71:N76)</f>
        <v>31917.003253812498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53576.861454527127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10715.372290905427</v>
      </c>
      <c r="M84" s="854"/>
      <c r="N84" s="57"/>
    </row>
    <row r="85" spans="1:14">
      <c r="B85" s="95" t="s">
        <v>1057</v>
      </c>
      <c r="C85" s="96"/>
      <c r="D85" s="96"/>
      <c r="E85" s="96"/>
      <c r="F85" s="96"/>
      <c r="G85" s="96"/>
      <c r="H85" s="96"/>
      <c r="I85" s="93"/>
      <c r="J85" s="94"/>
      <c r="K85" s="312">
        <v>0.05</v>
      </c>
      <c r="L85" s="853">
        <f>N79*K85</f>
        <v>2678.8430727263567</v>
      </c>
      <c r="M85" s="854"/>
      <c r="N85" s="57"/>
    </row>
    <row r="86" spans="1:14" ht="15.75" thickBot="1">
      <c r="B86" s="97" t="s">
        <v>1058</v>
      </c>
      <c r="C86" s="98"/>
      <c r="D86" s="98"/>
      <c r="E86" s="98"/>
      <c r="F86" s="98"/>
      <c r="G86" s="98"/>
      <c r="H86" s="98"/>
      <c r="I86" s="99"/>
      <c r="J86" s="100"/>
      <c r="K86" s="313">
        <v>0.05</v>
      </c>
      <c r="L86" s="855">
        <f>N79*K86</f>
        <v>2678.8430727263567</v>
      </c>
      <c r="M86" s="856"/>
      <c r="N86" s="57"/>
    </row>
    <row r="87" spans="1:14" ht="15.75" thickBot="1">
      <c r="B87" s="818" t="s">
        <v>1037</v>
      </c>
      <c r="C87" s="819"/>
      <c r="D87" s="819"/>
      <c r="E87" s="819"/>
      <c r="F87" s="819"/>
      <c r="G87" s="819"/>
      <c r="H87" s="819"/>
      <c r="I87" s="819"/>
      <c r="J87" s="819"/>
      <c r="K87" s="819"/>
      <c r="L87" s="819"/>
      <c r="M87" s="820"/>
      <c r="N87" s="58">
        <f>L84+L85+L86</f>
        <v>16073.05843635814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69649.91989088527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0.15</v>
      </c>
      <c r="N41" s="352">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15276.457549952132</v>
      </c>
      <c r="N48" s="280">
        <f>K48*M48</f>
        <v>15276.457549952132</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15276.457549952132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09">
        <f>SUM(N71:N76)</f>
        <v>17022.401735366668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34852.219545623797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6970.4439091247596</v>
      </c>
      <c r="M84" s="854"/>
      <c r="N84" s="57"/>
    </row>
    <row r="85" spans="1:14">
      <c r="B85" s="95" t="s">
        <v>1057</v>
      </c>
      <c r="C85" s="96"/>
      <c r="D85" s="96"/>
      <c r="E85" s="96"/>
      <c r="F85" s="96"/>
      <c r="G85" s="96"/>
      <c r="H85" s="96"/>
      <c r="I85" s="93"/>
      <c r="J85" s="94"/>
      <c r="K85" s="312">
        <v>0.05</v>
      </c>
      <c r="L85" s="853">
        <f>N79*K85</f>
        <v>1742.6109772811899</v>
      </c>
      <c r="M85" s="854"/>
      <c r="N85" s="57"/>
    </row>
    <row r="86" spans="1:14" ht="15.75" thickBot="1">
      <c r="B86" s="97" t="s">
        <v>1058</v>
      </c>
      <c r="C86" s="98"/>
      <c r="D86" s="98"/>
      <c r="E86" s="98"/>
      <c r="F86" s="98"/>
      <c r="G86" s="98"/>
      <c r="H86" s="98"/>
      <c r="I86" s="99"/>
      <c r="J86" s="100"/>
      <c r="K86" s="313">
        <v>0.05</v>
      </c>
      <c r="L86" s="855">
        <f>N79*K86</f>
        <v>1742.6109772811899</v>
      </c>
      <c r="M86" s="856"/>
      <c r="N86" s="57"/>
    </row>
    <row r="87" spans="1:14" ht="15.75" thickBot="1">
      <c r="B87" s="818" t="s">
        <v>1037</v>
      </c>
      <c r="C87" s="819"/>
      <c r="D87" s="819"/>
      <c r="E87" s="819"/>
      <c r="F87" s="819"/>
      <c r="G87" s="819"/>
      <c r="H87" s="819"/>
      <c r="I87" s="819"/>
      <c r="J87" s="819"/>
      <c r="K87" s="819"/>
      <c r="L87" s="819"/>
      <c r="M87" s="820"/>
      <c r="N87" s="58">
        <f>L84+L85+L86</f>
        <v>10455.66586368714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45307.88540931094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0.15</v>
      </c>
      <c r="N41" s="352">
        <f>N77*M41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15276.457549952132</v>
      </c>
      <c r="N48" s="280">
        <f>K48*M48</f>
        <v>15276.457549952132</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15276.457549952132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12766.801301525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29958.279046705884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5991.6558093411768</v>
      </c>
      <c r="M84" s="854"/>
      <c r="N84" s="57"/>
    </row>
    <row r="85" spans="1:14">
      <c r="B85" s="95" t="s">
        <v>1057</v>
      </c>
      <c r="C85" s="96"/>
      <c r="D85" s="96"/>
      <c r="E85" s="96"/>
      <c r="F85" s="96"/>
      <c r="G85" s="96"/>
      <c r="H85" s="96"/>
      <c r="I85" s="93"/>
      <c r="J85" s="94"/>
      <c r="K85" s="312">
        <v>0.05</v>
      </c>
      <c r="L85" s="853">
        <f>N79*K85</f>
        <v>1497.9139523352942</v>
      </c>
      <c r="M85" s="854"/>
      <c r="N85" s="57"/>
    </row>
    <row r="86" spans="1:14" ht="15.75" thickBot="1">
      <c r="B86" s="97" t="s">
        <v>1058</v>
      </c>
      <c r="C86" s="98"/>
      <c r="D86" s="98"/>
      <c r="E86" s="98"/>
      <c r="F86" s="98"/>
      <c r="G86" s="98"/>
      <c r="H86" s="98"/>
      <c r="I86" s="99"/>
      <c r="J86" s="100"/>
      <c r="K86" s="313">
        <v>0.05</v>
      </c>
      <c r="L86" s="855">
        <f>N79*K86</f>
        <v>1497.9139523352942</v>
      </c>
      <c r="M86" s="856"/>
      <c r="N86" s="57"/>
    </row>
    <row r="87" spans="1:14" ht="15.75" thickBot="1">
      <c r="B87" s="818" t="s">
        <v>1037</v>
      </c>
      <c r="C87" s="819"/>
      <c r="D87" s="819"/>
      <c r="E87" s="819"/>
      <c r="F87" s="819"/>
      <c r="G87" s="819"/>
      <c r="H87" s="819"/>
      <c r="I87" s="819"/>
      <c r="J87" s="819"/>
      <c r="K87" s="819"/>
      <c r="L87" s="819"/>
      <c r="M87" s="820"/>
      <c r="N87" s="58">
        <f>L84+L85+L86</f>
        <v>8987.4837140117652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38945.762760717647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0.15</v>
      </c>
      <c r="N41" s="352">
        <f>N77*M41</f>
        <v>10728.404455063024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59469.388152721316</v>
      </c>
      <c r="N48" s="280">
        <f>K48*M48</f>
        <v>124885.71512071477</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15276.457549952132</v>
      </c>
      <c r="N49" s="280">
        <f>K49*M49</f>
        <v>15276.457549952132</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140162.17267066691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71522.696367086828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222413.27349281678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44482.654698563361</v>
      </c>
      <c r="M84" s="854"/>
      <c r="N84" s="57"/>
    </row>
    <row r="85" spans="1:14">
      <c r="B85" s="95" t="s">
        <v>1057</v>
      </c>
      <c r="C85" s="96"/>
      <c r="D85" s="96"/>
      <c r="E85" s="96"/>
      <c r="F85" s="96"/>
      <c r="G85" s="96"/>
      <c r="H85" s="96"/>
      <c r="I85" s="93"/>
      <c r="J85" s="94"/>
      <c r="K85" s="312">
        <v>0.05</v>
      </c>
      <c r="L85" s="853">
        <f>N79*K85</f>
        <v>11120.66367464084</v>
      </c>
      <c r="M85" s="854"/>
      <c r="N85" s="57"/>
    </row>
    <row r="86" spans="1:14" ht="15.75" thickBot="1">
      <c r="B86" s="97" t="s">
        <v>1058</v>
      </c>
      <c r="C86" s="98"/>
      <c r="D86" s="98"/>
      <c r="E86" s="98"/>
      <c r="F86" s="98"/>
      <c r="G86" s="98"/>
      <c r="H86" s="98"/>
      <c r="I86" s="99"/>
      <c r="J86" s="100"/>
      <c r="K86" s="313">
        <v>0.05</v>
      </c>
      <c r="L86" s="855">
        <f>N79*K86</f>
        <v>11120.66367464084</v>
      </c>
      <c r="M86" s="856"/>
      <c r="N86" s="57"/>
    </row>
    <row r="87" spans="1:14" ht="15.75" thickBot="1">
      <c r="B87" s="818" t="s">
        <v>1037</v>
      </c>
      <c r="C87" s="819"/>
      <c r="D87" s="819"/>
      <c r="E87" s="819"/>
      <c r="F87" s="819"/>
      <c r="G87" s="819"/>
      <c r="H87" s="819"/>
      <c r="I87" s="819"/>
      <c r="J87" s="819"/>
      <c r="K87" s="819"/>
      <c r="L87" s="819"/>
      <c r="M87" s="820"/>
      <c r="N87" s="58">
        <f>L84+L85+L86</f>
        <v>66723.982047845042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289137.2555406618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0.15</v>
      </c>
      <c r="N41" s="352">
        <f>N77*M41</f>
        <v>10728.404455063024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59469.388152721316</v>
      </c>
      <c r="N48" s="280">
        <f>K48*M48</f>
        <v>118938.77630544263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15276.457549952132</v>
      </c>
      <c r="N49" s="280">
        <f>K49*M49</f>
        <v>15276.457549952132</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134215.23385539476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71522.696367086828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216466.3346775446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43293.266935508924</v>
      </c>
      <c r="M84" s="854"/>
      <c r="N84" s="57"/>
    </row>
    <row r="85" spans="1:14">
      <c r="B85" s="95" t="s">
        <v>1057</v>
      </c>
      <c r="C85" s="96"/>
      <c r="D85" s="96"/>
      <c r="E85" s="96"/>
      <c r="F85" s="96"/>
      <c r="G85" s="96"/>
      <c r="H85" s="96"/>
      <c r="I85" s="93"/>
      <c r="J85" s="94"/>
      <c r="K85" s="312">
        <v>0.05</v>
      </c>
      <c r="L85" s="853">
        <f>N79*K85</f>
        <v>10823.316733877231</v>
      </c>
      <c r="M85" s="854"/>
      <c r="N85" s="57"/>
    </row>
    <row r="86" spans="1:14" ht="15.75" thickBot="1">
      <c r="B86" s="97" t="s">
        <v>1058</v>
      </c>
      <c r="C86" s="98"/>
      <c r="D86" s="98"/>
      <c r="E86" s="98"/>
      <c r="F86" s="98"/>
      <c r="G86" s="98"/>
      <c r="H86" s="98"/>
      <c r="I86" s="99"/>
      <c r="J86" s="100"/>
      <c r="K86" s="313">
        <v>0.05</v>
      </c>
      <c r="L86" s="855">
        <f>N79*K86</f>
        <v>10823.316733877231</v>
      </c>
      <c r="M86" s="856"/>
      <c r="N86" s="57"/>
    </row>
    <row r="87" spans="1:14" ht="15.75" thickBot="1">
      <c r="B87" s="818" t="s">
        <v>1037</v>
      </c>
      <c r="C87" s="819"/>
      <c r="D87" s="819"/>
      <c r="E87" s="819"/>
      <c r="F87" s="819"/>
      <c r="G87" s="819"/>
      <c r="H87" s="819"/>
      <c r="I87" s="819"/>
      <c r="J87" s="819"/>
      <c r="K87" s="819"/>
      <c r="L87" s="819"/>
      <c r="M87" s="820"/>
      <c r="N87" s="58">
        <f>L84+L85+L86</f>
        <v>64939.900403263389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281406.23508080799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4479.5794040438586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59469.388152721316</v>
      </c>
      <c r="N48" s="280">
        <f>K48*M48</f>
        <v>77904.898480064934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15276.457549952132</v>
      </c>
      <c r="N49" s="280">
        <f>K49*M49</f>
        <v>15276.457549952132</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93181.356030017065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44795.794040438588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142456.72947449953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28491.345894899907</v>
      </c>
      <c r="M84" s="854"/>
      <c r="N84" s="57"/>
    </row>
    <row r="85" spans="1:14">
      <c r="B85" s="95" t="s">
        <v>1057</v>
      </c>
      <c r="C85" s="96"/>
      <c r="D85" s="96"/>
      <c r="E85" s="96"/>
      <c r="F85" s="96"/>
      <c r="G85" s="96"/>
      <c r="H85" s="96"/>
      <c r="I85" s="93"/>
      <c r="J85" s="94"/>
      <c r="K85" s="312">
        <v>0.05</v>
      </c>
      <c r="L85" s="853">
        <f>N79*K85</f>
        <v>7122.8364737249767</v>
      </c>
      <c r="M85" s="854"/>
      <c r="N85" s="57"/>
    </row>
    <row r="86" spans="1:14" ht="15.75" thickBot="1">
      <c r="B86" s="97" t="s">
        <v>1058</v>
      </c>
      <c r="C86" s="98"/>
      <c r="D86" s="98"/>
      <c r="E86" s="98"/>
      <c r="F86" s="98"/>
      <c r="G86" s="98"/>
      <c r="H86" s="98"/>
      <c r="I86" s="99"/>
      <c r="J86" s="100"/>
      <c r="K86" s="313">
        <v>0.05</v>
      </c>
      <c r="L86" s="855">
        <f>N79*K86</f>
        <v>7122.8364737249767</v>
      </c>
      <c r="M86" s="856"/>
      <c r="N86" s="57"/>
    </row>
    <row r="87" spans="1:14" ht="15.75" thickBot="1">
      <c r="B87" s="818" t="s">
        <v>1037</v>
      </c>
      <c r="C87" s="819"/>
      <c r="D87" s="819"/>
      <c r="E87" s="819"/>
      <c r="F87" s="819"/>
      <c r="G87" s="819"/>
      <c r="H87" s="819"/>
      <c r="I87" s="819"/>
      <c r="J87" s="819"/>
      <c r="K87" s="819"/>
      <c r="L87" s="819"/>
      <c r="M87" s="820"/>
      <c r="N87" s="58">
        <f>L84+L85+L86</f>
        <v>42737.018842349862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185193.74831684941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3754.9415592720588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59469.388152721316</v>
      </c>
      <c r="N48" s="280">
        <f>K48*M48</f>
        <v>65416.326967993453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15276.457549952132</v>
      </c>
      <c r="N49" s="280">
        <f>K49*M49</f>
        <v>15276.457549952132</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80692.784517945591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37549.415592720587</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121997.14166993824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24399.428333987649</v>
      </c>
      <c r="M84" s="854"/>
      <c r="N84" s="57"/>
    </row>
    <row r="85" spans="1:14">
      <c r="B85" s="95" t="s">
        <v>1057</v>
      </c>
      <c r="C85" s="96"/>
      <c r="D85" s="96"/>
      <c r="E85" s="96"/>
      <c r="F85" s="96"/>
      <c r="G85" s="96"/>
      <c r="H85" s="96"/>
      <c r="I85" s="93"/>
      <c r="J85" s="94"/>
      <c r="K85" s="312">
        <v>0.05</v>
      </c>
      <c r="L85" s="853">
        <f>N79*K85</f>
        <v>6099.8570834969123</v>
      </c>
      <c r="M85" s="854"/>
      <c r="N85" s="57"/>
    </row>
    <row r="86" spans="1:14" ht="15.75" thickBot="1">
      <c r="B86" s="97" t="s">
        <v>1058</v>
      </c>
      <c r="C86" s="98"/>
      <c r="D86" s="98"/>
      <c r="E86" s="98"/>
      <c r="F86" s="98"/>
      <c r="G86" s="98"/>
      <c r="H86" s="98"/>
      <c r="I86" s="99"/>
      <c r="J86" s="100"/>
      <c r="K86" s="313">
        <v>0.05</v>
      </c>
      <c r="L86" s="855">
        <f>N79*K86</f>
        <v>6099.8570834969123</v>
      </c>
      <c r="M86" s="856"/>
      <c r="N86" s="57"/>
    </row>
    <row r="87" spans="1:14" ht="15.75" thickBot="1">
      <c r="B87" s="818" t="s">
        <v>1037</v>
      </c>
      <c r="C87" s="819"/>
      <c r="D87" s="819"/>
      <c r="E87" s="819"/>
      <c r="F87" s="819"/>
      <c r="G87" s="819"/>
      <c r="H87" s="819"/>
      <c r="I87" s="819"/>
      <c r="J87" s="819"/>
      <c r="K87" s="819"/>
      <c r="L87" s="819"/>
      <c r="M87" s="820"/>
      <c r="N87" s="58">
        <f>L84+L85+L86</f>
        <v>36599.142500981477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158596.28417091971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A38" s="119"/>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59469.388152721316</v>
      </c>
      <c r="N48" s="280">
        <f>K48*M48</f>
        <v>2973.4694076360661</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50.961642769987435</v>
      </c>
      <c r="N49" s="280">
        <f>K49*M49</f>
        <v>254.80821384993718</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8327.8596507618404</v>
      </c>
      <c r="N50" s="280">
        <f>K50*M50</f>
        <v>8327.8596507618404</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11556.137272247845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14364.833558583345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2872.9667117166691</v>
      </c>
      <c r="M84" s="854"/>
      <c r="N84" s="57"/>
    </row>
    <row r="85" spans="1:14">
      <c r="B85" s="95" t="s">
        <v>1057</v>
      </c>
      <c r="C85" s="96"/>
      <c r="D85" s="96"/>
      <c r="E85" s="96"/>
      <c r="F85" s="96"/>
      <c r="G85" s="96"/>
      <c r="H85" s="96"/>
      <c r="I85" s="93"/>
      <c r="J85" s="94"/>
      <c r="K85" s="312">
        <v>0.05</v>
      </c>
      <c r="L85" s="853">
        <f>N79*K85</f>
        <v>718.24167792916728</v>
      </c>
      <c r="M85" s="854"/>
      <c r="N85" s="57"/>
    </row>
    <row r="86" spans="1:14" ht="15.75" thickBot="1">
      <c r="B86" s="97" t="s">
        <v>1058</v>
      </c>
      <c r="C86" s="98"/>
      <c r="D86" s="98"/>
      <c r="E86" s="98"/>
      <c r="F86" s="98"/>
      <c r="G86" s="98"/>
      <c r="H86" s="98"/>
      <c r="I86" s="99"/>
      <c r="J86" s="100"/>
      <c r="K86" s="313">
        <v>0.05</v>
      </c>
      <c r="L86" s="855">
        <f>N79*K86</f>
        <v>718.24167792916728</v>
      </c>
      <c r="M86" s="856"/>
      <c r="N86" s="57"/>
    </row>
    <row r="87" spans="1:14" ht="15.75" thickBot="1">
      <c r="B87" s="818" t="s">
        <v>1037</v>
      </c>
      <c r="C87" s="819"/>
      <c r="D87" s="819"/>
      <c r="E87" s="819"/>
      <c r="F87" s="819"/>
      <c r="G87" s="819"/>
      <c r="H87" s="819"/>
      <c r="I87" s="819"/>
      <c r="J87" s="819"/>
      <c r="K87" s="819"/>
      <c r="L87" s="819"/>
      <c r="M87" s="820"/>
      <c r="N87" s="58">
        <f>L84+L85+L86</f>
        <v>4309.4500675750032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18674.283626158347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0.1</v>
      </c>
      <c r="N41" s="352">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775.98514821062179</v>
      </c>
      <c r="N48" s="280">
        <f>K48*M48</f>
        <v>775.98514821062179</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35901.852330176909</v>
      </c>
      <c r="N49" s="280">
        <f>K49*M49</f>
        <v>1795.0926165088456</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59469.388152721316</v>
      </c>
      <c r="N50" s="280">
        <f>K50*M50</f>
        <v>4460.2041114540989</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50.961642769987435</v>
      </c>
      <c r="N51" s="280">
        <f>K51*M51</f>
        <v>254.80821384993718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7286.0900900235038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8409.568604557704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1681.9137209115408</v>
      </c>
      <c r="M84" s="854"/>
      <c r="N84" s="57"/>
    </row>
    <row r="85" spans="1:14">
      <c r="B85" s="95" t="s">
        <v>1057</v>
      </c>
      <c r="C85" s="96"/>
      <c r="D85" s="96"/>
      <c r="E85" s="96"/>
      <c r="F85" s="96"/>
      <c r="G85" s="96"/>
      <c r="H85" s="96"/>
      <c r="I85" s="93"/>
      <c r="J85" s="94"/>
      <c r="K85" s="312">
        <v>0.05</v>
      </c>
      <c r="L85" s="853">
        <f>N79*K85</f>
        <v>420.47843022788521</v>
      </c>
      <c r="M85" s="854"/>
      <c r="N85" s="57"/>
    </row>
    <row r="86" spans="1:14" ht="15.75" thickBot="1">
      <c r="B86" s="97" t="s">
        <v>1058</v>
      </c>
      <c r="C86" s="98"/>
      <c r="D86" s="98"/>
      <c r="E86" s="98"/>
      <c r="F86" s="98"/>
      <c r="G86" s="98"/>
      <c r="H86" s="98"/>
      <c r="I86" s="99"/>
      <c r="J86" s="100"/>
      <c r="K86" s="313">
        <v>0.05</v>
      </c>
      <c r="L86" s="855">
        <f>N79*K86</f>
        <v>420.47843022788521</v>
      </c>
      <c r="M86" s="856"/>
      <c r="N86" s="57"/>
    </row>
    <row r="87" spans="1:14" ht="15.75" thickBot="1">
      <c r="B87" s="818" t="s">
        <v>1037</v>
      </c>
      <c r="C87" s="819"/>
      <c r="D87" s="819"/>
      <c r="E87" s="819"/>
      <c r="F87" s="819"/>
      <c r="G87" s="819"/>
      <c r="H87" s="819"/>
      <c r="I87" s="819"/>
      <c r="J87" s="819"/>
      <c r="K87" s="819"/>
      <c r="L87" s="819"/>
      <c r="M87" s="820"/>
      <c r="N87" s="58">
        <f>L84+L85+L86</f>
        <v>2522.8705813673114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10932.439185925015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253</v>
      </c>
      <c r="B36" s="867" t="str">
        <f>VLOOKUP(A36,EQUIPOS!A6:D154,3,FALSE)</f>
        <v>Máquina hidrosembradora</v>
      </c>
      <c r="C36" s="868"/>
      <c r="D36" s="868"/>
      <c r="E36" s="868"/>
      <c r="F36" s="868"/>
      <c r="G36" s="868"/>
      <c r="H36" s="869"/>
      <c r="I36" s="275"/>
      <c r="J36" s="276"/>
      <c r="K36" s="277">
        <f>VLOOKUP(A36,EQUIPOS!A6:D163,4,FALSE)</f>
        <v>21219.781143696513</v>
      </c>
      <c r="L36" s="278"/>
      <c r="M36" s="344">
        <v>350</v>
      </c>
      <c r="N36" s="280">
        <f>K36/M36</f>
        <v>60.627946124847178</v>
      </c>
    </row>
    <row r="37" spans="1:14">
      <c r="A37" s="119" t="s">
        <v>138</v>
      </c>
      <c r="B37" s="867" t="str">
        <f>VLOOKUP(A37,EQUIPOS!A7:D154,3,FALSE)</f>
        <v>Camioneta D-300</v>
      </c>
      <c r="C37" s="868"/>
      <c r="D37" s="868"/>
      <c r="E37" s="868"/>
      <c r="F37" s="868"/>
      <c r="G37" s="868"/>
      <c r="H37" s="869"/>
      <c r="I37" s="429"/>
      <c r="J37" s="430"/>
      <c r="K37" s="277">
        <f>VLOOKUP(A37,EQUIPOS!A7:D164,4,FALSE)</f>
        <v>50646.074170587526</v>
      </c>
      <c r="L37" s="343"/>
      <c r="M37" s="344">
        <v>350</v>
      </c>
      <c r="N37" s="280">
        <f>K37/M37</f>
        <v>144.70306905882151</v>
      </c>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4.5595718934017855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209.89058707707048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775.98514821062179</v>
      </c>
      <c r="N48" s="280">
        <f>K48*M48</f>
        <v>775.98514821062179</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2694.2890858912147</v>
      </c>
      <c r="N49" s="280">
        <f>K49*M49</f>
        <v>1077.7156343564859</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50.961642769987435</v>
      </c>
      <c r="N50" s="280">
        <f>K50*M50</f>
        <v>254.80821384993718</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35901.852330176909</v>
      </c>
      <c r="N51" s="280">
        <f>K51*M51</f>
        <v>1795.0926165088456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3903.6016129258905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91.191437868035706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4204.6836378709968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840.93672757419938</v>
      </c>
      <c r="M84" s="854"/>
      <c r="N84" s="57"/>
    </row>
    <row r="85" spans="1:14">
      <c r="B85" s="95" t="s">
        <v>1057</v>
      </c>
      <c r="C85" s="96"/>
      <c r="D85" s="96"/>
      <c r="E85" s="96"/>
      <c r="F85" s="96"/>
      <c r="G85" s="96"/>
      <c r="H85" s="96"/>
      <c r="I85" s="93"/>
      <c r="J85" s="94"/>
      <c r="K85" s="312">
        <v>0.05</v>
      </c>
      <c r="L85" s="853">
        <f>N79*K85</f>
        <v>210.23418189354985</v>
      </c>
      <c r="M85" s="854"/>
      <c r="N85" s="57"/>
    </row>
    <row r="86" spans="1:14" ht="15.75" thickBot="1">
      <c r="B86" s="97" t="s">
        <v>1058</v>
      </c>
      <c r="C86" s="98"/>
      <c r="D86" s="98"/>
      <c r="E86" s="98"/>
      <c r="F86" s="98"/>
      <c r="G86" s="98"/>
      <c r="H86" s="98"/>
      <c r="I86" s="99"/>
      <c r="J86" s="100"/>
      <c r="K86" s="313">
        <v>0.05</v>
      </c>
      <c r="L86" s="855">
        <f>N79*K86</f>
        <v>210.23418189354985</v>
      </c>
      <c r="M86" s="856"/>
      <c r="N86" s="57"/>
    </row>
    <row r="87" spans="1:14" ht="15.75" thickBot="1">
      <c r="B87" s="818" t="s">
        <v>1037</v>
      </c>
      <c r="C87" s="819"/>
      <c r="D87" s="819"/>
      <c r="E87" s="819"/>
      <c r="F87" s="819"/>
      <c r="G87" s="819"/>
      <c r="H87" s="819"/>
      <c r="I87" s="819"/>
      <c r="J87" s="819"/>
      <c r="K87" s="819"/>
      <c r="L87" s="819"/>
      <c r="M87" s="820"/>
      <c r="N87" s="58">
        <f>L84+L85+L86</f>
        <v>1261.4050913612991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5466.0887292322959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9.25" customHeight="1" thickBot="1">
      <c r="A31" t="s">
        <v>1929</v>
      </c>
      <c r="B31" s="86" t="s">
        <v>1810</v>
      </c>
      <c r="C31" s="960" t="s">
        <v>2155</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8000</v>
      </c>
      <c r="N36" s="280">
        <f>K36/M36</f>
        <v>6.3307592713234406</v>
      </c>
    </row>
    <row r="37" spans="1:14">
      <c r="A37" s="119"/>
      <c r="B37" s="867"/>
      <c r="C37" s="868"/>
      <c r="D37" s="868"/>
      <c r="E37" s="868"/>
      <c r="F37" s="868"/>
      <c r="G37" s="868"/>
      <c r="H37" s="869"/>
      <c r="I37" s="429"/>
      <c r="J37" s="430"/>
      <c r="K37" s="277"/>
      <c r="L37" s="343"/>
      <c r="M37" s="344"/>
      <c r="N37" s="280"/>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31.86436187437344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4159.3541330371017</v>
      </c>
      <c r="N48" s="280">
        <f>K48*M48</f>
        <v>4367.321839688957</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17165.548075691888</v>
      </c>
      <c r="N49" s="280">
        <f>K49*M49</f>
        <v>17165.548075691888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1048.6304842500231</v>
      </c>
      <c r="N50" s="280">
        <f>K50*M50</f>
        <v>2097.2609685000461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23630.130883880891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26215.355506060263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5243.0711012120528</v>
      </c>
      <c r="M84" s="854"/>
      <c r="N84" s="57"/>
    </row>
    <row r="85" spans="1:14">
      <c r="B85" s="95" t="s">
        <v>1057</v>
      </c>
      <c r="C85" s="96"/>
      <c r="D85" s="96"/>
      <c r="E85" s="96"/>
      <c r="F85" s="96"/>
      <c r="G85" s="96"/>
      <c r="H85" s="96"/>
      <c r="I85" s="93"/>
      <c r="J85" s="94"/>
      <c r="K85" s="312">
        <v>0.05</v>
      </c>
      <c r="L85" s="853">
        <f>N79*K85</f>
        <v>1310.7677753030132</v>
      </c>
      <c r="M85" s="854"/>
      <c r="N85" s="57"/>
    </row>
    <row r="86" spans="1:14" ht="15.75" thickBot="1">
      <c r="B86" s="97" t="s">
        <v>1058</v>
      </c>
      <c r="C86" s="98"/>
      <c r="D86" s="98"/>
      <c r="E86" s="98"/>
      <c r="F86" s="98"/>
      <c r="G86" s="98"/>
      <c r="H86" s="98"/>
      <c r="I86" s="99"/>
      <c r="J86" s="100"/>
      <c r="K86" s="313">
        <v>0.05</v>
      </c>
      <c r="L86" s="855">
        <f>N79*K86</f>
        <v>1310.7677753030132</v>
      </c>
      <c r="M86" s="856"/>
      <c r="N86" s="57"/>
    </row>
    <row r="87" spans="1:14" ht="15.75" thickBot="1">
      <c r="B87" s="818" t="s">
        <v>1037</v>
      </c>
      <c r="C87" s="819"/>
      <c r="D87" s="819"/>
      <c r="E87" s="819"/>
      <c r="F87" s="819"/>
      <c r="G87" s="819"/>
      <c r="H87" s="819"/>
      <c r="I87" s="819"/>
      <c r="J87" s="819"/>
      <c r="K87" s="819"/>
      <c r="L87" s="819"/>
      <c r="M87" s="820"/>
      <c r="N87" s="58">
        <f>L84+L85+L86</f>
        <v>7864.6066518180787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34079.962157878341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28.5" customHeight="1" thickBot="1">
      <c r="A31" t="s">
        <v>1929</v>
      </c>
      <c r="B31" s="86" t="s">
        <v>1811</v>
      </c>
      <c r="C31" s="960" t="s">
        <v>2158</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5"/>
      <c r="J36" s="276"/>
      <c r="K36" s="277">
        <f>VLOOKUP(A36,EQUIPOS!A6:D163,4,FALSE)</f>
        <v>50646.074170587526</v>
      </c>
      <c r="L36" s="278"/>
      <c r="M36" s="344">
        <v>8000</v>
      </c>
      <c r="N36" s="280">
        <f>K36/M36</f>
        <v>6.3307592713234406</v>
      </c>
    </row>
    <row r="37" spans="1:14">
      <c r="A37" s="119"/>
      <c r="B37" s="867"/>
      <c r="C37" s="868"/>
      <c r="D37" s="868"/>
      <c r="E37" s="868"/>
      <c r="F37" s="868"/>
      <c r="G37" s="868"/>
      <c r="H37" s="869"/>
      <c r="I37" s="429"/>
      <c r="J37" s="430"/>
      <c r="K37" s="277"/>
      <c r="L37" s="343"/>
      <c r="M37" s="344"/>
      <c r="N37" s="280"/>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31.86436187437344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8207.0627384124909</v>
      </c>
      <c r="N48" s="280">
        <f>K48*M48</f>
        <v>8617.4158753331158</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17165.548075691888</v>
      </c>
      <c r="N49" s="280">
        <f>K49*M49</f>
        <v>17165.548075691888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1048.6304842500231</v>
      </c>
      <c r="N50" s="280">
        <f>K50*M50</f>
        <v>2097.2609685000461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27880.224919525052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30465.449541704424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6093.0899083408849</v>
      </c>
      <c r="M84" s="854"/>
      <c r="N84" s="57"/>
    </row>
    <row r="85" spans="1:14">
      <c r="B85" s="95" t="s">
        <v>1057</v>
      </c>
      <c r="C85" s="96"/>
      <c r="D85" s="96"/>
      <c r="E85" s="96"/>
      <c r="F85" s="96"/>
      <c r="G85" s="96"/>
      <c r="H85" s="96"/>
      <c r="I85" s="93"/>
      <c r="J85" s="94"/>
      <c r="K85" s="312">
        <v>0.05</v>
      </c>
      <c r="L85" s="853">
        <f>N79*K85</f>
        <v>1523.2724770852212</v>
      </c>
      <c r="M85" s="854"/>
      <c r="N85" s="57"/>
    </row>
    <row r="86" spans="1:14" ht="15.75" thickBot="1">
      <c r="B86" s="97" t="s">
        <v>1058</v>
      </c>
      <c r="C86" s="98"/>
      <c r="D86" s="98"/>
      <c r="E86" s="98"/>
      <c r="F86" s="98"/>
      <c r="G86" s="98"/>
      <c r="H86" s="98"/>
      <c r="I86" s="99"/>
      <c r="J86" s="100"/>
      <c r="K86" s="313">
        <v>0.05</v>
      </c>
      <c r="L86" s="855">
        <f>N79*K86</f>
        <v>1523.2724770852212</v>
      </c>
      <c r="M86" s="856"/>
      <c r="N86" s="57"/>
    </row>
    <row r="87" spans="1:14" ht="15.75" thickBot="1">
      <c r="B87" s="818" t="s">
        <v>1037</v>
      </c>
      <c r="C87" s="819"/>
      <c r="D87" s="819"/>
      <c r="E87" s="819"/>
      <c r="F87" s="819"/>
      <c r="G87" s="819"/>
      <c r="H87" s="819"/>
      <c r="I87" s="819"/>
      <c r="J87" s="819"/>
      <c r="K87" s="819"/>
      <c r="L87" s="819"/>
      <c r="M87" s="820"/>
      <c r="N87" s="58">
        <f>L84+L85+L86</f>
        <v>9139.6348625113278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39605.084404215755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119</v>
      </c>
      <c r="B36" s="867" t="str">
        <f>VLOOKUP(A36,EQUIPOS!A6:D154,3,FALSE)</f>
        <v xml:space="preserve">Bomba de concreto, Producción: 30 m3/h, POTENCIA: 67 HP, MAX PRESION DE CONCRETO: 1150 PSI
</v>
      </c>
      <c r="C36" s="868"/>
      <c r="D36" s="868"/>
      <c r="E36" s="868"/>
      <c r="F36" s="868"/>
      <c r="G36" s="868"/>
      <c r="H36" s="869"/>
      <c r="I36" s="275"/>
      <c r="J36" s="276"/>
      <c r="K36" s="277">
        <f>VLOOKUP(A36,EQUIPOS!A6:D163,4,FALSE)</f>
        <v>32130</v>
      </c>
      <c r="L36" s="278"/>
      <c r="M36" s="344">
        <v>100</v>
      </c>
      <c r="N36" s="280">
        <f>K36/M36</f>
        <v>321.3</v>
      </c>
    </row>
    <row r="37" spans="1:14">
      <c r="A37" s="119" t="s">
        <v>138</v>
      </c>
      <c r="B37" s="867" t="str">
        <f>VLOOKUP(A37,EQUIPOS!A7:D154,3,FALSE)</f>
        <v>Camioneta D-300</v>
      </c>
      <c r="C37" s="868"/>
      <c r="D37" s="868"/>
      <c r="E37" s="868"/>
      <c r="F37" s="868"/>
      <c r="G37" s="868"/>
      <c r="H37" s="869"/>
      <c r="I37" s="429"/>
      <c r="J37" s="430"/>
      <c r="K37" s="277">
        <f>VLOOKUP(A37,EQUIPOS!A7:D164,4,FALSE)</f>
        <v>50646.074170587526</v>
      </c>
      <c r="L37" s="343"/>
      <c r="M37" s="344">
        <v>1000</v>
      </c>
      <c r="N37" s="280">
        <f>K37/M37</f>
        <v>50.646074170587525</v>
      </c>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0.01</v>
      </c>
      <c r="N41" s="352">
        <f>N77*M41</f>
        <v>3.8300403904575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375.77611456104501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405464.65223234677</v>
      </c>
      <c r="N48" s="280">
        <f>K48*M48</f>
        <v>40546.465223234678</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2786.3197733984207</v>
      </c>
      <c r="N49" s="280">
        <f>K49*M49</f>
        <v>3064.9517507382629</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6922.8404483989434</v>
      </c>
      <c r="N50" s="280">
        <f>K50*M50</f>
        <v>6922.8404483989434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50534.257422371884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383.00403904575001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51293.037575978677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10258.607515195736</v>
      </c>
      <c r="M84" s="854"/>
      <c r="N84" s="57"/>
    </row>
    <row r="85" spans="1:14">
      <c r="B85" s="95" t="s">
        <v>1057</v>
      </c>
      <c r="C85" s="96"/>
      <c r="D85" s="96"/>
      <c r="E85" s="96"/>
      <c r="F85" s="96"/>
      <c r="G85" s="96"/>
      <c r="H85" s="96"/>
      <c r="I85" s="93"/>
      <c r="J85" s="94"/>
      <c r="K85" s="312">
        <v>0.05</v>
      </c>
      <c r="L85" s="853">
        <f>N79*K85</f>
        <v>2564.6518787989339</v>
      </c>
      <c r="M85" s="854"/>
      <c r="N85" s="57"/>
    </row>
    <row r="86" spans="1:14" ht="15.75" thickBot="1">
      <c r="B86" s="97" t="s">
        <v>1058</v>
      </c>
      <c r="C86" s="98"/>
      <c r="D86" s="98"/>
      <c r="E86" s="98"/>
      <c r="F86" s="98"/>
      <c r="G86" s="98"/>
      <c r="H86" s="98"/>
      <c r="I86" s="99"/>
      <c r="J86" s="100"/>
      <c r="K86" s="313">
        <v>0.05</v>
      </c>
      <c r="L86" s="855">
        <f>N79*K86</f>
        <v>2564.6518787989339</v>
      </c>
      <c r="M86" s="856"/>
      <c r="N86" s="57"/>
    </row>
    <row r="87" spans="1:14" ht="15.75" thickBot="1">
      <c r="B87" s="818" t="s">
        <v>1037</v>
      </c>
      <c r="C87" s="819"/>
      <c r="D87" s="819"/>
      <c r="E87" s="819"/>
      <c r="F87" s="819"/>
      <c r="G87" s="819"/>
      <c r="H87" s="819"/>
      <c r="I87" s="819"/>
      <c r="J87" s="819"/>
      <c r="K87" s="819"/>
      <c r="L87" s="819"/>
      <c r="M87" s="820"/>
      <c r="N87" s="58">
        <f>L84+L85+L86</f>
        <v>15387.911272793603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66680.948848772285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0" t="s">
        <v>2321</v>
      </c>
      <c r="L29" s="794" t="s">
        <v>1029</v>
      </c>
      <c r="M29" s="795"/>
      <c r="N29" s="77" t="s">
        <v>1030</v>
      </c>
    </row>
    <row r="30" spans="1:14" ht="17.25" hidden="1" customHeight="1">
      <c r="B30" s="77" t="s">
        <v>1027</v>
      </c>
      <c r="C30" s="797" t="s">
        <v>1028</v>
      </c>
      <c r="D30" s="798"/>
      <c r="E30" s="798"/>
      <c r="F30" s="798"/>
      <c r="G30" s="798"/>
      <c r="H30" s="798"/>
      <c r="I30" s="798"/>
      <c r="J30" s="78"/>
      <c r="K30" s="315"/>
      <c r="L30" s="794" t="s">
        <v>1029</v>
      </c>
      <c r="M30" s="795"/>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59469.388152721316</v>
      </c>
      <c r="N48" s="280">
        <f>K48*M48</f>
        <v>29734.694076360658</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17374.986537025554</v>
      </c>
      <c r="N49" s="280">
        <f>K49*M49</f>
        <v>17374.986537025554</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8" t="s">
        <v>1037</v>
      </c>
      <c r="C55" s="819"/>
      <c r="D55" s="819"/>
      <c r="E55" s="819"/>
      <c r="F55" s="819"/>
      <c r="G55" s="819"/>
      <c r="H55" s="819"/>
      <c r="I55" s="819"/>
      <c r="J55" s="819"/>
      <c r="K55" s="819"/>
      <c r="L55" s="819"/>
      <c r="M55" s="820"/>
      <c r="N55" s="402">
        <f>SUM(N48:N54)</f>
        <v>47109.680613386212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4" t="s">
        <v>1045</v>
      </c>
      <c r="M59" s="883"/>
      <c r="N59" s="82" t="s">
        <v>1035</v>
      </c>
    </row>
    <row r="60" spans="1:14">
      <c r="B60" s="52"/>
      <c r="C60" s="325"/>
      <c r="D60" s="325"/>
      <c r="E60" s="325"/>
      <c r="F60" s="325"/>
      <c r="G60" s="325"/>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319"/>
      <c r="I63" s="287"/>
      <c r="J63" s="294"/>
      <c r="K63" s="287"/>
      <c r="L63" s="905"/>
      <c r="M63" s="906"/>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8"/>
      <c r="M65" s="989"/>
      <c r="N65" s="493"/>
    </row>
    <row r="66" spans="1:15" ht="15.75" thickBot="1">
      <c r="B66" s="818" t="s">
        <v>1037</v>
      </c>
      <c r="C66" s="819"/>
      <c r="D66" s="819"/>
      <c r="E66" s="819"/>
      <c r="F66" s="819"/>
      <c r="G66" s="819"/>
      <c r="H66" s="819"/>
      <c r="I66" s="819"/>
      <c r="J66" s="819"/>
      <c r="K66" s="819"/>
      <c r="L66" s="819"/>
      <c r="M66" s="820"/>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0"/>
      <c r="C76" s="991"/>
      <c r="D76" s="991"/>
      <c r="E76" s="991"/>
      <c r="F76" s="991"/>
      <c r="G76" s="991"/>
      <c r="H76" s="991"/>
      <c r="I76" s="175"/>
      <c r="J76" s="175"/>
      <c r="K76" s="175"/>
      <c r="L76" s="992"/>
      <c r="M76" s="993"/>
      <c r="N76" s="493"/>
    </row>
    <row r="77" spans="1:15" ht="15.75" thickBot="1">
      <c r="B77" s="818" t="s">
        <v>1037</v>
      </c>
      <c r="C77" s="819"/>
      <c r="D77" s="819"/>
      <c r="E77" s="819"/>
      <c r="F77" s="819"/>
      <c r="G77" s="819"/>
      <c r="H77" s="819"/>
      <c r="I77" s="819"/>
      <c r="J77" s="819"/>
      <c r="K77" s="819"/>
      <c r="L77" s="819"/>
      <c r="M77" s="820"/>
      <c r="N77" s="309">
        <f>SUM(N71:N76)</f>
        <v>5106.7205206099998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52471.737160026707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2"/>
      <c r="J83" s="342"/>
      <c r="K83" s="310" t="s">
        <v>1054</v>
      </c>
      <c r="L83" s="865" t="s">
        <v>1055</v>
      </c>
      <c r="M83" s="866"/>
      <c r="N83" s="311"/>
    </row>
    <row r="84" spans="1:14">
      <c r="B84" s="851" t="s">
        <v>1056</v>
      </c>
      <c r="C84" s="852"/>
      <c r="D84" s="852"/>
      <c r="E84" s="852"/>
      <c r="F84" s="852"/>
      <c r="G84" s="852"/>
      <c r="H84" s="852"/>
      <c r="I84" s="93"/>
      <c r="J84" s="94"/>
      <c r="K84" s="312">
        <v>0.2</v>
      </c>
      <c r="L84" s="853">
        <f>N79*K84</f>
        <v>10494.347432005343</v>
      </c>
      <c r="M84" s="854"/>
      <c r="N84" s="57"/>
    </row>
    <row r="85" spans="1:14">
      <c r="B85" s="95" t="s">
        <v>1057</v>
      </c>
      <c r="C85" s="96"/>
      <c r="D85" s="96"/>
      <c r="E85" s="96"/>
      <c r="F85" s="96"/>
      <c r="G85" s="96"/>
      <c r="H85" s="96"/>
      <c r="I85" s="93"/>
      <c r="J85" s="94"/>
      <c r="K85" s="312">
        <v>0.05</v>
      </c>
      <c r="L85" s="853">
        <f>N79*K85</f>
        <v>2623.5868580013357</v>
      </c>
      <c r="M85" s="854"/>
      <c r="N85" s="57"/>
    </row>
    <row r="86" spans="1:14" ht="15.75" thickBot="1">
      <c r="B86" s="97" t="s">
        <v>1058</v>
      </c>
      <c r="C86" s="98"/>
      <c r="D86" s="98"/>
      <c r="E86" s="98"/>
      <c r="F86" s="98"/>
      <c r="G86" s="98"/>
      <c r="H86" s="98"/>
      <c r="I86" s="99"/>
      <c r="J86" s="100"/>
      <c r="K86" s="313">
        <v>0.05</v>
      </c>
      <c r="L86" s="855">
        <f>N79*K86</f>
        <v>2623.5868580013357</v>
      </c>
      <c r="M86" s="856"/>
      <c r="N86" s="57"/>
    </row>
    <row r="87" spans="1:14" ht="15.75" thickBot="1">
      <c r="B87" s="818" t="s">
        <v>1037</v>
      </c>
      <c r="C87" s="819"/>
      <c r="D87" s="819"/>
      <c r="E87" s="819"/>
      <c r="F87" s="819"/>
      <c r="G87" s="819"/>
      <c r="H87" s="819"/>
      <c r="I87" s="819"/>
      <c r="J87" s="819"/>
      <c r="K87" s="819"/>
      <c r="L87" s="819"/>
      <c r="M87" s="820"/>
      <c r="N87" s="58">
        <f>L84+L85+L86</f>
        <v>15741.521148008014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68213.258308034725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t="17.25" hidden="1" customHeight="1" thickBot="1">
      <c r="B30" s="77" t="s">
        <v>1027</v>
      </c>
      <c r="C30" s="797" t="s">
        <v>1028</v>
      </c>
      <c r="D30" s="798"/>
      <c r="E30" s="798"/>
      <c r="F30" s="798"/>
      <c r="G30" s="798"/>
      <c r="H30" s="798"/>
      <c r="I30" s="798"/>
      <c r="J30" s="78"/>
      <c r="K30" s="315"/>
      <c r="L30" s="794" t="s">
        <v>1029</v>
      </c>
      <c r="M30" s="795"/>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5"/>
      <c r="J36" s="276"/>
      <c r="K36" s="277"/>
      <c r="L36" s="278"/>
      <c r="M36" s="344"/>
      <c r="N36" s="280"/>
    </row>
    <row r="37" spans="1:14">
      <c r="A37" s="119"/>
      <c r="B37" s="867"/>
      <c r="C37" s="868"/>
      <c r="D37" s="868"/>
      <c r="E37" s="868"/>
      <c r="F37" s="868"/>
      <c r="G37" s="868"/>
      <c r="H37" s="869"/>
      <c r="I37" s="429"/>
      <c r="J37" s="430"/>
      <c r="K37" s="277"/>
      <c r="L37" s="343"/>
      <c r="M37" s="344"/>
      <c r="N37" s="280"/>
    </row>
    <row r="38" spans="1:14">
      <c r="B38" s="867"/>
      <c r="C38" s="868"/>
      <c r="D38" s="868"/>
      <c r="E38" s="868"/>
      <c r="F38" s="868"/>
      <c r="G38" s="868"/>
      <c r="H38" s="869"/>
      <c r="I38" s="336"/>
      <c r="J38" s="338"/>
      <c r="K38" s="277"/>
      <c r="L38" s="431"/>
      <c r="M38" s="432"/>
      <c r="N38" s="280"/>
    </row>
    <row r="39" spans="1:14">
      <c r="B39" s="867"/>
      <c r="C39" s="868"/>
      <c r="D39" s="868"/>
      <c r="E39" s="868"/>
      <c r="F39" s="868"/>
      <c r="G39" s="868"/>
      <c r="H39" s="869"/>
      <c r="I39" s="42"/>
      <c r="J39" s="43"/>
      <c r="K39" s="277"/>
      <c r="L39" s="284"/>
      <c r="M39" s="344"/>
      <c r="N39" s="280"/>
    </row>
    <row r="40" spans="1:14">
      <c r="B40" s="328"/>
      <c r="C40" s="329"/>
      <c r="D40" s="329"/>
      <c r="E40" s="329"/>
      <c r="F40" s="331"/>
      <c r="G40" s="331"/>
      <c r="H40" s="131"/>
      <c r="I40" s="42"/>
      <c r="J40" s="43"/>
      <c r="K40" s="277"/>
      <c r="L40" s="284"/>
      <c r="M40" s="285"/>
      <c r="N40" s="281"/>
    </row>
    <row r="41" spans="1:14">
      <c r="B41" s="875" t="s">
        <v>1036</v>
      </c>
      <c r="C41" s="876"/>
      <c r="D41" s="876"/>
      <c r="E41" s="44"/>
      <c r="F41" s="45"/>
      <c r="G41" s="45"/>
      <c r="H41" s="46"/>
      <c r="I41" s="42"/>
      <c r="J41" s="43"/>
      <c r="K41" s="287"/>
      <c r="L41" s="284"/>
      <c r="M41" s="409">
        <v>0.05</v>
      </c>
      <c r="N41" s="352">
        <f>N76*M41</f>
        <v>85112.008676833342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27384.728499969864</v>
      </c>
      <c r="N48" s="280">
        <f>K48*M48</f>
        <v>30123201.34996685</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8" t="s">
        <v>1037</v>
      </c>
      <c r="C54" s="819"/>
      <c r="D54" s="819"/>
      <c r="E54" s="819"/>
      <c r="F54" s="819"/>
      <c r="G54" s="819"/>
      <c r="H54" s="819"/>
      <c r="I54" s="819"/>
      <c r="J54" s="819"/>
      <c r="K54" s="819"/>
      <c r="L54" s="819"/>
      <c r="M54" s="820"/>
      <c r="N54" s="402">
        <f>SUM(N48:N53)</f>
        <v>30123201.34996685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4" t="s">
        <v>1045</v>
      </c>
      <c r="M58" s="883"/>
      <c r="N58" s="82" t="s">
        <v>1035</v>
      </c>
    </row>
    <row r="59" spans="1:14">
      <c r="B59" s="52"/>
      <c r="C59" s="325"/>
      <c r="D59" s="325"/>
      <c r="E59" s="325"/>
      <c r="F59" s="325"/>
      <c r="G59" s="325"/>
      <c r="H59" s="319"/>
      <c r="I59" s="287"/>
      <c r="J59" s="294"/>
      <c r="K59" s="287"/>
      <c r="L59" s="905"/>
      <c r="M59" s="906"/>
      <c r="N59" s="295"/>
    </row>
    <row r="60" spans="1:14">
      <c r="B60" s="52"/>
      <c r="C60" s="53"/>
      <c r="D60" s="53"/>
      <c r="E60" s="53"/>
      <c r="F60" s="53"/>
      <c r="G60" s="53"/>
      <c r="H60" s="319"/>
      <c r="I60" s="287"/>
      <c r="J60" s="294"/>
      <c r="K60" s="287"/>
      <c r="L60" s="905"/>
      <c r="M60" s="906"/>
      <c r="N60" s="295"/>
    </row>
    <row r="61" spans="1:14">
      <c r="B61" s="52"/>
      <c r="C61" s="53"/>
      <c r="D61" s="53"/>
      <c r="E61" s="53"/>
      <c r="F61" s="53"/>
      <c r="G61" s="53"/>
      <c r="H61" s="319"/>
      <c r="I61" s="287"/>
      <c r="J61" s="294"/>
      <c r="K61" s="287"/>
      <c r="L61" s="905"/>
      <c r="M61" s="906"/>
      <c r="N61" s="295"/>
    </row>
    <row r="62" spans="1:14">
      <c r="B62" s="52"/>
      <c r="C62" s="53"/>
      <c r="D62" s="53"/>
      <c r="E62" s="53"/>
      <c r="F62" s="53"/>
      <c r="G62" s="53"/>
      <c r="H62" s="319"/>
      <c r="I62" s="287"/>
      <c r="J62" s="294"/>
      <c r="K62" s="287"/>
      <c r="L62" s="905"/>
      <c r="M62" s="906"/>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8"/>
      <c r="M64" s="989"/>
      <c r="N64" s="493"/>
    </row>
    <row r="65" spans="1:15" ht="15.75" thickBot="1">
      <c r="B65" s="818" t="s">
        <v>1037</v>
      </c>
      <c r="C65" s="819"/>
      <c r="D65" s="819"/>
      <c r="E65" s="819"/>
      <c r="F65" s="819"/>
      <c r="G65" s="819"/>
      <c r="H65" s="819"/>
      <c r="I65" s="819"/>
      <c r="J65" s="819"/>
      <c r="K65" s="819"/>
      <c r="L65" s="819"/>
      <c r="M65" s="820"/>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972"/>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90"/>
      <c r="C75" s="991"/>
      <c r="D75" s="991"/>
      <c r="E75" s="991"/>
      <c r="F75" s="991"/>
      <c r="G75" s="991"/>
      <c r="H75" s="991"/>
      <c r="I75" s="175"/>
      <c r="J75" s="175"/>
      <c r="K75" s="175"/>
      <c r="L75" s="992"/>
      <c r="M75" s="993"/>
      <c r="N75" s="51"/>
    </row>
    <row r="76" spans="1:15" ht="15.75" thickBot="1">
      <c r="B76" s="818" t="s">
        <v>1037</v>
      </c>
      <c r="C76" s="819"/>
      <c r="D76" s="819"/>
      <c r="E76" s="819"/>
      <c r="F76" s="819"/>
      <c r="G76" s="819"/>
      <c r="H76" s="819"/>
      <c r="I76" s="819"/>
      <c r="J76" s="819"/>
      <c r="K76" s="819"/>
      <c r="L76" s="819"/>
      <c r="M76" s="820"/>
      <c r="N76" s="309">
        <f>SUM(N70:N75)</f>
        <v>1702240.1735366667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31910553.53218035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6382110.7064360706</v>
      </c>
      <c r="M83" s="854"/>
      <c r="N83" s="57"/>
    </row>
    <row r="84" spans="1:14">
      <c r="B84" s="95" t="s">
        <v>1057</v>
      </c>
      <c r="C84" s="96"/>
      <c r="D84" s="96"/>
      <c r="E84" s="96"/>
      <c r="F84" s="96"/>
      <c r="G84" s="96"/>
      <c r="H84" s="96"/>
      <c r="I84" s="93"/>
      <c r="J84" s="94"/>
      <c r="K84" s="312">
        <v>0.05</v>
      </c>
      <c r="L84" s="853">
        <f>N78*K84</f>
        <v>1595527.6766090177</v>
      </c>
      <c r="M84" s="854"/>
      <c r="N84" s="57"/>
    </row>
    <row r="85" spans="1:14" ht="15.75" thickBot="1">
      <c r="B85" s="97" t="s">
        <v>1058</v>
      </c>
      <c r="C85" s="98"/>
      <c r="D85" s="98"/>
      <c r="E85" s="98"/>
      <c r="F85" s="98"/>
      <c r="G85" s="98"/>
      <c r="H85" s="98"/>
      <c r="I85" s="99"/>
      <c r="J85" s="100"/>
      <c r="K85" s="313">
        <v>0.05</v>
      </c>
      <c r="L85" s="855">
        <f>N78*K85</f>
        <v>1595527.6766090177</v>
      </c>
      <c r="M85" s="856"/>
      <c r="N85" s="57"/>
    </row>
    <row r="86" spans="1:14" ht="15.75" thickBot="1">
      <c r="B86" s="818" t="s">
        <v>1037</v>
      </c>
      <c r="C86" s="819"/>
      <c r="D86" s="819"/>
      <c r="E86" s="819"/>
      <c r="F86" s="819"/>
      <c r="G86" s="819"/>
      <c r="H86" s="819"/>
      <c r="I86" s="819"/>
      <c r="J86" s="819"/>
      <c r="K86" s="819"/>
      <c r="L86" s="819"/>
      <c r="M86" s="820"/>
      <c r="N86" s="58">
        <f>L83+L84+L85</f>
        <v>9573166.0596541055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41483719.591834456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28.5" customHeight="1" thickBot="1">
      <c r="A31" t="s">
        <v>1929</v>
      </c>
      <c r="B31" s="113" t="s">
        <v>1250</v>
      </c>
      <c r="C31" s="994" t="s">
        <v>2299</v>
      </c>
      <c r="D31" s="995"/>
      <c r="E31" s="995"/>
      <c r="F31" s="995"/>
      <c r="G31" s="995"/>
      <c r="H31" s="995"/>
      <c r="I31" s="995"/>
      <c r="J31" s="995"/>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77" t="s">
        <v>373</v>
      </c>
      <c r="B36" s="867" t="str">
        <f>VLOOKUP(A36,EQUIPOS!A6:D154,3,FALSE)</f>
        <v>Volqueta 6 m3</v>
      </c>
      <c r="C36" s="868"/>
      <c r="D36" s="868"/>
      <c r="E36" s="868"/>
      <c r="F36" s="868"/>
      <c r="G36" s="868"/>
      <c r="H36" s="869"/>
      <c r="I36" s="275"/>
      <c r="J36" s="276"/>
      <c r="K36" s="277">
        <f>VLOOKUP(A36,EQUIPOS!A6:D161,4,FALSE)</f>
        <v>87950.905131758947</v>
      </c>
      <c r="L36" s="278"/>
      <c r="M36" s="463">
        <v>81</v>
      </c>
      <c r="N36" s="280">
        <f>K36/M36</f>
        <v>1085.8136436019622</v>
      </c>
    </row>
    <row r="37" span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1"/>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1085.8136436019622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4" t="s">
        <v>1045</v>
      </c>
      <c r="M58" s="883"/>
      <c r="N58" s="82" t="s">
        <v>1035</v>
      </c>
    </row>
    <row r="59" spans="2:14">
      <c r="B59" s="52"/>
      <c r="C59" s="325"/>
      <c r="D59" s="325"/>
      <c r="E59" s="325"/>
      <c r="F59" s="325"/>
      <c r="G59" s="325"/>
      <c r="H59" s="319"/>
      <c r="I59" s="287"/>
      <c r="J59" s="294"/>
      <c r="K59" s="287"/>
      <c r="L59" s="905"/>
      <c r="M59" s="906"/>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8"/>
      <c r="M64" s="989"/>
      <c r="N64" s="493"/>
    </row>
    <row r="65" spans="2:15" ht="15.75" thickBot="1">
      <c r="B65" s="818" t="s">
        <v>1037</v>
      </c>
      <c r="C65" s="819"/>
      <c r="D65" s="819"/>
      <c r="E65" s="819"/>
      <c r="F65" s="819"/>
      <c r="G65" s="819"/>
      <c r="H65" s="819"/>
      <c r="I65" s="819"/>
      <c r="J65" s="819"/>
      <c r="K65" s="819"/>
      <c r="L65" s="819"/>
      <c r="M65" s="820"/>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1085.8136436019622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217.16272872039247</v>
      </c>
      <c r="M83" s="854"/>
      <c r="N83" s="57"/>
    </row>
    <row r="84" spans="1:14">
      <c r="B84" s="95" t="s">
        <v>1057</v>
      </c>
      <c r="C84" s="96"/>
      <c r="D84" s="96"/>
      <c r="E84" s="96"/>
      <c r="F84" s="96"/>
      <c r="G84" s="96"/>
      <c r="H84" s="96"/>
      <c r="I84" s="93"/>
      <c r="J84" s="94"/>
      <c r="K84" s="312">
        <v>0.05</v>
      </c>
      <c r="L84" s="853">
        <f>N78*K84</f>
        <v>54.290682180098116</v>
      </c>
      <c r="M84" s="854"/>
      <c r="N84" s="57"/>
    </row>
    <row r="85" spans="1:14" ht="15.75" thickBot="1">
      <c r="B85" s="97" t="s">
        <v>1058</v>
      </c>
      <c r="C85" s="98"/>
      <c r="D85" s="98"/>
      <c r="E85" s="98"/>
      <c r="F85" s="98"/>
      <c r="G85" s="98"/>
      <c r="H85" s="98"/>
      <c r="I85" s="99"/>
      <c r="J85" s="100"/>
      <c r="K85" s="313">
        <v>0.05</v>
      </c>
      <c r="L85" s="855">
        <f>N78*K85</f>
        <v>54.290682180098116</v>
      </c>
      <c r="M85" s="856"/>
      <c r="N85" s="57"/>
    </row>
    <row r="86" spans="1:14" ht="15.75" thickBot="1">
      <c r="B86" s="818" t="s">
        <v>1037</v>
      </c>
      <c r="C86" s="819"/>
      <c r="D86" s="819"/>
      <c r="E86" s="819"/>
      <c r="F86" s="819"/>
      <c r="G86" s="819"/>
      <c r="H86" s="819"/>
      <c r="I86" s="819"/>
      <c r="J86" s="819"/>
      <c r="K86" s="819"/>
      <c r="L86" s="819"/>
      <c r="M86" s="820"/>
      <c r="N86" s="58">
        <f>L83+L84+L85</f>
        <v>325.74409308058864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1411.557736682551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52" zoomScale="75" zoomScaleNormal="75" workbookViewId="0">
      <selection activeCell="N78" sqref="N78"/>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2"/>
      <c r="H25" s="81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0" t="s">
        <v>2321</v>
      </c>
      <c r="L29" s="794" t="s">
        <v>1029</v>
      </c>
      <c r="M29" s="795"/>
      <c r="N29" s="77" t="s">
        <v>1030</v>
      </c>
    </row>
    <row r="30" spans="1:14" hidden="1">
      <c r="B30" s="77" t="s">
        <v>1027</v>
      </c>
      <c r="C30" s="797" t="s">
        <v>1028</v>
      </c>
      <c r="D30" s="798"/>
      <c r="E30" s="798"/>
      <c r="F30" s="798"/>
      <c r="G30" s="798"/>
      <c r="H30" s="798"/>
      <c r="I30" s="798"/>
      <c r="J30" s="78"/>
      <c r="K30" s="315"/>
      <c r="L30" s="794" t="s">
        <v>1029</v>
      </c>
      <c r="M30" s="795"/>
      <c r="N30" s="77" t="s">
        <v>1030</v>
      </c>
    </row>
    <row r="31" spans="1:14" ht="41.25" customHeight="1" thickBot="1">
      <c r="A31" t="s">
        <v>1929</v>
      </c>
      <c r="B31" s="113" t="s">
        <v>1251</v>
      </c>
      <c r="C31" s="994" t="s">
        <v>2302</v>
      </c>
      <c r="D31" s="995"/>
      <c r="E31" s="995"/>
      <c r="F31" s="995"/>
      <c r="G31" s="995"/>
      <c r="H31" s="995"/>
      <c r="I31" s="995"/>
      <c r="J31" s="995"/>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373</v>
      </c>
      <c r="B36" s="867" t="str">
        <f>VLOOKUP(A36,EQUIPOS!A6:D154,3,FALSE)</f>
        <v>Volqueta 6 m3</v>
      </c>
      <c r="C36" s="868"/>
      <c r="D36" s="868"/>
      <c r="E36" s="868"/>
      <c r="F36" s="868"/>
      <c r="G36" s="868"/>
      <c r="H36" s="869"/>
      <c r="I36" s="275"/>
      <c r="J36" s="276"/>
      <c r="K36" s="277">
        <f>VLOOKUP(A36,EQUIPOS!A6:D161,4,FALSE)</f>
        <v>87950.905131758947</v>
      </c>
      <c r="L36" s="278"/>
      <c r="M36" s="291">
        <v>66</v>
      </c>
      <c r="N36" s="280">
        <f>K36/M36</f>
        <v>1332.5894716933174</v>
      </c>
    </row>
    <row r="37" span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1"/>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1332.5894716933174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4" t="s">
        <v>1045</v>
      </c>
      <c r="M58" s="883"/>
      <c r="N58" s="82" t="s">
        <v>1035</v>
      </c>
    </row>
    <row r="59" spans="2:14">
      <c r="B59" s="52"/>
      <c r="C59" s="325"/>
      <c r="D59" s="325"/>
      <c r="E59" s="325"/>
      <c r="F59" s="325"/>
      <c r="G59" s="325"/>
      <c r="H59" s="319"/>
      <c r="I59" s="287"/>
      <c r="J59" s="294"/>
      <c r="K59" s="287"/>
      <c r="L59" s="905"/>
      <c r="M59" s="906"/>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8"/>
      <c r="M64" s="989"/>
      <c r="N64" s="493"/>
    </row>
    <row r="65" spans="2:15" ht="15.75" thickBot="1">
      <c r="B65" s="818" t="s">
        <v>1037</v>
      </c>
      <c r="C65" s="819"/>
      <c r="D65" s="819"/>
      <c r="E65" s="819"/>
      <c r="F65" s="819"/>
      <c r="G65" s="819"/>
      <c r="H65" s="819"/>
      <c r="I65" s="819"/>
      <c r="J65" s="819"/>
      <c r="K65" s="819"/>
      <c r="L65" s="819"/>
      <c r="M65" s="820"/>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1332.5894716933174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266.5178943386635</v>
      </c>
      <c r="M83" s="854"/>
      <c r="N83" s="57"/>
    </row>
    <row r="84" spans="1:14">
      <c r="B84" s="95" t="s">
        <v>1057</v>
      </c>
      <c r="C84" s="96"/>
      <c r="D84" s="96"/>
      <c r="E84" s="96"/>
      <c r="F84" s="96"/>
      <c r="G84" s="96"/>
      <c r="H84" s="96"/>
      <c r="I84" s="93"/>
      <c r="J84" s="94"/>
      <c r="K84" s="312">
        <v>0.05</v>
      </c>
      <c r="L84" s="853">
        <f>N78*K84</f>
        <v>66.629473584665874</v>
      </c>
      <c r="M84" s="854"/>
      <c r="N84" s="57"/>
    </row>
    <row r="85" spans="1:14" ht="15.75" thickBot="1">
      <c r="B85" s="97" t="s">
        <v>1058</v>
      </c>
      <c r="C85" s="98"/>
      <c r="D85" s="98"/>
      <c r="E85" s="98"/>
      <c r="F85" s="98"/>
      <c r="G85" s="98"/>
      <c r="H85" s="98"/>
      <c r="I85" s="99"/>
      <c r="J85" s="100"/>
      <c r="K85" s="313">
        <v>0.05</v>
      </c>
      <c r="L85" s="855">
        <f>N78*K85</f>
        <v>66.629473584665874</v>
      </c>
      <c r="M85" s="856"/>
      <c r="N85" s="57"/>
    </row>
    <row r="86" spans="1:14" ht="15.75" thickBot="1">
      <c r="B86" s="818" t="s">
        <v>1037</v>
      </c>
      <c r="C86" s="819"/>
      <c r="D86" s="819"/>
      <c r="E86" s="819"/>
      <c r="F86" s="819"/>
      <c r="G86" s="819"/>
      <c r="H86" s="819"/>
      <c r="I86" s="819"/>
      <c r="J86" s="819"/>
      <c r="K86" s="819"/>
      <c r="L86" s="819"/>
      <c r="M86" s="820"/>
      <c r="N86" s="58">
        <f>L83+L84+L85</f>
        <v>399.7768415079953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1732.3663132013126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9" t="s">
        <v>2311</v>
      </c>
      <c r="C10" s="910"/>
      <c r="D10" s="910"/>
      <c r="E10" s="910"/>
      <c r="F10" s="396" t="s">
        <v>2312</v>
      </c>
      <c r="G10" s="391"/>
      <c r="H10" s="397"/>
      <c r="I10" s="911" t="s">
        <v>2313</v>
      </c>
      <c r="J10" s="911"/>
      <c r="K10" s="398" t="s">
        <v>2312</v>
      </c>
      <c r="L10" s="394"/>
      <c r="M10" s="394"/>
      <c r="N10" s="395"/>
    </row>
    <row r="11" spans="2:14">
      <c r="B11" s="369" t="s">
        <v>1023</v>
      </c>
      <c r="C11" s="370"/>
      <c r="D11" s="796"/>
      <c r="E11" s="796"/>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1" t="s">
        <v>2328</v>
      </c>
      <c r="G25" s="811"/>
      <c r="H25" s="811"/>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6" t="s">
        <v>1026</v>
      </c>
      <c r="C27" s="997"/>
      <c r="D27" s="997"/>
      <c r="E27" s="997"/>
      <c r="F27" s="997"/>
      <c r="G27" s="997"/>
      <c r="H27" s="997"/>
      <c r="I27" s="997"/>
      <c r="J27" s="997"/>
      <c r="K27" s="997"/>
      <c r="L27" s="997"/>
      <c r="M27" s="997"/>
      <c r="N27" s="998"/>
    </row>
    <row r="28" spans="1:14" ht="15.75" thickBot="1">
      <c r="B28" s="39"/>
      <c r="C28" s="40"/>
      <c r="D28" s="40"/>
      <c r="E28" s="40"/>
      <c r="F28" s="40"/>
      <c r="G28" s="40"/>
      <c r="H28" s="40"/>
      <c r="I28" s="40"/>
      <c r="J28" s="40"/>
      <c r="K28" s="40"/>
      <c r="L28" s="40"/>
      <c r="M28" s="40"/>
      <c r="N28" s="41"/>
    </row>
    <row r="29" spans="1:14" ht="26.25" thickBot="1">
      <c r="B29" s="77" t="s">
        <v>1027</v>
      </c>
      <c r="C29" s="1001" t="s">
        <v>1028</v>
      </c>
      <c r="D29" s="1002"/>
      <c r="E29" s="1002"/>
      <c r="F29" s="1002"/>
      <c r="G29" s="1002"/>
      <c r="H29" s="1002"/>
      <c r="I29" s="1002"/>
      <c r="J29" s="78"/>
      <c r="K29" s="350" t="s">
        <v>2321</v>
      </c>
      <c r="L29" s="999" t="s">
        <v>1029</v>
      </c>
      <c r="M29" s="1000"/>
      <c r="N29" s="77" t="s">
        <v>1030</v>
      </c>
    </row>
    <row r="30" spans="1:14" hidden="1">
      <c r="B30" s="77" t="s">
        <v>1027</v>
      </c>
      <c r="C30" s="797" t="s">
        <v>1028</v>
      </c>
      <c r="D30" s="798"/>
      <c r="E30" s="798"/>
      <c r="F30" s="798"/>
      <c r="G30" s="798"/>
      <c r="H30" s="798"/>
      <c r="I30" s="798"/>
      <c r="J30" s="78"/>
      <c r="K30" s="315"/>
      <c r="L30" s="794" t="s">
        <v>1029</v>
      </c>
      <c r="M30" s="795"/>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373</v>
      </c>
      <c r="B36" s="867" t="str">
        <f>VLOOKUP(A36,EQUIPOS!A6:D154,3,FALSE)</f>
        <v>Volqueta 6 m3</v>
      </c>
      <c r="C36" s="868"/>
      <c r="D36" s="868"/>
      <c r="E36" s="868"/>
      <c r="F36" s="868"/>
      <c r="G36" s="868"/>
      <c r="H36" s="869"/>
      <c r="I36" s="275"/>
      <c r="J36" s="276"/>
      <c r="K36" s="277">
        <f>VLOOKUP(A36,EQUIPOS!A6:D161,4,FALSE)</f>
        <v>87950.905131758947</v>
      </c>
      <c r="L36" s="278"/>
      <c r="M36" s="291">
        <v>66</v>
      </c>
      <c r="N36" s="280">
        <f>K36/M36</f>
        <v>1332.5894716933174</v>
      </c>
    </row>
    <row r="37" spans="1:14">
      <c r="B37" s="867"/>
      <c r="C37" s="868"/>
      <c r="D37" s="868"/>
      <c r="E37" s="868"/>
      <c r="F37" s="868"/>
      <c r="G37" s="868"/>
      <c r="H37" s="869"/>
      <c r="I37" s="275"/>
      <c r="J37" s="276"/>
      <c r="K37" s="277"/>
      <c r="L37" s="278"/>
      <c r="M37" s="279"/>
      <c r="N37" s="280"/>
    </row>
    <row r="38" spans="1:14">
      <c r="B38" s="867"/>
      <c r="C38" s="868"/>
      <c r="D38" s="868"/>
      <c r="E38" s="868"/>
      <c r="F38" s="868"/>
      <c r="G38" s="868"/>
      <c r="H38" s="869"/>
      <c r="I38" s="275"/>
      <c r="J38" s="276"/>
      <c r="K38" s="277"/>
      <c r="L38" s="278"/>
      <c r="M38" s="279"/>
      <c r="N38" s="281"/>
    </row>
    <row r="39" spans="1:14">
      <c r="B39" s="867"/>
      <c r="C39" s="868"/>
      <c r="D39" s="868"/>
      <c r="E39" s="868"/>
      <c r="F39" s="868"/>
      <c r="G39" s="868"/>
      <c r="H39" s="869"/>
      <c r="I39" s="870"/>
      <c r="J39" s="871"/>
      <c r="K39" s="282"/>
      <c r="L39" s="872"/>
      <c r="M39" s="873"/>
      <c r="N39" s="283"/>
    </row>
    <row r="40" spans="1:14">
      <c r="B40" s="867"/>
      <c r="C40" s="868"/>
      <c r="D40" s="868"/>
      <c r="E40" s="874"/>
      <c r="F40" s="868"/>
      <c r="G40" s="868"/>
      <c r="H40" s="869"/>
      <c r="I40" s="42"/>
      <c r="J40" s="43"/>
      <c r="K40" s="282"/>
      <c r="L40" s="284"/>
      <c r="M40" s="285"/>
      <c r="N40" s="286"/>
    </row>
    <row r="41" spans="1:14">
      <c r="B41" s="875"/>
      <c r="C41" s="876"/>
      <c r="D41" s="876"/>
      <c r="E41" s="44"/>
      <c r="F41" s="45"/>
      <c r="G41" s="45"/>
      <c r="H41" s="46"/>
      <c r="I41" s="42"/>
      <c r="J41" s="43"/>
      <c r="K41" s="287"/>
      <c r="L41" s="284"/>
      <c r="M41" s="285"/>
      <c r="N41" s="352"/>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1332.5894716933174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3" t="s">
        <v>1029</v>
      </c>
      <c r="K47" s="91" t="s">
        <v>1030</v>
      </c>
      <c r="L47" s="899" t="s">
        <v>1039</v>
      </c>
      <c r="M47" s="898"/>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4" t="s">
        <v>1045</v>
      </c>
      <c r="M58" s="883"/>
      <c r="N58" s="82" t="s">
        <v>1035</v>
      </c>
    </row>
    <row r="59" spans="2:14">
      <c r="B59" s="52"/>
      <c r="C59" s="325"/>
      <c r="D59" s="325"/>
      <c r="E59" s="325"/>
      <c r="F59" s="325"/>
      <c r="G59" s="325"/>
      <c r="H59" s="319"/>
      <c r="I59" s="287"/>
      <c r="J59" s="294"/>
      <c r="K59" s="287"/>
      <c r="L59" s="905"/>
      <c r="M59" s="906"/>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8"/>
      <c r="M64" s="989"/>
      <c r="N64" s="493"/>
    </row>
    <row r="65" spans="2:15" ht="15.75" thickBot="1">
      <c r="B65" s="818" t="s">
        <v>1037</v>
      </c>
      <c r="C65" s="819"/>
      <c r="D65" s="819"/>
      <c r="E65" s="819"/>
      <c r="F65" s="819"/>
      <c r="G65" s="819"/>
      <c r="H65" s="819"/>
      <c r="I65" s="819"/>
      <c r="J65" s="819"/>
      <c r="K65" s="819"/>
      <c r="L65" s="819"/>
      <c r="M65" s="820"/>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09"/>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1332.5894716933174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2"/>
      <c r="J82" s="342"/>
      <c r="K82" s="310" t="s">
        <v>1054</v>
      </c>
      <c r="L82" s="865" t="s">
        <v>1055</v>
      </c>
      <c r="M82" s="866"/>
      <c r="N82" s="311"/>
    </row>
    <row r="83" spans="1:14">
      <c r="B83" s="851" t="s">
        <v>1056</v>
      </c>
      <c r="C83" s="852"/>
      <c r="D83" s="852"/>
      <c r="E83" s="852"/>
      <c r="F83" s="852"/>
      <c r="G83" s="852"/>
      <c r="H83" s="852"/>
      <c r="I83" s="93"/>
      <c r="J83" s="94"/>
      <c r="K83" s="312">
        <v>0.2</v>
      </c>
      <c r="L83" s="853">
        <f>N78*K83</f>
        <v>266.5178943386635</v>
      </c>
      <c r="M83" s="854"/>
      <c r="N83" s="57"/>
    </row>
    <row r="84" spans="1:14">
      <c r="B84" s="95" t="s">
        <v>1057</v>
      </c>
      <c r="C84" s="96"/>
      <c r="D84" s="96"/>
      <c r="E84" s="96"/>
      <c r="F84" s="96"/>
      <c r="G84" s="96"/>
      <c r="H84" s="96"/>
      <c r="I84" s="93"/>
      <c r="J84" s="94"/>
      <c r="K84" s="312">
        <v>0.05</v>
      </c>
      <c r="L84" s="853">
        <f>N78*K84</f>
        <v>66.629473584665874</v>
      </c>
      <c r="M84" s="854"/>
      <c r="N84" s="57"/>
    </row>
    <row r="85" spans="1:14" ht="15.75" thickBot="1">
      <c r="B85" s="97" t="s">
        <v>1058</v>
      </c>
      <c r="C85" s="98"/>
      <c r="D85" s="98"/>
      <c r="E85" s="98"/>
      <c r="F85" s="98"/>
      <c r="G85" s="98"/>
      <c r="H85" s="98"/>
      <c r="I85" s="99"/>
      <c r="J85" s="100"/>
      <c r="K85" s="313">
        <v>0.05</v>
      </c>
      <c r="L85" s="855">
        <f>N78*K85</f>
        <v>66.629473584665874</v>
      </c>
      <c r="M85" s="856"/>
      <c r="N85" s="57"/>
    </row>
    <row r="86" spans="1:14" ht="15.75" thickBot="1">
      <c r="B86" s="818" t="s">
        <v>1037</v>
      </c>
      <c r="C86" s="819"/>
      <c r="D86" s="819"/>
      <c r="E86" s="819"/>
      <c r="F86" s="819"/>
      <c r="G86" s="819"/>
      <c r="H86" s="819"/>
      <c r="I86" s="819"/>
      <c r="J86" s="819"/>
      <c r="K86" s="819"/>
      <c r="L86" s="819"/>
      <c r="M86" s="820"/>
      <c r="N86" s="58">
        <f>L83+L84+L85</f>
        <v>399.7768415079953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1732.3663132013126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2019-12-13T14:13:43Z</dcterms:modified>
</cp:coreProperties>
</file>