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C796186B-49B4-4991-B804-27A02F4F191F}"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c r="M58" i="244"/>
  <c r="N58" i="244" s="1"/>
  <c r="J58" i="244"/>
  <c r="B58" i="244"/>
  <c r="B57" i="244"/>
  <c r="K44" i="244"/>
  <c r="N44" i="244" s="1"/>
  <c r="B44" i="244"/>
  <c r="K79" i="244"/>
  <c r="N79" i="244" s="1"/>
  <c r="L59" i="25"/>
  <c r="L59" i="23"/>
  <c r="B48" i="276"/>
  <c r="J48" i="276"/>
  <c r="M48" i="276"/>
  <c r="N48" i="276" s="1"/>
  <c r="N56" i="276" s="1"/>
  <c r="B72" i="276"/>
  <c r="K72" i="276"/>
  <c r="N72" i="276" s="1"/>
  <c r="N78" i="276" s="1"/>
  <c r="N41" i="276" s="1"/>
  <c r="N43" i="276" s="1"/>
  <c r="K39" i="57"/>
  <c r="N39" i="57" s="1"/>
  <c r="B39" i="57"/>
  <c r="M72" i="150"/>
  <c r="M73"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N58" i="284" s="1"/>
  <c r="N64" i="284" s="1"/>
  <c r="L58" i="283"/>
  <c r="K58" i="283"/>
  <c r="B58" i="283"/>
  <c r="B61" i="270"/>
  <c r="K66" i="268"/>
  <c r="B66" i="268"/>
  <c r="B65" i="268"/>
  <c r="L69" i="252"/>
  <c r="N69" i="252" s="1"/>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N36" i="193" s="1"/>
  <c r="B39" i="193"/>
  <c r="B38" i="193"/>
  <c r="B37" i="193"/>
  <c r="B36" i="193"/>
  <c r="K65" i="162"/>
  <c r="K64" i="162"/>
  <c r="K65" i="157"/>
  <c r="B65" i="157"/>
  <c r="B64" i="157"/>
  <c r="M48" i="56"/>
  <c r="N48" i="56" s="1"/>
  <c r="B48" i="56"/>
  <c r="K59" i="32"/>
  <c r="K59" i="27"/>
  <c r="K59" i="19"/>
  <c r="K59" i="18"/>
  <c r="K59" i="17"/>
  <c r="K59" i="16"/>
  <c r="K59" i="15"/>
  <c r="K59" i="14"/>
  <c r="K71" i="12"/>
  <c r="N71" i="12" s="1"/>
  <c r="K70" i="12"/>
  <c r="B71" i="12"/>
  <c r="B70" i="12"/>
  <c r="K38" i="12"/>
  <c r="N38" i="12" s="1"/>
  <c r="K37" i="12"/>
  <c r="B38" i="12"/>
  <c r="B37" i="12"/>
  <c r="C3" i="5"/>
  <c r="K36" i="370"/>
  <c r="N36" i="370" s="1"/>
  <c r="N43" i="370" s="1"/>
  <c r="N78" i="370" s="1"/>
  <c r="L84" i="370" s="1"/>
  <c r="B36" i="370"/>
  <c r="K36" i="11"/>
  <c r="N36" i="11" s="1"/>
  <c r="N43" i="11" s="1"/>
  <c r="N78" i="11" s="1"/>
  <c r="B36" i="11"/>
  <c r="K36" i="369"/>
  <c r="N36" i="369" s="1"/>
  <c r="N43" i="369" s="1"/>
  <c r="N78" i="369" s="1"/>
  <c r="B36" i="369"/>
  <c r="K70" i="367"/>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N55" i="360" s="1"/>
  <c r="N79" i="360" s="1"/>
  <c r="L86" i="360" s="1"/>
  <c r="J51" i="360"/>
  <c r="B51" i="360"/>
  <c r="M50" i="360"/>
  <c r="N50" i="360" s="1"/>
  <c r="J50" i="360"/>
  <c r="B50" i="360"/>
  <c r="M49" i="360"/>
  <c r="N49" i="360" s="1"/>
  <c r="J49" i="360"/>
  <c r="B49" i="360"/>
  <c r="M48" i="360"/>
  <c r="N48" i="360" s="1"/>
  <c r="J48" i="360"/>
  <c r="B48" i="360"/>
  <c r="K72" i="359"/>
  <c r="B72" i="359"/>
  <c r="K71" i="359"/>
  <c r="B71" i="359"/>
  <c r="M50" i="359"/>
  <c r="N50" i="359" s="1"/>
  <c r="N55" i="359" s="1"/>
  <c r="J50" i="359"/>
  <c r="B50" i="359"/>
  <c r="M49" i="359"/>
  <c r="N49" i="359" s="1"/>
  <c r="J49" i="359"/>
  <c r="B49" i="359"/>
  <c r="M48" i="359"/>
  <c r="N48" i="359" s="1"/>
  <c r="J48" i="359"/>
  <c r="B48" i="359"/>
  <c r="K72" i="357"/>
  <c r="B72" i="357"/>
  <c r="K71" i="357"/>
  <c r="B71" i="357"/>
  <c r="M49" i="357"/>
  <c r="N49" i="357" s="1"/>
  <c r="J49" i="357"/>
  <c r="B49" i="357"/>
  <c r="M48" i="357"/>
  <c r="N48" i="357" s="1"/>
  <c r="N55"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N55"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N55"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N75" i="325" s="1"/>
  <c r="N41"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c r="B72" i="323"/>
  <c r="K71" i="323"/>
  <c r="N71" i="323" s="1"/>
  <c r="B71" i="323"/>
  <c r="M48" i="323"/>
  <c r="N48" i="323" s="1"/>
  <c r="N55" i="323" s="1"/>
  <c r="J48" i="323"/>
  <c r="B48" i="323"/>
  <c r="K72" i="322"/>
  <c r="N72" i="322" s="1"/>
  <c r="B72" i="322"/>
  <c r="K71" i="322"/>
  <c r="N71" i="322" s="1"/>
  <c r="N77" i="322" s="1"/>
  <c r="N79" i="322" s="1"/>
  <c r="L86"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N55"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N75" i="309" s="1"/>
  <c r="N41"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N53" i="302" s="1"/>
  <c r="J48" i="302"/>
  <c r="B48" i="302"/>
  <c r="K70" i="301"/>
  <c r="B70" i="301"/>
  <c r="K69" i="301"/>
  <c r="N69" i="301" s="1"/>
  <c r="B69" i="301"/>
  <c r="K58" i="301"/>
  <c r="B58" i="301"/>
  <c r="M50" i="301"/>
  <c r="N50" i="301" s="1"/>
  <c r="J50" i="301"/>
  <c r="B50" i="301"/>
  <c r="M49" i="301"/>
  <c r="N49" i="301" s="1"/>
  <c r="J49" i="301"/>
  <c r="B49" i="301"/>
  <c r="M48" i="301"/>
  <c r="N48" i="301" s="1"/>
  <c r="J48" i="301"/>
  <c r="B48" i="301"/>
  <c r="K70" i="300"/>
  <c r="N70" i="300" s="1"/>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N55"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B69" i="284"/>
  <c r="M50" i="284"/>
  <c r="N50" i="284" s="1"/>
  <c r="J50" i="284"/>
  <c r="B50" i="284"/>
  <c r="M49" i="284"/>
  <c r="N49" i="284" s="1"/>
  <c r="J49" i="284"/>
  <c r="B49" i="284"/>
  <c r="M48" i="284"/>
  <c r="N48" i="284" s="1"/>
  <c r="J48" i="284"/>
  <c r="B48" i="284"/>
  <c r="K36" i="284"/>
  <c r="N36" i="284" s="1"/>
  <c r="B36" i="284"/>
  <c r="K70" i="283"/>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N59"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N61" i="273" s="1"/>
  <c r="N67" i="273" s="1"/>
  <c r="K61" i="273"/>
  <c r="B61" i="273"/>
  <c r="M49" i="273"/>
  <c r="N49" i="273" s="1"/>
  <c r="J49" i="273"/>
  <c r="B49" i="273"/>
  <c r="M48" i="273"/>
  <c r="N48" i="273" s="1"/>
  <c r="N56" i="273" s="1"/>
  <c r="J48" i="273"/>
  <c r="B48" i="273"/>
  <c r="K36" i="273"/>
  <c r="N36" i="273" s="1"/>
  <c r="B36" i="273"/>
  <c r="K73" i="272"/>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N60" i="261" s="1"/>
  <c r="N66" i="261" s="1"/>
  <c r="K60" i="261"/>
  <c r="B60" i="261"/>
  <c r="K38" i="261"/>
  <c r="N38" i="261" s="1"/>
  <c r="B38" i="261"/>
  <c r="K37" i="261"/>
  <c r="N37" i="261" s="1"/>
  <c r="B37" i="261"/>
  <c r="K36" i="261"/>
  <c r="N36" i="261" s="1"/>
  <c r="B36" i="261"/>
  <c r="K86" i="260"/>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N65" i="249" s="1"/>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N64" i="244" s="1"/>
  <c r="N70" i="244" s="1"/>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N59" i="243" s="1"/>
  <c r="N65" i="243" s="1"/>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N41" i="239" s="1"/>
  <c r="N43"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L84" i="226" s="1"/>
  <c r="J49" i="226"/>
  <c r="B49" i="226"/>
  <c r="M49" i="225"/>
  <c r="N49" i="225" s="1"/>
  <c r="N54" i="225" s="1"/>
  <c r="J49" i="225"/>
  <c r="B49" i="225"/>
  <c r="M49" i="224"/>
  <c r="N49" i="224" s="1"/>
  <c r="N54" i="224" s="1"/>
  <c r="N78"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B75" i="219"/>
  <c r="K74" i="219"/>
  <c r="N74" i="219" s="1"/>
  <c r="B74" i="219"/>
  <c r="M53" i="219"/>
  <c r="N53" i="219" s="1"/>
  <c r="N58" i="219" s="1"/>
  <c r="J53" i="219"/>
  <c r="B53" i="219"/>
  <c r="K38" i="219"/>
  <c r="N38" i="219" s="1"/>
  <c r="B38" i="219"/>
  <c r="K37" i="219"/>
  <c r="N37" i="219" s="1"/>
  <c r="B37" i="219"/>
  <c r="K36" i="219"/>
  <c r="N36" i="219" s="1"/>
  <c r="B36" i="219"/>
  <c r="K75" i="218"/>
  <c r="N75" i="218" s="1"/>
  <c r="N80" i="218" s="1"/>
  <c r="N46" i="218" s="1"/>
  <c r="B75" i="218"/>
  <c r="K74" i="218"/>
  <c r="N74" i="218" s="1"/>
  <c r="B74" i="218"/>
  <c r="K37" i="218"/>
  <c r="N37" i="218" s="1"/>
  <c r="B37" i="218"/>
  <c r="K36" i="218"/>
  <c r="N36" i="218" s="1"/>
  <c r="B36" i="218"/>
  <c r="K75" i="217"/>
  <c r="N75" i="217" s="1"/>
  <c r="N80" i="217" s="1"/>
  <c r="N46"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N76" i="213" s="1"/>
  <c r="N42"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K40" i="193"/>
  <c r="N40" i="193" s="1"/>
  <c r="B40" i="193"/>
  <c r="N39"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N58"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N80" i="184" s="1"/>
  <c r="N46"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I76" i="182" s="1"/>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N75" i="174" s="1"/>
  <c r="B75" i="174"/>
  <c r="K74" i="174"/>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N75" i="172" s="1"/>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N77" i="168" s="1"/>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I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I77" i="158" s="1"/>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I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I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B70" i="143"/>
  <c r="K69" i="143"/>
  <c r="N69" i="143" s="1"/>
  <c r="B69" i="143"/>
  <c r="K58" i="143"/>
  <c r="B58" i="143"/>
  <c r="M49" i="143"/>
  <c r="N49" i="143" s="1"/>
  <c r="J49" i="143"/>
  <c r="B49" i="143"/>
  <c r="M48" i="143"/>
  <c r="N48" i="143" s="1"/>
  <c r="J48" i="143"/>
  <c r="B48" i="143"/>
  <c r="K37" i="143"/>
  <c r="N37" i="143" s="1"/>
  <c r="B37" i="143"/>
  <c r="K36" i="143"/>
  <c r="N36" i="143" s="1"/>
  <c r="B36" i="143"/>
  <c r="K70" i="144"/>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B69" i="145"/>
  <c r="K58" i="145"/>
  <c r="B58" i="145"/>
  <c r="M49" i="145"/>
  <c r="N49" i="145" s="1"/>
  <c r="J49" i="145"/>
  <c r="B49" i="145"/>
  <c r="M48" i="145"/>
  <c r="N48" i="145" s="1"/>
  <c r="J48" i="145"/>
  <c r="B48" i="145"/>
  <c r="K37" i="145"/>
  <c r="N37" i="145" s="1"/>
  <c r="B37" i="145"/>
  <c r="K36" i="145"/>
  <c r="N36" i="145" s="1"/>
  <c r="B36" i="145"/>
  <c r="K70" i="146"/>
  <c r="N70" i="146" s="1"/>
  <c r="N76" i="146" s="1"/>
  <c r="N41" i="146" s="1"/>
  <c r="B70" i="146"/>
  <c r="K69" i="146"/>
  <c r="N69" i="146" s="1"/>
  <c r="B69" i="146"/>
  <c r="K58" i="146"/>
  <c r="B58" i="146"/>
  <c r="M49" i="146"/>
  <c r="N49" i="146" s="1"/>
  <c r="J49" i="146"/>
  <c r="B49" i="146"/>
  <c r="M48" i="146"/>
  <c r="N48" i="146" s="1"/>
  <c r="J48" i="146"/>
  <c r="B48" i="146"/>
  <c r="K37" i="146"/>
  <c r="N37" i="146" s="1"/>
  <c r="B37" i="146"/>
  <c r="K36" i="146"/>
  <c r="N36" i="146" s="1"/>
  <c r="B36" i="146"/>
  <c r="K70" i="147"/>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B69" i="149"/>
  <c r="K58" i="149"/>
  <c r="B58" i="149"/>
  <c r="M49" i="149"/>
  <c r="N49" i="149" s="1"/>
  <c r="J49" i="149"/>
  <c r="B49" i="149"/>
  <c r="M48" i="149"/>
  <c r="N48" i="149" s="1"/>
  <c r="J48" i="149"/>
  <c r="B48" i="149"/>
  <c r="K37" i="149"/>
  <c r="N37" i="149" s="1"/>
  <c r="B37" i="149"/>
  <c r="K36" i="149"/>
  <c r="N36" i="149" s="1"/>
  <c r="B36" i="149"/>
  <c r="K70" i="142"/>
  <c r="N70" i="142" s="1"/>
  <c r="N76" i="142" s="1"/>
  <c r="N41" i="142" s="1"/>
  <c r="N43"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N76" i="138" s="1"/>
  <c r="N41"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N37" i="137" s="1"/>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N76" i="134" s="1"/>
  <c r="N41"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N43" i="132" s="1"/>
  <c r="N78"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N43" i="130" s="1"/>
  <c r="B37" i="130"/>
  <c r="K36" i="130"/>
  <c r="N36" i="130" s="1"/>
  <c r="B36" i="130"/>
  <c r="K70" i="128"/>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J48" i="125"/>
  <c r="B48" i="125"/>
  <c r="M48" i="123"/>
  <c r="N48" i="123" s="1"/>
  <c r="N54" i="123" s="1"/>
  <c r="N78" i="123" s="1"/>
  <c r="J48" i="123"/>
  <c r="B48" i="123"/>
  <c r="M48" i="124"/>
  <c r="N48" i="124" s="1"/>
  <c r="N54" i="124" s="1"/>
  <c r="N78" i="124" s="1"/>
  <c r="L83" i="124" s="1"/>
  <c r="J48" i="124"/>
  <c r="B48" i="124"/>
  <c r="M48" i="122"/>
  <c r="N48" i="122" s="1"/>
  <c r="N54" i="122" s="1"/>
  <c r="N78" i="122" s="1"/>
  <c r="L85" i="122" s="1"/>
  <c r="J48" i="122"/>
  <c r="B48" i="122"/>
  <c r="M48" i="121"/>
  <c r="N48" i="121" s="1"/>
  <c r="N54" i="121" s="1"/>
  <c r="N78" i="121" s="1"/>
  <c r="L85" i="121" s="1"/>
  <c r="J48" i="121"/>
  <c r="B48" i="121"/>
  <c r="M48" i="120"/>
  <c r="N48" i="120" s="1"/>
  <c r="N54" i="120" s="1"/>
  <c r="N78" i="120" s="1"/>
  <c r="L85" i="120" s="1"/>
  <c r="J48" i="120"/>
  <c r="B48" i="120"/>
  <c r="M48" i="119"/>
  <c r="N48" i="119" s="1"/>
  <c r="N54" i="119" s="1"/>
  <c r="N78" i="119" s="1"/>
  <c r="L83"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J48" i="115"/>
  <c r="B48" i="115"/>
  <c r="M48" i="116"/>
  <c r="N48" i="116" s="1"/>
  <c r="N54" i="116" s="1"/>
  <c r="J48" i="116"/>
  <c r="B48" i="116"/>
  <c r="M48" i="114"/>
  <c r="N48" i="114" s="1"/>
  <c r="N54" i="114" s="1"/>
  <c r="N78" i="114" s="1"/>
  <c r="L84" i="114" s="1"/>
  <c r="J48" i="114"/>
  <c r="B48" i="114"/>
  <c r="M48" i="113"/>
  <c r="N48" i="113" s="1"/>
  <c r="N54" i="113" s="1"/>
  <c r="N78" i="113" s="1"/>
  <c r="L83" i="113" s="1"/>
  <c r="J48" i="113"/>
  <c r="B48" i="113"/>
  <c r="M48" i="112"/>
  <c r="N48" i="112" s="1"/>
  <c r="N54" i="112" s="1"/>
  <c r="N78" i="112" s="1"/>
  <c r="L85" i="112" s="1"/>
  <c r="J48" i="112"/>
  <c r="B48" i="112"/>
  <c r="M48" i="111"/>
  <c r="N48" i="111" s="1"/>
  <c r="N54" i="111" s="1"/>
  <c r="N78" i="111" s="1"/>
  <c r="L85" i="111" s="1"/>
  <c r="J48" i="111"/>
  <c r="B48" i="111"/>
  <c r="M48" i="110"/>
  <c r="N48" i="110" s="1"/>
  <c r="N54" i="110" s="1"/>
  <c r="N78" i="110" s="1"/>
  <c r="L85" i="110" s="1"/>
  <c r="J48" i="110"/>
  <c r="B48" i="110"/>
  <c r="M48" i="109"/>
  <c r="N48" i="109" s="1"/>
  <c r="N54" i="109" s="1"/>
  <c r="N78" i="109" s="1"/>
  <c r="L85" i="109" s="1"/>
  <c r="J48" i="109"/>
  <c r="B48" i="109"/>
  <c r="K71" i="108"/>
  <c r="N71" i="108" s="1"/>
  <c r="B71" i="108"/>
  <c r="K70" i="108"/>
  <c r="B70" i="108"/>
  <c r="K59" i="108"/>
  <c r="B59" i="108"/>
  <c r="M48" i="108"/>
  <c r="N48" i="108" s="1"/>
  <c r="N54" i="108" s="1"/>
  <c r="J48" i="108"/>
  <c r="B48" i="108"/>
  <c r="K38" i="108"/>
  <c r="N38" i="108" s="1"/>
  <c r="B38" i="108"/>
  <c r="K37" i="108"/>
  <c r="N37" i="108" s="1"/>
  <c r="B37" i="108"/>
  <c r="K36" i="108"/>
  <c r="N36" i="108" s="1"/>
  <c r="B36" i="108"/>
  <c r="K71" i="107"/>
  <c r="N71" i="107" s="1"/>
  <c r="B71" i="107"/>
  <c r="K70" i="107"/>
  <c r="B70" i="107"/>
  <c r="K59" i="107"/>
  <c r="B59" i="107"/>
  <c r="M48" i="107"/>
  <c r="N48" i="107" s="1"/>
  <c r="N54" i="107" s="1"/>
  <c r="J48" i="107"/>
  <c r="B48" i="107"/>
  <c r="K38" i="107"/>
  <c r="N38" i="107" s="1"/>
  <c r="B38" i="107"/>
  <c r="K37" i="107"/>
  <c r="N37" i="107" s="1"/>
  <c r="B37" i="107"/>
  <c r="K36" i="107"/>
  <c r="N36" i="107" s="1"/>
  <c r="B36" i="107"/>
  <c r="K71" i="106"/>
  <c r="N71" i="106" s="1"/>
  <c r="B71" i="106"/>
  <c r="K70" i="106"/>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4"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B71" i="102"/>
  <c r="K70" i="102"/>
  <c r="B70" i="102"/>
  <c r="K59" i="102"/>
  <c r="B59" i="102"/>
  <c r="M48" i="102"/>
  <c r="N48" i="102" s="1"/>
  <c r="N54" i="102" s="1"/>
  <c r="J48" i="102"/>
  <c r="B48" i="102"/>
  <c r="K38" i="102"/>
  <c r="N38" i="102" s="1"/>
  <c r="B38" i="102"/>
  <c r="K37" i="102"/>
  <c r="N37" i="102" s="1"/>
  <c r="B37" i="102"/>
  <c r="K36" i="102"/>
  <c r="N36" i="102" s="1"/>
  <c r="B36" i="102"/>
  <c r="K71" i="101"/>
  <c r="N71" i="101" s="1"/>
  <c r="B71" i="101"/>
  <c r="K70" i="10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B70" i="88"/>
  <c r="K59" i="88"/>
  <c r="B59" i="88"/>
  <c r="M49" i="88"/>
  <c r="N49" i="88" s="1"/>
  <c r="J49" i="88"/>
  <c r="B49" i="88"/>
  <c r="M48" i="88"/>
  <c r="N48" i="88" s="1"/>
  <c r="J48" i="88"/>
  <c r="B48" i="88"/>
  <c r="K38" i="88"/>
  <c r="N38" i="88" s="1"/>
  <c r="B38" i="88"/>
  <c r="K37" i="88"/>
  <c r="N37" i="88" s="1"/>
  <c r="B37" i="88"/>
  <c r="K36" i="88"/>
  <c r="N36" i="88" s="1"/>
  <c r="B36" i="88"/>
  <c r="K71" i="87"/>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B70" i="85"/>
  <c r="K59" i="85"/>
  <c r="B59" i="85"/>
  <c r="M49" i="85"/>
  <c r="N49" i="85" s="1"/>
  <c r="J49" i="85"/>
  <c r="B49" i="85"/>
  <c r="M48" i="85"/>
  <c r="N48" i="85" s="1"/>
  <c r="J48" i="85"/>
  <c r="B48" i="85"/>
  <c r="K36" i="85"/>
  <c r="N36" i="85" s="1"/>
  <c r="B36" i="85"/>
  <c r="K71" i="84"/>
  <c r="B71" i="84"/>
  <c r="K70" i="84"/>
  <c r="N70" i="84" s="1"/>
  <c r="B70" i="84"/>
  <c r="K59" i="84"/>
  <c r="B59" i="84"/>
  <c r="M49" i="84"/>
  <c r="N49" i="84" s="1"/>
  <c r="J49" i="84"/>
  <c r="B49" i="84"/>
  <c r="M48" i="84"/>
  <c r="N48" i="84" s="1"/>
  <c r="J48" i="84"/>
  <c r="B48" i="84"/>
  <c r="K36" i="84"/>
  <c r="N36" i="84" s="1"/>
  <c r="B36" i="84"/>
  <c r="K71" i="83"/>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B71" i="80"/>
  <c r="K70" i="80"/>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3" i="77" s="1"/>
  <c r="J48" i="77"/>
  <c r="B48" i="77"/>
  <c r="M48" i="76"/>
  <c r="N48" i="76" s="1"/>
  <c r="N54" i="76" s="1"/>
  <c r="N78" i="76" s="1"/>
  <c r="L83"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4" i="73" s="1"/>
  <c r="J48" i="73"/>
  <c r="B48" i="73"/>
  <c r="K70" i="72"/>
  <c r="N70" i="72" s="1"/>
  <c r="B70" i="72"/>
  <c r="K69" i="72"/>
  <c r="B69" i="72"/>
  <c r="M48" i="72"/>
  <c r="N48" i="72" s="1"/>
  <c r="N53" i="72" s="1"/>
  <c r="J48" i="72"/>
  <c r="B48" i="72"/>
  <c r="K38" i="72"/>
  <c r="N38" i="72" s="1"/>
  <c r="B38" i="72"/>
  <c r="K37" i="72"/>
  <c r="N37" i="72" s="1"/>
  <c r="B37" i="72"/>
  <c r="K36" i="72"/>
  <c r="N36" i="72" s="1"/>
  <c r="B36" i="72"/>
  <c r="K71" i="71"/>
  <c r="I71" i="71" s="1"/>
  <c r="B71" i="71"/>
  <c r="K70" i="71"/>
  <c r="I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I70" i="69" s="1"/>
  <c r="B70" i="69"/>
  <c r="M48" i="69"/>
  <c r="N48" i="69" s="1"/>
  <c r="N54" i="69" s="1"/>
  <c r="J48" i="69"/>
  <c r="B48" i="69"/>
  <c r="K38" i="69"/>
  <c r="N38" i="69" s="1"/>
  <c r="B38" i="69"/>
  <c r="K37" i="69"/>
  <c r="N37" i="69" s="1"/>
  <c r="B37" i="69"/>
  <c r="K36" i="69"/>
  <c r="N36" i="69" s="1"/>
  <c r="B36" i="69"/>
  <c r="K71" i="68"/>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N71" i="66" s="1"/>
  <c r="B71" i="66"/>
  <c r="K70" i="66"/>
  <c r="B70" i="66"/>
  <c r="M48" i="66"/>
  <c r="N48" i="66" s="1"/>
  <c r="N54" i="66" s="1"/>
  <c r="J48" i="66"/>
  <c r="B48" i="66"/>
  <c r="K71" i="65"/>
  <c r="N71" i="65" s="1"/>
  <c r="B71" i="65"/>
  <c r="K70" i="65"/>
  <c r="N70" i="65" s="1"/>
  <c r="B70" i="65"/>
  <c r="M48" i="65"/>
  <c r="N48" i="65" s="1"/>
  <c r="N54" i="65" s="1"/>
  <c r="J48" i="65"/>
  <c r="B48" i="65"/>
  <c r="K71" i="64"/>
  <c r="N71" i="64" s="1"/>
  <c r="B71" i="64"/>
  <c r="K70" i="64"/>
  <c r="B70" i="64"/>
  <c r="N48" i="64"/>
  <c r="N54" i="64"/>
  <c r="J48" i="64"/>
  <c r="B48" i="64"/>
  <c r="K71" i="63"/>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I71" i="60" s="1"/>
  <c r="B71" i="60"/>
  <c r="K70" i="60"/>
  <c r="I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B70" i="56"/>
  <c r="N54" i="56"/>
  <c r="K71" i="55"/>
  <c r="B71" i="55"/>
  <c r="K70" i="55"/>
  <c r="N70" i="55" s="1"/>
  <c r="B70" i="55"/>
  <c r="K36" i="55"/>
  <c r="N36" i="55" s="1"/>
  <c r="N43" i="55" s="1"/>
  <c r="B36" i="55"/>
  <c r="K71" i="54"/>
  <c r="N71" i="54" s="1"/>
  <c r="B71" i="54"/>
  <c r="K70" i="54"/>
  <c r="I70" i="54" s="1"/>
  <c r="B70" i="54"/>
  <c r="K37" i="54"/>
  <c r="N37" i="54" s="1"/>
  <c r="B37" i="54"/>
  <c r="K36" i="54"/>
  <c r="N36" i="54" s="1"/>
  <c r="B36" i="54"/>
  <c r="K71" i="53"/>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N73" i="48" s="1"/>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B70" i="47"/>
  <c r="K36" i="47"/>
  <c r="N36" i="47" s="1"/>
  <c r="B36" i="47"/>
  <c r="K70" i="46"/>
  <c r="B70" i="46"/>
  <c r="M48" i="46"/>
  <c r="N48" i="46" s="1"/>
  <c r="N54" i="46" s="1"/>
  <c r="J48" i="46"/>
  <c r="B48" i="46"/>
  <c r="K37" i="46"/>
  <c r="N37" i="46" s="1"/>
  <c r="B37" i="46"/>
  <c r="K36" i="46"/>
  <c r="N36" i="46" s="1"/>
  <c r="B36" i="46"/>
  <c r="K70" i="35"/>
  <c r="B70" i="35"/>
  <c r="M50" i="35"/>
  <c r="N50" i="35" s="1"/>
  <c r="J50" i="35"/>
  <c r="B50" i="35"/>
  <c r="M49" i="35"/>
  <c r="N49" i="35" s="1"/>
  <c r="J49" i="35"/>
  <c r="B49" i="35"/>
  <c r="M48" i="35"/>
  <c r="N48" i="35" s="1"/>
  <c r="J48" i="35"/>
  <c r="B48" i="35"/>
  <c r="K37" i="35"/>
  <c r="N37" i="35" s="1"/>
  <c r="B37" i="35"/>
  <c r="K36" i="35"/>
  <c r="N36" i="35" s="1"/>
  <c r="B36" i="35"/>
  <c r="K70" i="45"/>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B70" i="42"/>
  <c r="M50" i="42"/>
  <c r="N50" i="42" s="1"/>
  <c r="J50" i="42"/>
  <c r="B50" i="42"/>
  <c r="M49" i="42"/>
  <c r="N49" i="42" s="1"/>
  <c r="J49" i="42"/>
  <c r="B49" i="42"/>
  <c r="M48" i="42"/>
  <c r="N48" i="42" s="1"/>
  <c r="J48" i="42"/>
  <c r="B48" i="42"/>
  <c r="K37" i="42"/>
  <c r="N37" i="42" s="1"/>
  <c r="B37" i="42"/>
  <c r="K36" i="42"/>
  <c r="N36" i="42" s="1"/>
  <c r="B36" i="42"/>
  <c r="K70" i="41"/>
  <c r="B70" i="41"/>
  <c r="M50" i="41"/>
  <c r="N50" i="41" s="1"/>
  <c r="J50" i="41"/>
  <c r="B50" i="41"/>
  <c r="M49" i="41"/>
  <c r="N49" i="41" s="1"/>
  <c r="J49" i="41"/>
  <c r="B49" i="41"/>
  <c r="M48" i="41"/>
  <c r="N48" i="41" s="1"/>
  <c r="J48" i="41"/>
  <c r="B48" i="41"/>
  <c r="K36" i="41"/>
  <c r="N36" i="41" s="1"/>
  <c r="B36" i="41"/>
  <c r="K70" i="40"/>
  <c r="B70" i="40"/>
  <c r="M50" i="40"/>
  <c r="N50" i="40" s="1"/>
  <c r="J50" i="40"/>
  <c r="B50" i="40"/>
  <c r="M49" i="40"/>
  <c r="N49" i="40" s="1"/>
  <c r="J49" i="40"/>
  <c r="B49" i="40"/>
  <c r="M48" i="40"/>
  <c r="N48" i="40" s="1"/>
  <c r="J48" i="40"/>
  <c r="B48" i="40"/>
  <c r="K37" i="40"/>
  <c r="N37" i="40" s="1"/>
  <c r="B37" i="40"/>
  <c r="K36" i="40"/>
  <c r="N36" i="40" s="1"/>
  <c r="B36" i="40"/>
  <c r="K70" i="39"/>
  <c r="B70" i="39"/>
  <c r="M50" i="39"/>
  <c r="N50" i="39" s="1"/>
  <c r="J50" i="39"/>
  <c r="B50" i="39"/>
  <c r="M49" i="39"/>
  <c r="N49" i="39" s="1"/>
  <c r="J49" i="39"/>
  <c r="B49" i="39"/>
  <c r="M48" i="39"/>
  <c r="N48" i="39" s="1"/>
  <c r="J48" i="39"/>
  <c r="B48" i="39"/>
  <c r="K37" i="39"/>
  <c r="N37" i="39" s="1"/>
  <c r="B37" i="39"/>
  <c r="K36" i="39"/>
  <c r="N36" i="39" s="1"/>
  <c r="B36" i="39"/>
  <c r="K70" i="38"/>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B70" i="33"/>
  <c r="L59" i="33"/>
  <c r="K59" i="33"/>
  <c r="B59" i="33"/>
  <c r="N54" i="33"/>
  <c r="K36" i="33"/>
  <c r="N36" i="33" s="1"/>
  <c r="B36" i="33"/>
  <c r="K70" i="32"/>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L84" i="28" s="1"/>
  <c r="B70" i="28"/>
  <c r="K70" i="27"/>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B70" i="23"/>
  <c r="K59" i="23"/>
  <c r="N59" i="23" s="1"/>
  <c r="N65" i="23" s="1"/>
  <c r="H59" i="23"/>
  <c r="B59" i="23"/>
  <c r="K37" i="23"/>
  <c r="N37" i="23" s="1"/>
  <c r="B37" i="23"/>
  <c r="K36" i="23"/>
  <c r="N36" i="23" s="1"/>
  <c r="B36" i="23"/>
  <c r="K70" i="22"/>
  <c r="N70" i="22" s="1"/>
  <c r="N76" i="22" s="1"/>
  <c r="N42" i="22" s="1"/>
  <c r="B70" i="22"/>
  <c r="L59" i="22"/>
  <c r="N59" i="22" s="1"/>
  <c r="N65" i="22" s="1"/>
  <c r="K59" i="22"/>
  <c r="H59" i="22"/>
  <c r="B59" i="22"/>
  <c r="K36" i="22"/>
  <c r="N36" i="22" s="1"/>
  <c r="B36" i="22"/>
  <c r="K71" i="21"/>
  <c r="B71" i="21"/>
  <c r="K70" i="21"/>
  <c r="B70" i="21"/>
  <c r="L59" i="21"/>
  <c r="N59" i="21" s="1"/>
  <c r="N65" i="21" s="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B71" i="19"/>
  <c r="K70" i="19"/>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B71" i="17"/>
  <c r="K70" i="17"/>
  <c r="N70" i="17" s="1"/>
  <c r="B70" i="17"/>
  <c r="H59" i="17"/>
  <c r="B59" i="17"/>
  <c r="K38" i="17"/>
  <c r="N38" i="17" s="1"/>
  <c r="B38" i="17"/>
  <c r="K37" i="17"/>
  <c r="N37" i="17" s="1"/>
  <c r="B37" i="17"/>
  <c r="K36" i="17"/>
  <c r="N36" i="17" s="1"/>
  <c r="B36" i="17"/>
  <c r="K70" i="16"/>
  <c r="B70" i="16"/>
  <c r="L59" i="16"/>
  <c r="N59" i="16" s="1"/>
  <c r="N65" i="16" s="1"/>
  <c r="H59" i="16"/>
  <c r="B59" i="16"/>
  <c r="K36" i="16"/>
  <c r="N36" i="16" s="1"/>
  <c r="B36" i="16"/>
  <c r="K71" i="15"/>
  <c r="N71" i="15" s="1"/>
  <c r="B71" i="15"/>
  <c r="K70" i="15"/>
  <c r="B70" i="15"/>
  <c r="L59" i="15"/>
  <c r="N59" i="15" s="1"/>
  <c r="N65" i="15" s="1"/>
  <c r="H59" i="15"/>
  <c r="B59" i="15"/>
  <c r="K37" i="15"/>
  <c r="N37" i="15" s="1"/>
  <c r="B37" i="15"/>
  <c r="K36" i="15"/>
  <c r="N36" i="15" s="1"/>
  <c r="B36" i="15"/>
  <c r="K71" i="14"/>
  <c r="B71" i="14"/>
  <c r="K70" i="14"/>
  <c r="B70" i="14"/>
  <c r="L59" i="14"/>
  <c r="N59" i="14" s="1"/>
  <c r="N65" i="14" s="1"/>
  <c r="H59" i="14"/>
  <c r="B59" i="14"/>
  <c r="K38" i="14"/>
  <c r="N38" i="14" s="1"/>
  <c r="B38" i="14"/>
  <c r="K37" i="14"/>
  <c r="N37" i="14" s="1"/>
  <c r="B37" i="14"/>
  <c r="K36" i="14"/>
  <c r="N36" i="14" s="1"/>
  <c r="B36" i="14"/>
  <c r="N70" i="12"/>
  <c r="N76" i="12" s="1"/>
  <c r="N42" i="12" s="1"/>
  <c r="L59" i="12"/>
  <c r="N59" i="12" s="1"/>
  <c r="N65" i="12" s="1"/>
  <c r="K59" i="12"/>
  <c r="H59" i="12"/>
  <c r="B59" i="12"/>
  <c r="N37" i="12"/>
  <c r="K36" i="12"/>
  <c r="N36" i="12" s="1"/>
  <c r="B36" i="12"/>
  <c r="K70" i="9"/>
  <c r="N70" i="9" s="1"/>
  <c r="N76" i="9" s="1"/>
  <c r="N42" i="9" s="1"/>
  <c r="B70" i="9"/>
  <c r="L59" i="9"/>
  <c r="K59" i="9"/>
  <c r="H59" i="9"/>
  <c r="B59" i="9"/>
  <c r="K37" i="9"/>
  <c r="N37" i="9" s="1"/>
  <c r="B37" i="9"/>
  <c r="K36" i="9"/>
  <c r="N36" i="9" s="1"/>
  <c r="B36" i="9"/>
  <c r="K70" i="7"/>
  <c r="B70" i="7"/>
  <c r="K59" i="7"/>
  <c r="N59" i="7"/>
  <c r="N65" i="7" s="1"/>
  <c r="H59" i="7"/>
  <c r="B59" i="7"/>
  <c r="K38" i="7"/>
  <c r="N38" i="7" s="1"/>
  <c r="B38" i="7"/>
  <c r="K37" i="7"/>
  <c r="N37" i="7" s="1"/>
  <c r="B37" i="7"/>
  <c r="K36" i="7"/>
  <c r="N36" i="7" s="1"/>
  <c r="B36" i="7"/>
  <c r="N53" i="325"/>
  <c r="N83" i="221"/>
  <c r="N46" i="221" s="1"/>
  <c r="N72" i="227"/>
  <c r="N41" i="227" s="1"/>
  <c r="N77" i="364"/>
  <c r="N41" i="364" s="1"/>
  <c r="N43" i="364" s="1"/>
  <c r="N77" i="365"/>
  <c r="N41" i="365" s="1"/>
  <c r="N43" i="365" s="1"/>
  <c r="N77" i="259"/>
  <c r="N41" i="259" s="1"/>
  <c r="N43" i="259" s="1"/>
  <c r="N81" i="267"/>
  <c r="N41" i="267" s="1"/>
  <c r="N75" i="302"/>
  <c r="N41" i="302" s="1"/>
  <c r="N43" i="302" s="1"/>
  <c r="N77" i="323"/>
  <c r="N79" i="323" s="1"/>
  <c r="L85" i="323" s="1"/>
  <c r="N77" i="328"/>
  <c r="N41" i="328" s="1"/>
  <c r="N43" i="328" s="1"/>
  <c r="N77" i="362"/>
  <c r="N41" i="362" s="1"/>
  <c r="N43" i="362" s="1"/>
  <c r="N43" i="238"/>
  <c r="L84" i="11"/>
  <c r="L57" i="227"/>
  <c r="N57" i="227" s="1"/>
  <c r="N62" i="227" s="1"/>
  <c r="L61" i="150"/>
  <c r="L64" i="188"/>
  <c r="N64" i="188" s="1"/>
  <c r="L58" i="75"/>
  <c r="N58" i="75" s="1"/>
  <c r="N64" i="75" s="1"/>
  <c r="L65" i="155"/>
  <c r="N65" i="155" s="1"/>
  <c r="L65" i="186"/>
  <c r="N65" i="186" s="1"/>
  <c r="L65" i="187"/>
  <c r="N65" i="187" s="1"/>
  <c r="L65" i="154"/>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5" i="298"/>
  <c r="N41" i="298" s="1"/>
  <c r="N77" i="356"/>
  <c r="N41" i="356" s="1"/>
  <c r="N43" i="356" s="1"/>
  <c r="N77" i="312"/>
  <c r="N41" i="312" s="1"/>
  <c r="N43" i="312" s="1"/>
  <c r="N76" i="140"/>
  <c r="N41" i="140" s="1"/>
  <c r="N76" i="148"/>
  <c r="N41" i="148" s="1"/>
  <c r="N76" i="141"/>
  <c r="N41" i="141" s="1"/>
  <c r="I70" i="53"/>
  <c r="I75" i="157"/>
  <c r="I73" i="247"/>
  <c r="I75" i="282"/>
  <c r="I76" i="282"/>
  <c r="I78" i="282"/>
  <c r="I71" i="250"/>
  <c r="I72" i="250"/>
  <c r="I71" i="258"/>
  <c r="I72" i="258"/>
  <c r="I69" i="298"/>
  <c r="I70" i="298"/>
  <c r="I71" i="306"/>
  <c r="I71" i="308"/>
  <c r="I72" i="308"/>
  <c r="I71" i="334"/>
  <c r="I72" i="334"/>
  <c r="I69" i="209"/>
  <c r="I69" i="142"/>
  <c r="I70" i="142"/>
  <c r="I69" i="146"/>
  <c r="I70" i="146"/>
  <c r="I75" i="160"/>
  <c r="N76" i="174"/>
  <c r="I75" i="189"/>
  <c r="I76" i="189"/>
  <c r="I68" i="229"/>
  <c r="I71" i="239"/>
  <c r="N63" i="248"/>
  <c r="I71" i="262"/>
  <c r="I72" i="262"/>
  <c r="I71" i="265"/>
  <c r="I72" i="265"/>
  <c r="I73" i="271"/>
  <c r="N53" i="309"/>
  <c r="I71" i="339"/>
  <c r="I71" i="340"/>
  <c r="I71" i="343"/>
  <c r="I71" i="347"/>
  <c r="I72" i="347"/>
  <c r="N53" i="298"/>
  <c r="N55" i="334"/>
  <c r="I70" i="65"/>
  <c r="I71" i="65"/>
  <c r="I71" i="67"/>
  <c r="I69" i="141"/>
  <c r="I69" i="147"/>
  <c r="I69" i="143"/>
  <c r="I77" i="165"/>
  <c r="I79" i="165"/>
  <c r="I75" i="171"/>
  <c r="I77" i="171"/>
  <c r="I74" i="179"/>
  <c r="I76" i="179"/>
  <c r="I74" i="177"/>
  <c r="I76" i="177"/>
  <c r="I71" i="214"/>
  <c r="I67" i="227"/>
  <c r="I68" i="227"/>
  <c r="I71" i="237"/>
  <c r="I76" i="244"/>
  <c r="I77" i="244"/>
  <c r="I78" i="244"/>
  <c r="N74" i="247"/>
  <c r="N77" i="247" s="1"/>
  <c r="N43" i="247" s="1"/>
  <c r="I74" i="247"/>
  <c r="N74" i="248"/>
  <c r="I74" i="248"/>
  <c r="N76" i="248"/>
  <c r="I76" i="248"/>
  <c r="I71" i="261"/>
  <c r="I71" i="263"/>
  <c r="I72" i="263"/>
  <c r="I76" i="266"/>
  <c r="I75" i="280"/>
  <c r="I76" i="280"/>
  <c r="I78" i="280"/>
  <c r="I69" i="289"/>
  <c r="I70" i="289"/>
  <c r="I69" i="291"/>
  <c r="I70" i="291"/>
  <c r="I72" i="294"/>
  <c r="I71" i="296"/>
  <c r="I72" i="296"/>
  <c r="I69" i="309"/>
  <c r="I70" i="309"/>
  <c r="I71" i="322"/>
  <c r="I72" i="322"/>
  <c r="I72" i="328"/>
  <c r="I71" i="333"/>
  <c r="I72" i="333"/>
  <c r="I71" i="337"/>
  <c r="I72" i="337"/>
  <c r="I71" i="371"/>
  <c r="I71" i="342"/>
  <c r="I71" i="356"/>
  <c r="I72" i="356"/>
  <c r="I71" i="360"/>
  <c r="I70" i="34"/>
  <c r="I70" i="17"/>
  <c r="N70" i="54"/>
  <c r="I71" i="69"/>
  <c r="I70" i="84"/>
  <c r="I71" i="90"/>
  <c r="I70" i="148"/>
  <c r="I71" i="148"/>
  <c r="I69" i="144"/>
  <c r="I76" i="154"/>
  <c r="N77" i="157"/>
  <c r="N81" i="157" s="1"/>
  <c r="N47" i="157" s="1"/>
  <c r="N75" i="182"/>
  <c r="I75" i="182"/>
  <c r="N77" i="182"/>
  <c r="I77" i="182"/>
  <c r="I74" i="164"/>
  <c r="I75" i="164"/>
  <c r="I76" i="164"/>
  <c r="I75" i="170"/>
  <c r="I74" i="188"/>
  <c r="I76" i="188"/>
  <c r="I70" i="216"/>
  <c r="I71" i="216"/>
  <c r="N55" i="233"/>
  <c r="I71" i="233"/>
  <c r="I70" i="234"/>
  <c r="I71" i="234"/>
  <c r="I71" i="236"/>
  <c r="I71" i="238"/>
  <c r="I71" i="240"/>
  <c r="I70" i="243"/>
  <c r="I71" i="243"/>
  <c r="I72" i="243"/>
  <c r="I79" i="252"/>
  <c r="I80" i="252"/>
  <c r="I81" i="252"/>
  <c r="I82" i="252"/>
  <c r="I71" i="253"/>
  <c r="I71" i="259"/>
  <c r="I72" i="259"/>
  <c r="I85" i="260"/>
  <c r="I75" i="267"/>
  <c r="I76" i="267"/>
  <c r="I72" i="273"/>
  <c r="I73" i="273"/>
  <c r="I72" i="274"/>
  <c r="I72" i="275"/>
  <c r="I73" i="275"/>
  <c r="I72" i="277"/>
  <c r="N61" i="281"/>
  <c r="N67" i="281" s="1"/>
  <c r="N80" i="281" s="1"/>
  <c r="L85" i="281" s="1"/>
  <c r="I70" i="284"/>
  <c r="N69" i="285"/>
  <c r="I69" i="285"/>
  <c r="N70" i="285"/>
  <c r="I70" i="285"/>
  <c r="N69" i="287"/>
  <c r="I69" i="287"/>
  <c r="N70" i="287"/>
  <c r="I70" i="287"/>
  <c r="N43" i="261"/>
  <c r="I69" i="293"/>
  <c r="I70" i="293"/>
  <c r="I69" i="297"/>
  <c r="I70" i="297"/>
  <c r="I69" i="299"/>
  <c r="I70" i="299"/>
  <c r="I69" i="301"/>
  <c r="I69" i="302"/>
  <c r="I70" i="302"/>
  <c r="I69" i="303"/>
  <c r="I69" i="305"/>
  <c r="I71" i="312"/>
  <c r="I72" i="312"/>
  <c r="I72" i="321"/>
  <c r="I71" i="323"/>
  <c r="I72" i="323"/>
  <c r="I69" i="325"/>
  <c r="I70" i="325"/>
  <c r="I71" i="329"/>
  <c r="I72" i="329"/>
  <c r="I71" i="332"/>
  <c r="I72" i="332"/>
  <c r="I71" i="348"/>
  <c r="I72" i="348"/>
  <c r="I71" i="354"/>
  <c r="I72" i="354"/>
  <c r="I71" i="362"/>
  <c r="I72" i="362"/>
  <c r="I71" i="363"/>
  <c r="I72" i="363"/>
  <c r="I71" i="364"/>
  <c r="I72" i="364"/>
  <c r="I71" i="365"/>
  <c r="I72" i="365"/>
  <c r="I73" i="150"/>
  <c r="N77" i="155"/>
  <c r="I77" i="155"/>
  <c r="N75" i="162"/>
  <c r="N76" i="162"/>
  <c r="I76" i="162"/>
  <c r="N77" i="162"/>
  <c r="I77" i="162"/>
  <c r="N74" i="172"/>
  <c r="I74" i="172"/>
  <c r="N76" i="172"/>
  <c r="I76" i="172"/>
  <c r="I70" i="29"/>
  <c r="I71" i="56"/>
  <c r="I71" i="58"/>
  <c r="I70" i="57"/>
  <c r="I70" i="72"/>
  <c r="I71" i="81"/>
  <c r="I71" i="85"/>
  <c r="I70" i="87"/>
  <c r="I70" i="89"/>
  <c r="I71" i="91"/>
  <c r="I70" i="94"/>
  <c r="I70" i="97"/>
  <c r="I71" i="97"/>
  <c r="I70" i="100"/>
  <c r="I71" i="103"/>
  <c r="I70" i="105"/>
  <c r="I70" i="208"/>
  <c r="I70" i="130"/>
  <c r="I70" i="133"/>
  <c r="I69" i="134"/>
  <c r="I69" i="136"/>
  <c r="I69" i="137"/>
  <c r="I69" i="139"/>
  <c r="I70" i="140"/>
  <c r="N75" i="158"/>
  <c r="I75" i="158"/>
  <c r="N76" i="158"/>
  <c r="I76" i="158"/>
  <c r="N77" i="158"/>
  <c r="N75" i="168"/>
  <c r="I75" i="168"/>
  <c r="N59" i="170"/>
  <c r="I76" i="176"/>
  <c r="I77" i="176"/>
  <c r="I77" i="178"/>
  <c r="I74" i="180"/>
  <c r="I76" i="180"/>
  <c r="I74" i="181"/>
  <c r="I76" i="181"/>
  <c r="I74" i="183"/>
  <c r="I75" i="183"/>
  <c r="I76" i="183"/>
  <c r="I74" i="184"/>
  <c r="I76" i="184"/>
  <c r="I75" i="185"/>
  <c r="I77" i="185"/>
  <c r="I75" i="186"/>
  <c r="I77" i="186"/>
  <c r="I75" i="187"/>
  <c r="I77" i="187"/>
  <c r="N43" i="191"/>
  <c r="I70" i="192"/>
  <c r="I70" i="231"/>
  <c r="I72" i="232"/>
  <c r="I73" i="232"/>
  <c r="N54" i="234"/>
  <c r="I70" i="242"/>
  <c r="I71" i="242"/>
  <c r="I72" i="242"/>
  <c r="I76" i="245"/>
  <c r="I79" i="245"/>
  <c r="I80" i="245"/>
  <c r="N81" i="268"/>
  <c r="N41" i="268" s="1"/>
  <c r="I70" i="213"/>
  <c r="I74" i="219"/>
  <c r="I77" i="207"/>
  <c r="I78" i="207"/>
  <c r="I77" i="221"/>
  <c r="I78" i="221"/>
  <c r="I71" i="254"/>
  <c r="I72" i="254"/>
  <c r="I71" i="256"/>
  <c r="I72" i="256"/>
  <c r="I73" i="256"/>
  <c r="I71" i="257"/>
  <c r="I72" i="257"/>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5" i="268"/>
  <c r="I76" i="268"/>
  <c r="I73" i="270"/>
  <c r="I72" i="272"/>
  <c r="I77" i="279"/>
  <c r="I78" i="279"/>
  <c r="I79" i="279"/>
  <c r="I81" i="279"/>
  <c r="I82" i="279"/>
  <c r="I69" i="283"/>
  <c r="I69" i="286"/>
  <c r="I70" i="286"/>
  <c r="I69" i="290"/>
  <c r="I70" i="290"/>
  <c r="I69" i="292"/>
  <c r="I70" i="292"/>
  <c r="I71" i="295"/>
  <c r="I72" i="295"/>
  <c r="N55" i="296"/>
  <c r="N69" i="300"/>
  <c r="N75" i="300" s="1"/>
  <c r="N41" i="300" s="1"/>
  <c r="N43" i="300" s="1"/>
  <c r="N77" i="300" s="1"/>
  <c r="I69" i="300"/>
  <c r="I70" i="300"/>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N71" i="330"/>
  <c r="I71" i="330"/>
  <c r="N72" i="330"/>
  <c r="I72" i="330"/>
  <c r="N71" i="331"/>
  <c r="I71" i="331"/>
  <c r="N72" i="331"/>
  <c r="I72" i="331"/>
  <c r="N71" i="346"/>
  <c r="N77" i="346" s="1"/>
  <c r="N41" i="346" s="1"/>
  <c r="N43" i="346" s="1"/>
  <c r="I71" i="346"/>
  <c r="N55" i="315"/>
  <c r="N55" i="333"/>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L84" i="369"/>
  <c r="L83" i="369"/>
  <c r="L85" i="369"/>
  <c r="N53" i="135"/>
  <c r="N64" i="249"/>
  <c r="I73" i="249"/>
  <c r="I74" i="249"/>
  <c r="I75" i="249"/>
  <c r="I76" i="249"/>
  <c r="I81" i="246"/>
  <c r="I83" i="246"/>
  <c r="I84" i="246"/>
  <c r="N56" i="150"/>
  <c r="N55" i="345"/>
  <c r="N55" i="346"/>
  <c r="N55" i="228"/>
  <c r="L83" i="226"/>
  <c r="N78" i="225"/>
  <c r="L83" i="225" s="1"/>
  <c r="I74" i="218"/>
  <c r="I74" i="217"/>
  <c r="N76" i="216"/>
  <c r="N42" i="216" s="1"/>
  <c r="N44" i="216" s="1"/>
  <c r="I70" i="215"/>
  <c r="I70" i="214"/>
  <c r="N55" i="329"/>
  <c r="N55" i="336"/>
  <c r="N53" i="297"/>
  <c r="N75" i="192"/>
  <c r="N41" i="192" s="1"/>
  <c r="I69" i="192"/>
  <c r="I69" i="191"/>
  <c r="N75" i="190"/>
  <c r="N41" i="190" s="1"/>
  <c r="I69" i="190"/>
  <c r="N59" i="25"/>
  <c r="N65" i="25" s="1"/>
  <c r="N78" i="125"/>
  <c r="L85" i="125" s="1"/>
  <c r="N59" i="171"/>
  <c r="N59" i="186"/>
  <c r="N55" i="337"/>
  <c r="N55" i="365"/>
  <c r="N53" i="299"/>
  <c r="N53" i="301"/>
  <c r="N55" i="328"/>
  <c r="N79" i="328" s="1"/>
  <c r="L85" i="328" s="1"/>
  <c r="N55" i="342"/>
  <c r="N55" i="344"/>
  <c r="L85" i="119"/>
  <c r="L84" i="119"/>
  <c r="L85" i="126"/>
  <c r="N59" i="178"/>
  <c r="N53" i="287"/>
  <c r="N53" i="290"/>
  <c r="N55" i="295"/>
  <c r="N53" i="310"/>
  <c r="N55" i="318"/>
  <c r="N55" i="354"/>
  <c r="N55" i="363"/>
  <c r="N55" i="364"/>
  <c r="L83" i="117"/>
  <c r="L85" i="117"/>
  <c r="N78" i="116"/>
  <c r="L83" i="116" s="1"/>
  <c r="L84" i="113"/>
  <c r="L84" i="111"/>
  <c r="L83" i="111"/>
  <c r="I70" i="12"/>
  <c r="L59" i="108"/>
  <c r="N59" i="108" s="1"/>
  <c r="N65" i="108" s="1"/>
  <c r="L59" i="107"/>
  <c r="L59" i="106"/>
  <c r="N59" i="106" s="1"/>
  <c r="N65" i="106" s="1"/>
  <c r="L59" i="98"/>
  <c r="N59" i="98" s="1"/>
  <c r="N65" i="98" s="1"/>
  <c r="L59" i="96"/>
  <c r="N59" i="96" s="1"/>
  <c r="N65" i="96" s="1"/>
  <c r="L59" i="97"/>
  <c r="L59" i="105"/>
  <c r="N59" i="105" s="1"/>
  <c r="N65" i="105" s="1"/>
  <c r="L59" i="103"/>
  <c r="L59" i="102"/>
  <c r="L59" i="101"/>
  <c r="L59" i="100"/>
  <c r="N59" i="100" s="1"/>
  <c r="N65" i="100" s="1"/>
  <c r="L59" i="99"/>
  <c r="N59" i="99" s="1"/>
  <c r="N65" i="99" s="1"/>
  <c r="L59" i="95"/>
  <c r="N59" i="95" s="1"/>
  <c r="N65" i="95" s="1"/>
  <c r="L59" i="94"/>
  <c r="L59" i="92"/>
  <c r="N59" i="92" s="1"/>
  <c r="N65" i="92" s="1"/>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L63" i="189"/>
  <c r="N63" i="189" s="1"/>
  <c r="L64" i="162"/>
  <c r="N64" i="162" s="1"/>
  <c r="L64" i="154"/>
  <c r="N64" i="154" s="1"/>
  <c r="L64" i="168"/>
  <c r="L63" i="164"/>
  <c r="N63" i="164" s="1"/>
  <c r="L64" i="158"/>
  <c r="N64" i="158" s="1"/>
  <c r="L64" i="155"/>
  <c r="N64" i="155" s="1"/>
  <c r="L66" i="165"/>
  <c r="L63" i="160"/>
  <c r="N63" i="160" s="1"/>
  <c r="L62" i="150"/>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N59" i="29" s="1"/>
  <c r="N65" i="29" s="1"/>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N59" i="26" s="1"/>
  <c r="N65" i="26" s="1"/>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L59" i="88"/>
  <c r="N59" i="88" s="1"/>
  <c r="N65" i="88" s="1"/>
  <c r="L59" i="86"/>
  <c r="N59" i="86" s="1"/>
  <c r="N65" i="86" s="1"/>
  <c r="L59" i="84"/>
  <c r="N59" i="84" s="1"/>
  <c r="N65" i="84" s="1"/>
  <c r="L59" i="82"/>
  <c r="L59" i="80"/>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L64" i="164"/>
  <c r="N64" i="164" s="1"/>
  <c r="N69" i="164" s="1"/>
  <c r="L65" i="162"/>
  <c r="N65" i="162" s="1"/>
  <c r="L58" i="146"/>
  <c r="L58" i="142"/>
  <c r="N58" i="142" s="1"/>
  <c r="N64" i="142" s="1"/>
  <c r="L58" i="192"/>
  <c r="N58" i="192" s="1"/>
  <c r="N64" i="192" s="1"/>
  <c r="L58" i="209"/>
  <c r="N58" i="209" s="1"/>
  <c r="N64" i="209" s="1"/>
  <c r="L58" i="139"/>
  <c r="L58" i="138"/>
  <c r="N58" i="138" s="1"/>
  <c r="N64" i="138" s="1"/>
  <c r="L58" i="137"/>
  <c r="N58" i="137" s="1"/>
  <c r="N64" i="137" s="1"/>
  <c r="L58" i="135"/>
  <c r="N58" i="135" s="1"/>
  <c r="N64" i="135" s="1"/>
  <c r="L58" i="133"/>
  <c r="L58" i="136"/>
  <c r="N58" i="136" s="1"/>
  <c r="N64" i="136" s="1"/>
  <c r="L58" i="134"/>
  <c r="N58" i="134" s="1"/>
  <c r="N64" i="134" s="1"/>
  <c r="L59" i="61"/>
  <c r="N59" i="61" s="1"/>
  <c r="N65" i="61" s="1"/>
  <c r="L59" i="60"/>
  <c r="L58" i="298"/>
  <c r="N58" i="298" s="1"/>
  <c r="N64" i="298" s="1"/>
  <c r="L59" i="297"/>
  <c r="N59" i="297" s="1"/>
  <c r="L60" i="240"/>
  <c r="N60" i="240" s="1"/>
  <c r="N66" i="240" s="1"/>
  <c r="N79"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L64" i="184"/>
  <c r="N64" i="184" s="1"/>
  <c r="L64" i="183"/>
  <c r="N64" i="183" s="1"/>
  <c r="L56" i="228"/>
  <c r="N56" i="228" s="1"/>
  <c r="L57" i="228"/>
  <c r="N57" i="228" s="1"/>
  <c r="L67" i="220"/>
  <c r="N67" i="220" s="1"/>
  <c r="N73" i="220" s="1"/>
  <c r="L58" i="141"/>
  <c r="N58" i="141" s="1"/>
  <c r="N64" i="141" s="1"/>
  <c r="L58" i="140"/>
  <c r="N58" i="140" s="1"/>
  <c r="N64" i="140" s="1"/>
  <c r="L85" i="104" l="1"/>
  <c r="N54" i="105"/>
  <c r="N54" i="148"/>
  <c r="N53" i="143"/>
  <c r="N59" i="155"/>
  <c r="L83" i="109"/>
  <c r="N86" i="109" s="1"/>
  <c r="N88" i="109" s="1"/>
  <c r="D99" i="5" s="1"/>
  <c r="L84" i="109"/>
  <c r="L84" i="118"/>
  <c r="N43" i="325"/>
  <c r="N43" i="298"/>
  <c r="N59" i="20"/>
  <c r="N65" i="20" s="1"/>
  <c r="N44" i="213"/>
  <c r="N77" i="317"/>
  <c r="N41" i="317" s="1"/>
  <c r="N43" i="317" s="1"/>
  <c r="I70" i="55"/>
  <c r="I75" i="188"/>
  <c r="I75" i="184"/>
  <c r="I70" i="44"/>
  <c r="N76" i="182"/>
  <c r="I70" i="149"/>
  <c r="N70" i="60"/>
  <c r="N76" i="60" s="1"/>
  <c r="N42" i="60" s="1"/>
  <c r="N43" i="60" s="1"/>
  <c r="I75" i="174"/>
  <c r="I69" i="138"/>
  <c r="N76" i="57"/>
  <c r="N41" i="57" s="1"/>
  <c r="N77" i="308"/>
  <c r="N41" i="308" s="1"/>
  <c r="N43" i="308" s="1"/>
  <c r="N79" i="308" s="1"/>
  <c r="L86" i="308" s="1"/>
  <c r="I80" i="246"/>
  <c r="I80" i="279"/>
  <c r="I72" i="264"/>
  <c r="I71" i="213"/>
  <c r="I76" i="187"/>
  <c r="I70" i="95"/>
  <c r="I71" i="79"/>
  <c r="I70" i="31"/>
  <c r="I71" i="327"/>
  <c r="I76" i="170"/>
  <c r="I71" i="106"/>
  <c r="I72" i="342"/>
  <c r="I71" i="328"/>
  <c r="I71" i="294"/>
  <c r="I76" i="171"/>
  <c r="I69" i="75"/>
  <c r="N76" i="58"/>
  <c r="N42" i="58" s="1"/>
  <c r="N43" i="58" s="1"/>
  <c r="N76" i="94"/>
  <c r="N41" i="94" s="1"/>
  <c r="N76" i="105"/>
  <c r="N41" i="105" s="1"/>
  <c r="N43" i="105" s="1"/>
  <c r="N78" i="105" s="1"/>
  <c r="I70" i="30"/>
  <c r="I71" i="61"/>
  <c r="I73" i="48"/>
  <c r="I70" i="83"/>
  <c r="I71" i="321"/>
  <c r="N71" i="60"/>
  <c r="I77" i="280"/>
  <c r="I75" i="244"/>
  <c r="I70" i="141"/>
  <c r="I70" i="138"/>
  <c r="N73" i="150"/>
  <c r="M74" i="150"/>
  <c r="N74" i="150" s="1"/>
  <c r="N59" i="59"/>
  <c r="N65" i="59" s="1"/>
  <c r="N58" i="133"/>
  <c r="N64" i="133" s="1"/>
  <c r="N58" i="146"/>
  <c r="N64" i="146" s="1"/>
  <c r="N59" i="90"/>
  <c r="N65" i="90" s="1"/>
  <c r="N64" i="168"/>
  <c r="N59" i="101"/>
  <c r="N65" i="101" s="1"/>
  <c r="N59" i="107"/>
  <c r="N65" i="107" s="1"/>
  <c r="I71" i="193"/>
  <c r="N77" i="335"/>
  <c r="N41" i="335" s="1"/>
  <c r="N43" i="335" s="1"/>
  <c r="I75" i="217"/>
  <c r="I77" i="168"/>
  <c r="I69" i="133"/>
  <c r="I70" i="61"/>
  <c r="I71" i="26"/>
  <c r="N75" i="155"/>
  <c r="I75" i="179"/>
  <c r="I70" i="52"/>
  <c r="I71" i="98"/>
  <c r="N61" i="150"/>
  <c r="N59" i="9"/>
  <c r="N65" i="9" s="1"/>
  <c r="N76" i="209"/>
  <c r="N41" i="209" s="1"/>
  <c r="N59" i="168"/>
  <c r="N62" i="220"/>
  <c r="N65" i="245"/>
  <c r="N70" i="245" s="1"/>
  <c r="N79" i="339"/>
  <c r="L84" i="339" s="1"/>
  <c r="N64" i="248"/>
  <c r="N58" i="286"/>
  <c r="N64" i="286" s="1"/>
  <c r="N70" i="69"/>
  <c r="N59" i="31"/>
  <c r="N65" i="31" s="1"/>
  <c r="N59" i="102"/>
  <c r="N65" i="102" s="1"/>
  <c r="N81" i="158"/>
  <c r="N47" i="158" s="1"/>
  <c r="N76" i="54"/>
  <c r="N76" i="65"/>
  <c r="N41" i="65" s="1"/>
  <c r="N43" i="65" s="1"/>
  <c r="N77" i="263"/>
  <c r="N41" i="263" s="1"/>
  <c r="N77" i="265"/>
  <c r="N41" i="265" s="1"/>
  <c r="N65" i="248"/>
  <c r="N68" i="248" s="1"/>
  <c r="N62" i="150"/>
  <c r="N59" i="103"/>
  <c r="N65" i="103" s="1"/>
  <c r="N78" i="70"/>
  <c r="L84" i="70" s="1"/>
  <c r="N63" i="249"/>
  <c r="N68" i="249" s="1"/>
  <c r="N83" i="249" s="1"/>
  <c r="N65" i="154"/>
  <c r="N70" i="154" s="1"/>
  <c r="N43" i="146"/>
  <c r="N59" i="80"/>
  <c r="N65" i="80" s="1"/>
  <c r="L85" i="28"/>
  <c r="N86" i="28" s="1"/>
  <c r="N88" i="28" s="1"/>
  <c r="D20" i="5" s="1"/>
  <c r="L85" i="113"/>
  <c r="N86" i="113" s="1"/>
  <c r="N88" i="113" s="1"/>
  <c r="D103" i="5" s="1"/>
  <c r="I71" i="18"/>
  <c r="N54" i="83"/>
  <c r="N77" i="256"/>
  <c r="N41" i="256" s="1"/>
  <c r="N59" i="24"/>
  <c r="N65" i="24" s="1"/>
  <c r="I70" i="127"/>
  <c r="I71" i="88"/>
  <c r="N43" i="148"/>
  <c r="N78" i="148" s="1"/>
  <c r="N59" i="33"/>
  <c r="N65" i="33" s="1"/>
  <c r="N59" i="60"/>
  <c r="N65" i="60" s="1"/>
  <c r="N58" i="139"/>
  <c r="N64" i="139" s="1"/>
  <c r="N59" i="82"/>
  <c r="N65" i="82" s="1"/>
  <c r="N58" i="145"/>
  <c r="N64" i="145" s="1"/>
  <c r="N59" i="30"/>
  <c r="N65" i="30" s="1"/>
  <c r="N66" i="165"/>
  <c r="N64" i="170"/>
  <c r="N70" i="170" s="1"/>
  <c r="N59" i="94"/>
  <c r="N65" i="94" s="1"/>
  <c r="N59" i="97"/>
  <c r="N65" i="97" s="1"/>
  <c r="I76" i="178"/>
  <c r="I71" i="105"/>
  <c r="I70" i="92"/>
  <c r="I69" i="74"/>
  <c r="I70" i="18"/>
  <c r="I70" i="145"/>
  <c r="N71" i="71"/>
  <c r="I71" i="82"/>
  <c r="N59" i="162"/>
  <c r="N69" i="246"/>
  <c r="N61" i="272"/>
  <c r="N67" i="272" s="1"/>
  <c r="N77" i="329"/>
  <c r="N41" i="329" s="1"/>
  <c r="N43" i="329" s="1"/>
  <c r="N79" i="329" s="1"/>
  <c r="N55" i="366"/>
  <c r="N79" i="366" s="1"/>
  <c r="N58" i="287"/>
  <c r="N64" i="287" s="1"/>
  <c r="N68" i="252"/>
  <c r="N74" i="252" s="1"/>
  <c r="N59" i="242"/>
  <c r="N65" i="242" s="1"/>
  <c r="N58" i="283"/>
  <c r="N64" i="283" s="1"/>
  <c r="N59" i="187"/>
  <c r="N56" i="272"/>
  <c r="L84" i="120"/>
  <c r="N54" i="96"/>
  <c r="N53" i="142"/>
  <c r="N78" i="142" s="1"/>
  <c r="N53" i="149"/>
  <c r="N53" i="147"/>
  <c r="N54" i="80"/>
  <c r="N54" i="84"/>
  <c r="N53" i="145"/>
  <c r="N58" i="160"/>
  <c r="N53" i="285"/>
  <c r="N55" i="235"/>
  <c r="N55" i="236"/>
  <c r="N86" i="369"/>
  <c r="N88" i="369" s="1"/>
  <c r="D318" i="5" s="1"/>
  <c r="N70" i="186"/>
  <c r="N64" i="285"/>
  <c r="N54" i="68"/>
  <c r="N53" i="78"/>
  <c r="N77" i="78" s="1"/>
  <c r="L83" i="78" s="1"/>
  <c r="N54" i="81"/>
  <c r="N53" i="134"/>
  <c r="N59" i="154"/>
  <c r="N58" i="172"/>
  <c r="N58" i="174"/>
  <c r="N58" i="179"/>
  <c r="N58" i="180"/>
  <c r="N55" i="264"/>
  <c r="N55" i="265"/>
  <c r="N59" i="266"/>
  <c r="N55" i="313"/>
  <c r="N55" i="314"/>
  <c r="N55" i="348"/>
  <c r="N53" i="139"/>
  <c r="N59" i="157"/>
  <c r="N58" i="164"/>
  <c r="N61" i="165"/>
  <c r="N58" i="177"/>
  <c r="N58" i="183"/>
  <c r="N58" i="184"/>
  <c r="N53" i="192"/>
  <c r="N55" i="238"/>
  <c r="N55" i="251"/>
  <c r="N55" i="258"/>
  <c r="N53" i="291"/>
  <c r="N53" i="292"/>
  <c r="N77" i="292" s="1"/>
  <c r="L82" i="292" s="1"/>
  <c r="N45" i="247"/>
  <c r="N49" i="158"/>
  <c r="N43" i="267"/>
  <c r="N43" i="208"/>
  <c r="N78" i="208" s="1"/>
  <c r="N77" i="331"/>
  <c r="N41" i="331" s="1"/>
  <c r="N77" i="330"/>
  <c r="N41" i="330" s="1"/>
  <c r="N43" i="330" s="1"/>
  <c r="N77" i="357"/>
  <c r="N41" i="357" s="1"/>
  <c r="N43" i="357" s="1"/>
  <c r="N77" i="351"/>
  <c r="N41" i="351" s="1"/>
  <c r="N43" i="351" s="1"/>
  <c r="N79" i="351" s="1"/>
  <c r="N77" i="344"/>
  <c r="N41" i="344" s="1"/>
  <c r="N43" i="344" s="1"/>
  <c r="N79" i="344" s="1"/>
  <c r="N77" i="318"/>
  <c r="N41" i="318" s="1"/>
  <c r="N43" i="318" s="1"/>
  <c r="N77" i="316"/>
  <c r="N41" i="316" s="1"/>
  <c r="N43" i="316" s="1"/>
  <c r="I71" i="100"/>
  <c r="I70" i="63"/>
  <c r="I70" i="59"/>
  <c r="N75" i="287"/>
  <c r="N41" i="287" s="1"/>
  <c r="N43" i="287" s="1"/>
  <c r="I77" i="154"/>
  <c r="I71" i="66"/>
  <c r="I76" i="160"/>
  <c r="N76" i="90"/>
  <c r="N41" i="90" s="1"/>
  <c r="N81" i="249"/>
  <c r="N43" i="249" s="1"/>
  <c r="N78" i="273"/>
  <c r="N41" i="273" s="1"/>
  <c r="N79" i="371"/>
  <c r="I69" i="140"/>
  <c r="I70" i="132"/>
  <c r="I70" i="86"/>
  <c r="N70" i="71"/>
  <c r="I70" i="28"/>
  <c r="N76" i="67"/>
  <c r="N41" i="67" s="1"/>
  <c r="N81" i="187"/>
  <c r="N47" i="187" s="1"/>
  <c r="N76" i="214"/>
  <c r="N42" i="214" s="1"/>
  <c r="N44" i="214" s="1"/>
  <c r="N78" i="214" s="1"/>
  <c r="L83" i="214" s="1"/>
  <c r="N43" i="237"/>
  <c r="N80" i="277"/>
  <c r="L87" i="277" s="1"/>
  <c r="N77" i="303"/>
  <c r="L84" i="303" s="1"/>
  <c r="N79" i="343"/>
  <c r="I70" i="139"/>
  <c r="I71" i="20"/>
  <c r="I71" i="15"/>
  <c r="I70" i="209"/>
  <c r="N76" i="242"/>
  <c r="N40" i="242" s="1"/>
  <c r="N42" i="242" s="1"/>
  <c r="N77" i="337"/>
  <c r="N41" i="337" s="1"/>
  <c r="N43" i="337" s="1"/>
  <c r="N79" i="337" s="1"/>
  <c r="N77" i="363"/>
  <c r="N41" i="363" s="1"/>
  <c r="N43" i="363" s="1"/>
  <c r="N79" i="363" s="1"/>
  <c r="N66" i="294"/>
  <c r="N70" i="266"/>
  <c r="N74" i="246"/>
  <c r="N69" i="177"/>
  <c r="N82" i="177" s="1"/>
  <c r="L89" i="177" s="1"/>
  <c r="N70" i="187"/>
  <c r="N69" i="160"/>
  <c r="N69" i="180"/>
  <c r="N69" i="184"/>
  <c r="N69" i="179"/>
  <c r="N70" i="171"/>
  <c r="N70" i="158"/>
  <c r="N70" i="268"/>
  <c r="N83" i="268" s="1"/>
  <c r="L88" i="268" s="1"/>
  <c r="N70" i="185"/>
  <c r="L83" i="224"/>
  <c r="L85" i="224"/>
  <c r="L85" i="77"/>
  <c r="L84" i="122"/>
  <c r="N54" i="79"/>
  <c r="N54" i="85"/>
  <c r="N54" i="98"/>
  <c r="N53" i="146"/>
  <c r="N53" i="144"/>
  <c r="L83" i="104"/>
  <c r="N86" i="104" s="1"/>
  <c r="N88" i="104" s="1"/>
  <c r="D94" i="5" s="1"/>
  <c r="L84" i="126"/>
  <c r="L83" i="122"/>
  <c r="N54" i="35"/>
  <c r="N54" i="82"/>
  <c r="N54" i="91"/>
  <c r="N54" i="97"/>
  <c r="N54" i="106"/>
  <c r="N53" i="138"/>
  <c r="N53" i="141"/>
  <c r="N61" i="207"/>
  <c r="N50" i="228"/>
  <c r="N54" i="242"/>
  <c r="N54" i="243"/>
  <c r="N59" i="245"/>
  <c r="N63" i="246"/>
  <c r="N58" i="247"/>
  <c r="N55" i="257"/>
  <c r="N55" i="259"/>
  <c r="N79" i="259" s="1"/>
  <c r="N69" i="260"/>
  <c r="L83" i="118"/>
  <c r="N86" i="118" s="1"/>
  <c r="N88" i="118" s="1"/>
  <c r="D108" i="5" s="1"/>
  <c r="N54" i="41"/>
  <c r="N59" i="182"/>
  <c r="N56" i="275"/>
  <c r="N61" i="279"/>
  <c r="N59" i="268"/>
  <c r="L85" i="115"/>
  <c r="L83" i="115"/>
  <c r="N54" i="89"/>
  <c r="N58" i="181"/>
  <c r="N59" i="244"/>
  <c r="L83" i="120"/>
  <c r="L85" i="226"/>
  <c r="L84" i="77"/>
  <c r="L83" i="112"/>
  <c r="N78" i="130"/>
  <c r="L85" i="130" s="1"/>
  <c r="N54" i="231"/>
  <c r="N56" i="232"/>
  <c r="N55" i="254"/>
  <c r="L84" i="112"/>
  <c r="N55" i="356"/>
  <c r="N79" i="356" s="1"/>
  <c r="L84" i="356" s="1"/>
  <c r="N55" i="263"/>
  <c r="N56" i="270"/>
  <c r="N86" i="126"/>
  <c r="N88" i="126" s="1"/>
  <c r="D116" i="5" s="1"/>
  <c r="N55" i="237"/>
  <c r="N58" i="248"/>
  <c r="N53" i="283"/>
  <c r="N79" i="365"/>
  <c r="L86" i="365" s="1"/>
  <c r="N78" i="58"/>
  <c r="L84" i="58" s="1"/>
  <c r="N53" i="133"/>
  <c r="N55" i="330"/>
  <c r="N78" i="216"/>
  <c r="L84" i="216" s="1"/>
  <c r="N54" i="86"/>
  <c r="N54" i="99"/>
  <c r="N58" i="249"/>
  <c r="N56" i="274"/>
  <c r="N55" i="316"/>
  <c r="N54" i="71"/>
  <c r="L85" i="73"/>
  <c r="N53" i="136"/>
  <c r="N53" i="293"/>
  <c r="L83" i="110"/>
  <c r="L84" i="125"/>
  <c r="L84" i="110"/>
  <c r="N86" i="110" s="1"/>
  <c r="N88" i="110" s="1"/>
  <c r="D100" i="5" s="1"/>
  <c r="N86" i="111"/>
  <c r="N88" i="111" s="1"/>
  <c r="D101" i="5" s="1"/>
  <c r="L84" i="115"/>
  <c r="N79" i="345"/>
  <c r="L85" i="345" s="1"/>
  <c r="N54" i="37"/>
  <c r="N54" i="38"/>
  <c r="N54" i="43"/>
  <c r="N55" i="50"/>
  <c r="N54" i="88"/>
  <c r="N59" i="185"/>
  <c r="L83" i="125"/>
  <c r="N54" i="45"/>
  <c r="N59" i="280"/>
  <c r="L84" i="124"/>
  <c r="N54" i="44"/>
  <c r="N86" i="77"/>
  <c r="N88" i="77" s="1"/>
  <c r="D68" i="5" s="1"/>
  <c r="L84" i="225"/>
  <c r="L85" i="225"/>
  <c r="N54" i="87"/>
  <c r="N59" i="158"/>
  <c r="N55" i="256"/>
  <c r="N53" i="286"/>
  <c r="N55" i="311"/>
  <c r="N55" i="355"/>
  <c r="L85" i="114"/>
  <c r="L83" i="114"/>
  <c r="N61" i="221"/>
  <c r="N55" i="317"/>
  <c r="N79" i="317" s="1"/>
  <c r="N55" i="319"/>
  <c r="N54" i="39"/>
  <c r="N54" i="40"/>
  <c r="N56" i="48"/>
  <c r="N54" i="90"/>
  <c r="N53" i="137"/>
  <c r="N59" i="176"/>
  <c r="N86" i="226"/>
  <c r="N88" i="226" s="1"/>
  <c r="D187" i="5" s="1"/>
  <c r="N53" i="75"/>
  <c r="N53" i="209"/>
  <c r="N53" i="140"/>
  <c r="N63" i="252"/>
  <c r="N55" i="262"/>
  <c r="N53" i="284"/>
  <c r="N55" i="332"/>
  <c r="N56" i="271"/>
  <c r="N79" i="251"/>
  <c r="L85" i="251" s="1"/>
  <c r="N86" i="117"/>
  <c r="N88" i="117" s="1"/>
  <c r="D107" i="5" s="1"/>
  <c r="N86" i="119"/>
  <c r="N88" i="119" s="1"/>
  <c r="D109" i="5" s="1"/>
  <c r="N54" i="34"/>
  <c r="L83" i="73"/>
  <c r="L84" i="224"/>
  <c r="N86" i="122"/>
  <c r="N88" i="122" s="1"/>
  <c r="D112" i="5" s="1"/>
  <c r="L82" i="78"/>
  <c r="L84" i="78"/>
  <c r="L85" i="123"/>
  <c r="L84" i="123"/>
  <c r="N59" i="267"/>
  <c r="L84" i="116"/>
  <c r="L85" i="116"/>
  <c r="N54" i="42"/>
  <c r="L83" i="121"/>
  <c r="N54" i="36"/>
  <c r="N55" i="335"/>
  <c r="N55" i="362"/>
  <c r="N79" i="362" s="1"/>
  <c r="L85" i="124"/>
  <c r="N79" i="346"/>
  <c r="L85" i="346" s="1"/>
  <c r="N79" i="357"/>
  <c r="L84" i="357" s="1"/>
  <c r="N78" i="65"/>
  <c r="L85" i="65" s="1"/>
  <c r="N55" i="193"/>
  <c r="N79" i="340"/>
  <c r="L84" i="340" s="1"/>
  <c r="N48" i="184"/>
  <c r="N43" i="268"/>
  <c r="N43" i="30"/>
  <c r="N78" i="30" s="1"/>
  <c r="N43" i="192"/>
  <c r="N48" i="217"/>
  <c r="N43" i="52"/>
  <c r="N78" i="52" s="1"/>
  <c r="L83" i="52" s="1"/>
  <c r="N48" i="218"/>
  <c r="N82" i="218" s="1"/>
  <c r="L87" i="218" s="1"/>
  <c r="N43" i="127"/>
  <c r="N77" i="127" s="1"/>
  <c r="L83" i="127" s="1"/>
  <c r="N86" i="11"/>
  <c r="N88" i="11" s="1"/>
  <c r="D319" i="5" s="1"/>
  <c r="N49" i="157"/>
  <c r="N43" i="309"/>
  <c r="N77" i="309" s="1"/>
  <c r="N43" i="54"/>
  <c r="N78" i="54" s="1"/>
  <c r="N43" i="190"/>
  <c r="N43" i="331"/>
  <c r="N79" i="331" s="1"/>
  <c r="L85" i="331" s="1"/>
  <c r="N43" i="141"/>
  <c r="N78" i="141" s="1"/>
  <c r="N43" i="297"/>
  <c r="N77" i="297" s="1"/>
  <c r="L84" i="297" s="1"/>
  <c r="N43" i="227"/>
  <c r="N74" i="227" s="1"/>
  <c r="N48" i="221"/>
  <c r="N43" i="44"/>
  <c r="N78" i="44" s="1"/>
  <c r="L84" i="44" s="1"/>
  <c r="N43" i="90"/>
  <c r="N86" i="370"/>
  <c r="N88" i="370" s="1"/>
  <c r="D320" i="5" s="1"/>
  <c r="N43" i="57"/>
  <c r="N78" i="57" s="1"/>
  <c r="L83" i="57" s="1"/>
  <c r="N43" i="134"/>
  <c r="N78" i="134" s="1"/>
  <c r="N43" i="209"/>
  <c r="N78" i="209" s="1"/>
  <c r="N49" i="187"/>
  <c r="N83" i="187" s="1"/>
  <c r="N43" i="236"/>
  <c r="N45" i="249"/>
  <c r="N43" i="256"/>
  <c r="N43" i="140"/>
  <c r="N43" i="12"/>
  <c r="N78" i="12" s="1"/>
  <c r="L84" i="12" s="1"/>
  <c r="N43" i="53"/>
  <c r="N43" i="94"/>
  <c r="N43" i="131"/>
  <c r="N78" i="131" s="1"/>
  <c r="L84" i="131" s="1"/>
  <c r="N43" i="138"/>
  <c r="N43" i="263"/>
  <c r="N79" i="263" s="1"/>
  <c r="L86" i="263" s="1"/>
  <c r="N43" i="265"/>
  <c r="N43" i="306"/>
  <c r="N43" i="67"/>
  <c r="N78" i="67" s="1"/>
  <c r="L85" i="67" s="1"/>
  <c r="N43" i="273"/>
  <c r="N80" i="273" s="1"/>
  <c r="L86" i="273" s="1"/>
  <c r="I70" i="37"/>
  <c r="I70" i="90"/>
  <c r="I70" i="98"/>
  <c r="N76" i="86"/>
  <c r="N41" i="86" s="1"/>
  <c r="N43" i="86" s="1"/>
  <c r="I71" i="95"/>
  <c r="I71" i="108"/>
  <c r="I71" i="64"/>
  <c r="I70" i="68"/>
  <c r="I70" i="99"/>
  <c r="I71" i="59"/>
  <c r="I70" i="36"/>
  <c r="I70" i="20"/>
  <c r="I71" i="86"/>
  <c r="I70" i="67"/>
  <c r="I76" i="157"/>
  <c r="N76" i="82"/>
  <c r="N41" i="82" s="1"/>
  <c r="N43" i="82" s="1"/>
  <c r="N83" i="207"/>
  <c r="N46" i="207" s="1"/>
  <c r="N48" i="207" s="1"/>
  <c r="N73" i="229"/>
  <c r="N40" i="229" s="1"/>
  <c r="N42" i="229" s="1"/>
  <c r="N75" i="229" s="1"/>
  <c r="L80" i="229" s="1"/>
  <c r="N76" i="243"/>
  <c r="N40" i="243" s="1"/>
  <c r="N42" i="243" s="1"/>
  <c r="N78" i="243" s="1"/>
  <c r="N83" i="279"/>
  <c r="N46" i="279" s="1"/>
  <c r="N48" i="279" s="1"/>
  <c r="N85" i="279" s="1"/>
  <c r="N75" i="292"/>
  <c r="N41" i="292" s="1"/>
  <c r="N43" i="292" s="1"/>
  <c r="I69" i="135"/>
  <c r="I70" i="58"/>
  <c r="N77" i="350"/>
  <c r="N41" i="350" s="1"/>
  <c r="N43" i="350" s="1"/>
  <c r="N79" i="350" s="1"/>
  <c r="L84" i="350" s="1"/>
  <c r="I70" i="134"/>
  <c r="I70" i="103"/>
  <c r="I70" i="74"/>
  <c r="I71" i="57"/>
  <c r="N77" i="298"/>
  <c r="L84" i="298" s="1"/>
  <c r="N78" i="213"/>
  <c r="L83" i="213" s="1"/>
  <c r="I70" i="136"/>
  <c r="I70" i="131"/>
  <c r="I71" i="101"/>
  <c r="I71" i="94"/>
  <c r="I71" i="89"/>
  <c r="I70" i="9"/>
  <c r="I75" i="172"/>
  <c r="I70" i="96"/>
  <c r="N76" i="69"/>
  <c r="N41" i="69" s="1"/>
  <c r="N43" i="69" s="1"/>
  <c r="N78" i="69" s="1"/>
  <c r="L83" i="69" s="1"/>
  <c r="I70" i="22"/>
  <c r="I70" i="75"/>
  <c r="I70" i="43"/>
  <c r="N75" i="133"/>
  <c r="N41" i="133" s="1"/>
  <c r="N43" i="133" s="1"/>
  <c r="N80" i="164"/>
  <c r="N46" i="164" s="1"/>
  <c r="N48" i="164" s="1"/>
  <c r="N81" i="171"/>
  <c r="N47" i="171" s="1"/>
  <c r="N49" i="171" s="1"/>
  <c r="N80" i="179"/>
  <c r="N46" i="179" s="1"/>
  <c r="N48" i="179" s="1"/>
  <c r="N82" i="179" s="1"/>
  <c r="L89" i="179" s="1"/>
  <c r="N77" i="295"/>
  <c r="N41" i="295" s="1"/>
  <c r="N43" i="295" s="1"/>
  <c r="N79" i="295" s="1"/>
  <c r="L84" i="295" s="1"/>
  <c r="N70" i="56"/>
  <c r="I70" i="56"/>
  <c r="N69" i="145"/>
  <c r="N76" i="145" s="1"/>
  <c r="N41" i="145" s="1"/>
  <c r="N43" i="145" s="1"/>
  <c r="I69" i="145"/>
  <c r="N70" i="144"/>
  <c r="N76" i="144" s="1"/>
  <c r="N41" i="144" s="1"/>
  <c r="N43" i="144" s="1"/>
  <c r="I70" i="144"/>
  <c r="N70" i="15"/>
  <c r="N76" i="15" s="1"/>
  <c r="N42" i="15" s="1"/>
  <c r="N43" i="15" s="1"/>
  <c r="N78" i="15" s="1"/>
  <c r="L85" i="15" s="1"/>
  <c r="I70" i="15"/>
  <c r="N71" i="17"/>
  <c r="I71" i="17"/>
  <c r="N70" i="27"/>
  <c r="N76" i="27" s="1"/>
  <c r="N42" i="27" s="1"/>
  <c r="I70" i="27"/>
  <c r="N70" i="38"/>
  <c r="N76" i="38" s="1"/>
  <c r="N42" i="38" s="1"/>
  <c r="N43" i="38" s="1"/>
  <c r="N78" i="38" s="1"/>
  <c r="I70" i="38"/>
  <c r="N70" i="39"/>
  <c r="N76" i="39" s="1"/>
  <c r="N42" i="39" s="1"/>
  <c r="N43" i="39" s="1"/>
  <c r="N78" i="39" s="1"/>
  <c r="L83" i="39" s="1"/>
  <c r="I70" i="39"/>
  <c r="N70" i="40"/>
  <c r="N76" i="40" s="1"/>
  <c r="N42" i="40" s="1"/>
  <c r="I70" i="40"/>
  <c r="N70" i="45"/>
  <c r="N76" i="45" s="1"/>
  <c r="N42" i="45" s="1"/>
  <c r="I70" i="45"/>
  <c r="N70" i="46"/>
  <c r="N76" i="46" s="1"/>
  <c r="N42" i="46" s="1"/>
  <c r="I70" i="46"/>
  <c r="N72" i="48"/>
  <c r="N78" i="48" s="1"/>
  <c r="N42" i="48" s="1"/>
  <c r="I72" i="48"/>
  <c r="N70" i="49"/>
  <c r="N76" i="49" s="1"/>
  <c r="N42" i="49" s="1"/>
  <c r="I70" i="49"/>
  <c r="N71" i="84"/>
  <c r="I71" i="84"/>
  <c r="N70" i="85"/>
  <c r="N76" i="85" s="1"/>
  <c r="N41" i="85" s="1"/>
  <c r="N43" i="85" s="1"/>
  <c r="I70" i="85"/>
  <c r="N70" i="88"/>
  <c r="N76" i="88" s="1"/>
  <c r="N41" i="88" s="1"/>
  <c r="N43" i="88" s="1"/>
  <c r="N78" i="88" s="1"/>
  <c r="L83" i="88" s="1"/>
  <c r="I70" i="88"/>
  <c r="N70" i="137"/>
  <c r="N76" i="137" s="1"/>
  <c r="N41" i="137" s="1"/>
  <c r="N43" i="137" s="1"/>
  <c r="N78" i="137" s="1"/>
  <c r="I70" i="137"/>
  <c r="N76" i="139"/>
  <c r="N41" i="139" s="1"/>
  <c r="N43" i="139" s="1"/>
  <c r="I74" i="50"/>
  <c r="N71" i="80"/>
  <c r="I71" i="80"/>
  <c r="N71" i="96"/>
  <c r="I71" i="96"/>
  <c r="N71" i="99"/>
  <c r="I71" i="99"/>
  <c r="N70" i="101"/>
  <c r="I70" i="101"/>
  <c r="N70" i="102"/>
  <c r="I70" i="102"/>
  <c r="N70" i="108"/>
  <c r="N76" i="108" s="1"/>
  <c r="N41" i="108" s="1"/>
  <c r="N43" i="108" s="1"/>
  <c r="N78" i="108" s="1"/>
  <c r="L84" i="108" s="1"/>
  <c r="I70" i="108"/>
  <c r="N70" i="129"/>
  <c r="N76" i="129" s="1"/>
  <c r="N41" i="129" s="1"/>
  <c r="N43" i="129" s="1"/>
  <c r="N78" i="129" s="1"/>
  <c r="L83" i="129" s="1"/>
  <c r="I70" i="129"/>
  <c r="N70" i="135"/>
  <c r="N76" i="135" s="1"/>
  <c r="N41" i="135" s="1"/>
  <c r="N43" i="135" s="1"/>
  <c r="N78" i="135" s="1"/>
  <c r="I70" i="135"/>
  <c r="N76" i="136"/>
  <c r="N41" i="136" s="1"/>
  <c r="N43" i="136" s="1"/>
  <c r="N78" i="136" s="1"/>
  <c r="L83" i="136" s="1"/>
  <c r="N75" i="180"/>
  <c r="N80" i="180" s="1"/>
  <c r="N46" i="180" s="1"/>
  <c r="N48" i="180" s="1"/>
  <c r="I75" i="180"/>
  <c r="N77" i="313"/>
  <c r="N41" i="313" s="1"/>
  <c r="N43" i="313" s="1"/>
  <c r="N71" i="92"/>
  <c r="N76" i="92" s="1"/>
  <c r="N41" i="92" s="1"/>
  <c r="N43" i="92" s="1"/>
  <c r="N78" i="92" s="1"/>
  <c r="L85" i="92" s="1"/>
  <c r="I71" i="92"/>
  <c r="N70" i="143"/>
  <c r="N76" i="143" s="1"/>
  <c r="N41" i="143" s="1"/>
  <c r="N43" i="143" s="1"/>
  <c r="N78" i="143" s="1"/>
  <c r="I70" i="143"/>
  <c r="N72" i="150"/>
  <c r="N77" i="150" s="1"/>
  <c r="N46" i="150" s="1"/>
  <c r="N48" i="150" s="1"/>
  <c r="I72" i="150"/>
  <c r="N75" i="154"/>
  <c r="I75" i="154"/>
  <c r="N74" i="160"/>
  <c r="I74" i="160"/>
  <c r="N78" i="165"/>
  <c r="N83" i="165" s="1"/>
  <c r="N49" i="165" s="1"/>
  <c r="N51" i="165" s="1"/>
  <c r="I78" i="165"/>
  <c r="N76" i="168"/>
  <c r="N81" i="168" s="1"/>
  <c r="N47" i="168" s="1"/>
  <c r="N49" i="168" s="1"/>
  <c r="I76" i="168"/>
  <c r="N75" i="176"/>
  <c r="N81" i="176" s="1"/>
  <c r="N47" i="176" s="1"/>
  <c r="N49" i="176" s="1"/>
  <c r="I75" i="176"/>
  <c r="N75" i="178"/>
  <c r="N81" i="178" s="1"/>
  <c r="N47" i="178" s="1"/>
  <c r="N49" i="178" s="1"/>
  <c r="I75" i="178"/>
  <c r="L83" i="28"/>
  <c r="I72" i="193"/>
  <c r="I70" i="212"/>
  <c r="N77" i="307"/>
  <c r="N41" i="307" s="1"/>
  <c r="N43" i="307" s="1"/>
  <c r="N79" i="307" s="1"/>
  <c r="L86" i="307" s="1"/>
  <c r="I66" i="228"/>
  <c r="I73" i="50"/>
  <c r="I71" i="25"/>
  <c r="I67" i="229"/>
  <c r="N77" i="258"/>
  <c r="N41" i="258" s="1"/>
  <c r="N43" i="258" s="1"/>
  <c r="N77" i="262"/>
  <c r="N41" i="262" s="1"/>
  <c r="N43" i="262" s="1"/>
  <c r="N75" i="289"/>
  <c r="N41" i="289" s="1"/>
  <c r="N43" i="289" s="1"/>
  <c r="N77" i="289" s="1"/>
  <c r="L83" i="289" s="1"/>
  <c r="N77" i="347"/>
  <c r="N41" i="347" s="1"/>
  <c r="N43" i="347" s="1"/>
  <c r="N79" i="347" s="1"/>
  <c r="L84" i="347" s="1"/>
  <c r="N79" i="364"/>
  <c r="N77" i="319"/>
  <c r="N41" i="319" s="1"/>
  <c r="N43" i="319" s="1"/>
  <c r="N77" i="315"/>
  <c r="N41" i="315" s="1"/>
  <c r="N43" i="315" s="1"/>
  <c r="N75" i="310"/>
  <c r="N41" i="310" s="1"/>
  <c r="N43" i="310" s="1"/>
  <c r="N81" i="182"/>
  <c r="N47" i="182" s="1"/>
  <c r="N49" i="182" s="1"/>
  <c r="N76" i="98"/>
  <c r="N41" i="98" s="1"/>
  <c r="N43" i="98" s="1"/>
  <c r="N78" i="98" s="1"/>
  <c r="L84" i="98" s="1"/>
  <c r="N76" i="101"/>
  <c r="N41" i="101" s="1"/>
  <c r="N43" i="101" s="1"/>
  <c r="N78" i="101" s="1"/>
  <c r="L85" i="101" s="1"/>
  <c r="N76" i="215"/>
  <c r="N42" i="215" s="1"/>
  <c r="N44" i="215" s="1"/>
  <c r="N75" i="293"/>
  <c r="N41" i="293" s="1"/>
  <c r="N43" i="293" s="1"/>
  <c r="N77" i="332"/>
  <c r="N41" i="332" s="1"/>
  <c r="N43" i="332" s="1"/>
  <c r="N77" i="320"/>
  <c r="N79" i="320" s="1"/>
  <c r="L86" i="320" s="1"/>
  <c r="N77" i="311"/>
  <c r="N41" i="311" s="1"/>
  <c r="N43" i="311" s="1"/>
  <c r="N78" i="139"/>
  <c r="L83" i="139" s="1"/>
  <c r="N77" i="191"/>
  <c r="L84" i="191" s="1"/>
  <c r="I75" i="218"/>
  <c r="I71" i="215"/>
  <c r="I70" i="26"/>
  <c r="N75" i="285"/>
  <c r="N41" i="285" s="1"/>
  <c r="N43" i="285" s="1"/>
  <c r="I78" i="220"/>
  <c r="N80" i="183"/>
  <c r="N46" i="183" s="1"/>
  <c r="N48" i="183" s="1"/>
  <c r="N80" i="188"/>
  <c r="N46" i="188" s="1"/>
  <c r="N48" i="188" s="1"/>
  <c r="N78" i="275"/>
  <c r="N41" i="275" s="1"/>
  <c r="N43" i="275" s="1"/>
  <c r="N77" i="296"/>
  <c r="N41" i="296" s="1"/>
  <c r="N43" i="296" s="1"/>
  <c r="N79" i="296" s="1"/>
  <c r="N77" i="333"/>
  <c r="N41" i="333" s="1"/>
  <c r="N43" i="333" s="1"/>
  <c r="N79" i="333" s="1"/>
  <c r="L86" i="333" s="1"/>
  <c r="N70" i="23"/>
  <c r="N76" i="23" s="1"/>
  <c r="N42" i="23" s="1"/>
  <c r="N43" i="23" s="1"/>
  <c r="N78" i="23" s="1"/>
  <c r="I70" i="23"/>
  <c r="N79" i="257"/>
  <c r="L85" i="257" s="1"/>
  <c r="L85" i="356"/>
  <c r="L84" i="323"/>
  <c r="L86" i="323"/>
  <c r="N77" i="359"/>
  <c r="N41" i="359" s="1"/>
  <c r="N43" i="359" s="1"/>
  <c r="N79" i="359" s="1"/>
  <c r="L85" i="359" s="1"/>
  <c r="N77" i="355"/>
  <c r="N41" i="355" s="1"/>
  <c r="N43" i="355" s="1"/>
  <c r="N77" i="352"/>
  <c r="N41" i="352" s="1"/>
  <c r="N43" i="352" s="1"/>
  <c r="N79" i="352" s="1"/>
  <c r="L86" i="352" s="1"/>
  <c r="I70" i="81"/>
  <c r="I71" i="107"/>
  <c r="N70" i="7"/>
  <c r="N76" i="7" s="1"/>
  <c r="N42" i="7" s="1"/>
  <c r="I70" i="7"/>
  <c r="N70" i="14"/>
  <c r="I70" i="14"/>
  <c r="N70" i="25"/>
  <c r="I70" i="25"/>
  <c r="N71" i="63"/>
  <c r="I71" i="63"/>
  <c r="N71" i="68"/>
  <c r="N76" i="68" s="1"/>
  <c r="N41" i="68" s="1"/>
  <c r="N43" i="68" s="1"/>
  <c r="I71" i="68"/>
  <c r="N69" i="72"/>
  <c r="I69" i="72"/>
  <c r="N69" i="149"/>
  <c r="N76" i="149" s="1"/>
  <c r="N41" i="149" s="1"/>
  <c r="N43" i="149" s="1"/>
  <c r="I69" i="149"/>
  <c r="N86" i="252"/>
  <c r="N45" i="252" s="1"/>
  <c r="N47" i="252" s="1"/>
  <c r="N86" i="260"/>
  <c r="I86" i="260"/>
  <c r="N71" i="55"/>
  <c r="N76" i="55" s="1"/>
  <c r="N78" i="55" s="1"/>
  <c r="I71" i="55"/>
  <c r="N70" i="128"/>
  <c r="N76" i="128" s="1"/>
  <c r="N41" i="128" s="1"/>
  <c r="N43" i="128" s="1"/>
  <c r="N78" i="128" s="1"/>
  <c r="L84" i="128" s="1"/>
  <c r="I70" i="128"/>
  <c r="N77" i="170"/>
  <c r="N81" i="170" s="1"/>
  <c r="N47" i="170" s="1"/>
  <c r="N49" i="170" s="1"/>
  <c r="I77" i="170"/>
  <c r="N80" i="172"/>
  <c r="N46" i="172" s="1"/>
  <c r="N48" i="172" s="1"/>
  <c r="N74" i="174"/>
  <c r="N80" i="174" s="1"/>
  <c r="N46" i="174" s="1"/>
  <c r="N48" i="174" s="1"/>
  <c r="I74" i="174"/>
  <c r="N75" i="177"/>
  <c r="N80" i="177" s="1"/>
  <c r="N46" i="177" s="1"/>
  <c r="N48" i="177" s="1"/>
  <c r="I75" i="177"/>
  <c r="N76" i="186"/>
  <c r="N81" i="186" s="1"/>
  <c r="N47" i="186" s="1"/>
  <c r="N49" i="186" s="1"/>
  <c r="N83" i="186" s="1"/>
  <c r="I76" i="186"/>
  <c r="N77" i="245"/>
  <c r="N83" i="245" s="1"/>
  <c r="N45" i="245" s="1"/>
  <c r="N47" i="245" s="1"/>
  <c r="I77" i="245"/>
  <c r="N73" i="248"/>
  <c r="I73" i="248"/>
  <c r="N75" i="248"/>
  <c r="I75" i="248"/>
  <c r="N77" i="282"/>
  <c r="N81" i="282" s="1"/>
  <c r="N44" i="282" s="1"/>
  <c r="N46" i="282" s="1"/>
  <c r="N83" i="282" s="1"/>
  <c r="L88" i="282" s="1"/>
  <c r="I77" i="282"/>
  <c r="N70" i="283"/>
  <c r="N75" i="283" s="1"/>
  <c r="N41" i="283" s="1"/>
  <c r="N43" i="283" s="1"/>
  <c r="I70" i="283"/>
  <c r="N69" i="284"/>
  <c r="N75" i="284" s="1"/>
  <c r="N41" i="284" s="1"/>
  <c r="N43" i="284" s="1"/>
  <c r="N77" i="284" s="1"/>
  <c r="L82" i="284" s="1"/>
  <c r="I69" i="284"/>
  <c r="I71" i="54"/>
  <c r="I71" i="24"/>
  <c r="N70" i="19"/>
  <c r="I70" i="19"/>
  <c r="N70" i="32"/>
  <c r="N76" i="32" s="1"/>
  <c r="N42" i="32" s="1"/>
  <c r="N43" i="32" s="1"/>
  <c r="I70" i="32"/>
  <c r="N70" i="33"/>
  <c r="N76" i="33" s="1"/>
  <c r="N42" i="33" s="1"/>
  <c r="N43" i="33" s="1"/>
  <c r="N78" i="33" s="1"/>
  <c r="I70" i="33"/>
  <c r="N71" i="102"/>
  <c r="I71" i="102"/>
  <c r="N70" i="106"/>
  <c r="I70" i="106"/>
  <c r="N76" i="155"/>
  <c r="N81" i="155" s="1"/>
  <c r="N47" i="155" s="1"/>
  <c r="N49" i="155" s="1"/>
  <c r="I76" i="155"/>
  <c r="N76" i="185"/>
  <c r="N81" i="185" s="1"/>
  <c r="N47" i="185" s="1"/>
  <c r="N49" i="185" s="1"/>
  <c r="N83" i="185" s="1"/>
  <c r="L88" i="185" s="1"/>
  <c r="I76" i="185"/>
  <c r="N71" i="212"/>
  <c r="N76" i="212" s="1"/>
  <c r="N42" i="212" s="1"/>
  <c r="N44" i="212" s="1"/>
  <c r="N78" i="212" s="1"/>
  <c r="I71" i="212"/>
  <c r="N75" i="219"/>
  <c r="N80" i="219" s="1"/>
  <c r="N46" i="219" s="1"/>
  <c r="N48" i="219" s="1"/>
  <c r="N82" i="219" s="1"/>
  <c r="L88" i="219" s="1"/>
  <c r="I75" i="219"/>
  <c r="N79" i="220"/>
  <c r="N84" i="220" s="1"/>
  <c r="N46" i="220" s="1"/>
  <c r="N48" i="220" s="1"/>
  <c r="N86" i="220" s="1"/>
  <c r="I79" i="220"/>
  <c r="N67" i="228"/>
  <c r="N72" i="228" s="1"/>
  <c r="N38" i="228" s="1"/>
  <c r="N40" i="228" s="1"/>
  <c r="I67" i="228"/>
  <c r="N71" i="241"/>
  <c r="N77" i="241" s="1"/>
  <c r="N41" i="241" s="1"/>
  <c r="N43" i="241" s="1"/>
  <c r="N79" i="241" s="1"/>
  <c r="I71" i="241"/>
  <c r="N72" i="253"/>
  <c r="N77" i="253" s="1"/>
  <c r="N79" i="253" s="1"/>
  <c r="I72" i="253"/>
  <c r="N70" i="79"/>
  <c r="N76" i="79" s="1"/>
  <c r="N41" i="79" s="1"/>
  <c r="N43" i="79" s="1"/>
  <c r="I70" i="79"/>
  <c r="N71" i="87"/>
  <c r="N76" i="87" s="1"/>
  <c r="N41" i="87" s="1"/>
  <c r="N43" i="87" s="1"/>
  <c r="I71" i="87"/>
  <c r="N70" i="91"/>
  <c r="N76" i="91" s="1"/>
  <c r="N41" i="91" s="1"/>
  <c r="N43" i="91" s="1"/>
  <c r="I70" i="91"/>
  <c r="N70" i="147"/>
  <c r="N76" i="147" s="1"/>
  <c r="N41" i="147" s="1"/>
  <c r="N43" i="147" s="1"/>
  <c r="N78" i="147" s="1"/>
  <c r="I70" i="147"/>
  <c r="N75" i="181"/>
  <c r="N80" i="181" s="1"/>
  <c r="N46" i="181" s="1"/>
  <c r="N48" i="181" s="1"/>
  <c r="I75" i="181"/>
  <c r="N74" i="189"/>
  <c r="N80" i="189" s="1"/>
  <c r="N46" i="189" s="1"/>
  <c r="N48" i="189" s="1"/>
  <c r="I74" i="189"/>
  <c r="N71" i="231"/>
  <c r="N76" i="231" s="1"/>
  <c r="N40" i="231" s="1"/>
  <c r="N42" i="231" s="1"/>
  <c r="I71" i="231"/>
  <c r="N72" i="233"/>
  <c r="N77" i="233" s="1"/>
  <c r="N41" i="233" s="1"/>
  <c r="N43" i="233" s="1"/>
  <c r="N79" i="233" s="1"/>
  <c r="L86" i="233" s="1"/>
  <c r="I72" i="233"/>
  <c r="N71" i="235"/>
  <c r="N77" i="235" s="1"/>
  <c r="N41" i="235" s="1"/>
  <c r="N43" i="235" s="1"/>
  <c r="N79" i="235" s="1"/>
  <c r="L84" i="235" s="1"/>
  <c r="I71" i="235"/>
  <c r="N75" i="266"/>
  <c r="N81" i="266" s="1"/>
  <c r="N41" i="266" s="1"/>
  <c r="N43" i="266" s="1"/>
  <c r="N83" i="266" s="1"/>
  <c r="I75" i="266"/>
  <c r="N72" i="270"/>
  <c r="I72" i="270"/>
  <c r="N72" i="271"/>
  <c r="N78" i="271" s="1"/>
  <c r="N41" i="271" s="1"/>
  <c r="N43" i="271" s="1"/>
  <c r="I72" i="271"/>
  <c r="N73" i="272"/>
  <c r="N78" i="272" s="1"/>
  <c r="N41" i="272" s="1"/>
  <c r="N43" i="272" s="1"/>
  <c r="I73" i="272"/>
  <c r="N73" i="274"/>
  <c r="N78" i="274" s="1"/>
  <c r="N41" i="274" s="1"/>
  <c r="N43" i="274" s="1"/>
  <c r="I73" i="274"/>
  <c r="N70" i="301"/>
  <c r="N75" i="301" s="1"/>
  <c r="N41" i="301" s="1"/>
  <c r="N43" i="301" s="1"/>
  <c r="I70" i="301"/>
  <c r="N76" i="26"/>
  <c r="N42" i="26" s="1"/>
  <c r="N76" i="84"/>
  <c r="N41" i="84" s="1"/>
  <c r="N43" i="84" s="1"/>
  <c r="N78" i="84" s="1"/>
  <c r="L84" i="84" s="1"/>
  <c r="N76" i="96"/>
  <c r="N41" i="96" s="1"/>
  <c r="N43" i="96" s="1"/>
  <c r="N79" i="261"/>
  <c r="L86" i="261" s="1"/>
  <c r="N78" i="270"/>
  <c r="N41" i="270" s="1"/>
  <c r="N43" i="270" s="1"/>
  <c r="N75" i="286"/>
  <c r="N41" i="286" s="1"/>
  <c r="N43" i="286" s="1"/>
  <c r="N77" i="342"/>
  <c r="N41" i="342" s="1"/>
  <c r="N43" i="342" s="1"/>
  <c r="N79" i="342" s="1"/>
  <c r="N77" i="353"/>
  <c r="N41" i="353" s="1"/>
  <c r="N43" i="353" s="1"/>
  <c r="N77" i="314"/>
  <c r="N41" i="314" s="1"/>
  <c r="N43" i="314" s="1"/>
  <c r="N81" i="162"/>
  <c r="N47" i="162" s="1"/>
  <c r="N49" i="162" s="1"/>
  <c r="N76" i="56"/>
  <c r="N42" i="56" s="1"/>
  <c r="N43" i="56" s="1"/>
  <c r="N78" i="56" s="1"/>
  <c r="L84" i="56" s="1"/>
  <c r="N76" i="59"/>
  <c r="N42" i="59" s="1"/>
  <c r="N43" i="59" s="1"/>
  <c r="N77" i="264"/>
  <c r="N41" i="264" s="1"/>
  <c r="N43" i="264" s="1"/>
  <c r="N79" i="264" s="1"/>
  <c r="N77" i="321"/>
  <c r="N79" i="321" s="1"/>
  <c r="L82" i="300"/>
  <c r="N85" i="300" s="1"/>
  <c r="N87" i="300" s="1"/>
  <c r="D256" i="5" s="1"/>
  <c r="L83" i="300"/>
  <c r="L84" i="352"/>
  <c r="L85" i="327"/>
  <c r="L84" i="327"/>
  <c r="N71" i="21"/>
  <c r="I71" i="21"/>
  <c r="N70" i="35"/>
  <c r="N76" i="35" s="1"/>
  <c r="N42" i="35" s="1"/>
  <c r="I70" i="35"/>
  <c r="N70" i="47"/>
  <c r="N76" i="47" s="1"/>
  <c r="N42" i="47" s="1"/>
  <c r="N43" i="47" s="1"/>
  <c r="N78" i="47" s="1"/>
  <c r="I70" i="47"/>
  <c r="N70" i="51"/>
  <c r="N76" i="51" s="1"/>
  <c r="N42" i="51" s="1"/>
  <c r="N43" i="51" s="1"/>
  <c r="N78" i="51" s="1"/>
  <c r="L85" i="51" s="1"/>
  <c r="I70" i="51"/>
  <c r="L83" i="65"/>
  <c r="I70" i="66"/>
  <c r="N70" i="66"/>
  <c r="N76" i="66" s="1"/>
  <c r="N41" i="66" s="1"/>
  <c r="N43" i="66" s="1"/>
  <c r="N78" i="66" s="1"/>
  <c r="N71" i="83"/>
  <c r="N76" i="83" s="1"/>
  <c r="N41" i="83" s="1"/>
  <c r="N43" i="83" s="1"/>
  <c r="I71" i="83"/>
  <c r="N82" i="184"/>
  <c r="L89" i="184" s="1"/>
  <c r="L85" i="343"/>
  <c r="L86" i="343"/>
  <c r="L85" i="322"/>
  <c r="N77" i="302"/>
  <c r="L82" i="302" s="1"/>
  <c r="L84" i="322"/>
  <c r="N71" i="14"/>
  <c r="I71" i="14"/>
  <c r="N70" i="16"/>
  <c r="N76" i="16" s="1"/>
  <c r="N42" i="16" s="1"/>
  <c r="N43" i="16" s="1"/>
  <c r="N78" i="16" s="1"/>
  <c r="I70" i="16"/>
  <c r="N70" i="42"/>
  <c r="N76" i="42" s="1"/>
  <c r="N42" i="42" s="1"/>
  <c r="N43" i="42" s="1"/>
  <c r="N78" i="42" s="1"/>
  <c r="I70" i="42"/>
  <c r="L84" i="343"/>
  <c r="L86" i="327"/>
  <c r="L86" i="345"/>
  <c r="N71" i="19"/>
  <c r="I71" i="19"/>
  <c r="N76" i="24"/>
  <c r="N42" i="24" s="1"/>
  <c r="N43" i="24" s="1"/>
  <c r="N78" i="32"/>
  <c r="L84" i="32" s="1"/>
  <c r="N75" i="75"/>
  <c r="N41" i="75" s="1"/>
  <c r="N43" i="75" s="1"/>
  <c r="N70" i="107"/>
  <c r="N76" i="107" s="1"/>
  <c r="N41" i="107" s="1"/>
  <c r="N43" i="107" s="1"/>
  <c r="N78" i="107" s="1"/>
  <c r="I70" i="107"/>
  <c r="N79" i="239"/>
  <c r="L85" i="239" s="1"/>
  <c r="N83" i="171"/>
  <c r="L88" i="171" s="1"/>
  <c r="I70" i="24"/>
  <c r="N70" i="21"/>
  <c r="I70" i="21"/>
  <c r="N43" i="37"/>
  <c r="N70" i="64"/>
  <c r="N76" i="64" s="1"/>
  <c r="N41" i="64" s="1"/>
  <c r="N43" i="64" s="1"/>
  <c r="N78" i="64" s="1"/>
  <c r="I70" i="64"/>
  <c r="N76" i="17"/>
  <c r="N42" i="17" s="1"/>
  <c r="N43" i="17" s="1"/>
  <c r="N78" i="17" s="1"/>
  <c r="N76" i="18"/>
  <c r="N42" i="18" s="1"/>
  <c r="N43" i="18" s="1"/>
  <c r="N78" i="18" s="1"/>
  <c r="N76" i="25"/>
  <c r="N42" i="25" s="1"/>
  <c r="N43" i="25" s="1"/>
  <c r="N78" i="25" s="1"/>
  <c r="L83" i="25" s="1"/>
  <c r="N70" i="41"/>
  <c r="N76" i="41" s="1"/>
  <c r="N42" i="41" s="1"/>
  <c r="N43" i="41" s="1"/>
  <c r="N78" i="41" s="1"/>
  <c r="I70" i="41"/>
  <c r="N71" i="53"/>
  <c r="N76" i="53" s="1"/>
  <c r="I71" i="53"/>
  <c r="I70" i="80"/>
  <c r="N70" i="80"/>
  <c r="N76" i="103"/>
  <c r="N41" i="103" s="1"/>
  <c r="N43" i="103" s="1"/>
  <c r="N78" i="232"/>
  <c r="N41" i="232" s="1"/>
  <c r="N43" i="232" s="1"/>
  <c r="N80" i="232" s="1"/>
  <c r="N75" i="290"/>
  <c r="N41" i="290" s="1"/>
  <c r="N43" i="290" s="1"/>
  <c r="N77" i="290" s="1"/>
  <c r="L83" i="290" s="1"/>
  <c r="N75" i="299"/>
  <c r="N41" i="299" s="1"/>
  <c r="N43" i="299" s="1"/>
  <c r="N77" i="299" s="1"/>
  <c r="L83" i="299" s="1"/>
  <c r="N76" i="99"/>
  <c r="N41" i="99" s="1"/>
  <c r="N43" i="99" s="1"/>
  <c r="N78" i="99" s="1"/>
  <c r="L85" i="99" s="1"/>
  <c r="N77" i="193"/>
  <c r="N43" i="193" s="1"/>
  <c r="N45" i="193" s="1"/>
  <c r="N76" i="234"/>
  <c r="N40" i="234" s="1"/>
  <c r="N42" i="234" s="1"/>
  <c r="N78" i="234" s="1"/>
  <c r="L83" i="234" s="1"/>
  <c r="N77" i="354"/>
  <c r="N41" i="354" s="1"/>
  <c r="N43" i="354" s="1"/>
  <c r="N79" i="354" s="1"/>
  <c r="N80" i="160"/>
  <c r="N46" i="160" s="1"/>
  <c r="N48" i="160" s="1"/>
  <c r="N82" i="160" s="1"/>
  <c r="N77" i="250"/>
  <c r="N41" i="250" s="1"/>
  <c r="N43" i="250" s="1"/>
  <c r="N79" i="250" s="1"/>
  <c r="L85" i="250" s="1"/>
  <c r="N77" i="334"/>
  <c r="N41" i="334" s="1"/>
  <c r="N43" i="334" s="1"/>
  <c r="N79" i="334" s="1"/>
  <c r="L84" i="334" s="1"/>
  <c r="I70" i="82"/>
  <c r="N77" i="305"/>
  <c r="L84" i="305" s="1"/>
  <c r="N76" i="20"/>
  <c r="N42" i="20" s="1"/>
  <c r="N43" i="20" s="1"/>
  <c r="N78" i="20" s="1"/>
  <c r="N43" i="43"/>
  <c r="N78" i="43" s="1"/>
  <c r="N76" i="61"/>
  <c r="N42" i="61" s="1"/>
  <c r="N43" i="61" s="1"/>
  <c r="N78" i="61" s="1"/>
  <c r="N75" i="72"/>
  <c r="N41" i="72" s="1"/>
  <c r="N43" i="72" s="1"/>
  <c r="N77" i="72" s="1"/>
  <c r="L83" i="72" s="1"/>
  <c r="N76" i="81"/>
  <c r="N41" i="81" s="1"/>
  <c r="N43" i="81" s="1"/>
  <c r="N76" i="89"/>
  <c r="N41" i="89" s="1"/>
  <c r="N43" i="89" s="1"/>
  <c r="N76" i="95"/>
  <c r="N41" i="95" s="1"/>
  <c r="N43" i="95" s="1"/>
  <c r="N78" i="95" s="1"/>
  <c r="N76" i="97"/>
  <c r="N41" i="97" s="1"/>
  <c r="N43" i="97" s="1"/>
  <c r="N78" i="97" s="1"/>
  <c r="N76" i="100"/>
  <c r="N41" i="100" s="1"/>
  <c r="N43" i="100" s="1"/>
  <c r="N78" i="100" s="1"/>
  <c r="N81" i="244"/>
  <c r="N45" i="244" s="1"/>
  <c r="N47" i="244" s="1"/>
  <c r="N83" i="244" s="1"/>
  <c r="N87" i="246"/>
  <c r="N45" i="246" s="1"/>
  <c r="N47" i="246" s="1"/>
  <c r="N81" i="280"/>
  <c r="N44" i="280" s="1"/>
  <c r="N46" i="280" s="1"/>
  <c r="N70" i="162"/>
  <c r="N69" i="174"/>
  <c r="N69" i="189"/>
  <c r="N61" i="228"/>
  <c r="N74" i="228" s="1"/>
  <c r="L79" i="228" s="1"/>
  <c r="N70" i="168"/>
  <c r="N83" i="168" s="1"/>
  <c r="L89" i="168" s="1"/>
  <c r="N70" i="157"/>
  <c r="N77" i="283"/>
  <c r="N70" i="182"/>
  <c r="N83" i="182" s="1"/>
  <c r="N64" i="297"/>
  <c r="N72" i="165"/>
  <c r="N69" i="172"/>
  <c r="N70" i="178"/>
  <c r="N83" i="178" s="1"/>
  <c r="N69" i="181"/>
  <c r="N69" i="183"/>
  <c r="N69" i="188"/>
  <c r="N82" i="188" s="1"/>
  <c r="L84" i="240"/>
  <c r="L86" i="240"/>
  <c r="N70" i="267"/>
  <c r="N83" i="267" s="1"/>
  <c r="L89" i="267" s="1"/>
  <c r="N70" i="176"/>
  <c r="N79" i="306"/>
  <c r="N82" i="217"/>
  <c r="L87" i="217" s="1"/>
  <c r="L86" i="281"/>
  <c r="L87" i="281"/>
  <c r="L82" i="191"/>
  <c r="N77" i="190"/>
  <c r="L84" i="190" s="1"/>
  <c r="N79" i="262"/>
  <c r="L86" i="295"/>
  <c r="N79" i="316"/>
  <c r="L86" i="316" s="1"/>
  <c r="N70" i="155"/>
  <c r="N79" i="312"/>
  <c r="L86" i="312" s="1"/>
  <c r="N77" i="301"/>
  <c r="N79" i="238"/>
  <c r="L86" i="238" s="1"/>
  <c r="N79" i="258"/>
  <c r="L85" i="258" s="1"/>
  <c r="N78" i="215"/>
  <c r="L85" i="215" s="1"/>
  <c r="N78" i="138"/>
  <c r="L84" i="138" s="1"/>
  <c r="N77" i="325"/>
  <c r="L84" i="325" s="1"/>
  <c r="N78" i="146"/>
  <c r="L84" i="300"/>
  <c r="N86" i="225"/>
  <c r="N88" i="225" s="1"/>
  <c r="D186" i="5" s="1"/>
  <c r="L85" i="76"/>
  <c r="L84" i="76"/>
  <c r="L84" i="360"/>
  <c r="L85" i="360"/>
  <c r="L84" i="371"/>
  <c r="L85" i="371"/>
  <c r="L86" i="371"/>
  <c r="L86" i="328"/>
  <c r="L84" i="302"/>
  <c r="L84" i="121"/>
  <c r="L85" i="70"/>
  <c r="L83" i="70"/>
  <c r="L84" i="328"/>
  <c r="L83" i="123"/>
  <c r="N86" i="224"/>
  <c r="N88" i="224" s="1"/>
  <c r="D185" i="5" s="1"/>
  <c r="N79" i="314"/>
  <c r="N79" i="353"/>
  <c r="N79" i="315"/>
  <c r="L85" i="240"/>
  <c r="L84" i="65"/>
  <c r="N79" i="336"/>
  <c r="L85" i="336" s="1"/>
  <c r="N79" i="318"/>
  <c r="N77" i="310"/>
  <c r="N79" i="330"/>
  <c r="N80" i="276"/>
  <c r="L86" i="276" s="1"/>
  <c r="L84" i="261"/>
  <c r="L83" i="130"/>
  <c r="L83" i="298"/>
  <c r="L82" i="298"/>
  <c r="N43" i="29"/>
  <c r="N78" i="29" s="1"/>
  <c r="N43" i="34"/>
  <c r="N78" i="34" s="1"/>
  <c r="N43" i="48"/>
  <c r="N80" i="48" s="1"/>
  <c r="N43" i="49"/>
  <c r="N78" i="49" s="1"/>
  <c r="N43" i="27"/>
  <c r="N78" i="27" s="1"/>
  <c r="N43" i="36"/>
  <c r="N43" i="45"/>
  <c r="N78" i="45" s="1"/>
  <c r="N43" i="7"/>
  <c r="N78" i="7" s="1"/>
  <c r="N43" i="26"/>
  <c r="N78" i="26" s="1"/>
  <c r="N43" i="31"/>
  <c r="N78" i="31" s="1"/>
  <c r="N43" i="35"/>
  <c r="N78" i="35" s="1"/>
  <c r="N43" i="9"/>
  <c r="N78" i="9" s="1"/>
  <c r="N43" i="22"/>
  <c r="N78" i="22" s="1"/>
  <c r="N43" i="40"/>
  <c r="N43" i="46"/>
  <c r="N78" i="46" s="1"/>
  <c r="L86" i="346"/>
  <c r="L84" i="346"/>
  <c r="L85" i="367"/>
  <c r="L83" i="367"/>
  <c r="L84" i="367"/>
  <c r="L84" i="304"/>
  <c r="L83" i="304"/>
  <c r="L82" i="304"/>
  <c r="L85" i="132"/>
  <c r="L84" i="132"/>
  <c r="L83" i="132"/>
  <c r="N79" i="50"/>
  <c r="N42" i="50" s="1"/>
  <c r="N43" i="50" s="1"/>
  <c r="N76" i="63"/>
  <c r="N41" i="63" s="1"/>
  <c r="N43" i="63" s="1"/>
  <c r="N78" i="63" s="1"/>
  <c r="N76" i="106"/>
  <c r="N41" i="106" s="1"/>
  <c r="N43" i="106" s="1"/>
  <c r="N75" i="74"/>
  <c r="N41" i="74" s="1"/>
  <c r="N43" i="74" s="1"/>
  <c r="N77" i="74" s="1"/>
  <c r="N81" i="154"/>
  <c r="N47" i="154" s="1"/>
  <c r="N49" i="154" s="1"/>
  <c r="N77" i="254"/>
  <c r="N41" i="254" s="1"/>
  <c r="N43" i="254" s="1"/>
  <c r="N79" i="254" s="1"/>
  <c r="N91" i="260"/>
  <c r="N47" i="260" s="1"/>
  <c r="N49" i="260" s="1"/>
  <c r="N75" i="291"/>
  <c r="N41" i="291" s="1"/>
  <c r="N43" i="291" s="1"/>
  <c r="N77" i="291" s="1"/>
  <c r="N77" i="294"/>
  <c r="N41" i="294" s="1"/>
  <c r="N43" i="294" s="1"/>
  <c r="N79" i="294" s="1"/>
  <c r="N77" i="348"/>
  <c r="N41" i="348" s="1"/>
  <c r="N43" i="348" s="1"/>
  <c r="I71" i="12"/>
  <c r="I72" i="276"/>
  <c r="I79" i="244"/>
  <c r="N78" i="59" l="1"/>
  <c r="N78" i="82"/>
  <c r="N78" i="145"/>
  <c r="N85" i="245"/>
  <c r="N78" i="24"/>
  <c r="N83" i="162"/>
  <c r="L90" i="162" s="1"/>
  <c r="N78" i="60"/>
  <c r="L83" i="302"/>
  <c r="N77" i="287"/>
  <c r="L84" i="287" s="1"/>
  <c r="N67" i="150"/>
  <c r="L86" i="339"/>
  <c r="N80" i="272"/>
  <c r="L84" i="213"/>
  <c r="L88" i="184"/>
  <c r="L84" i="345"/>
  <c r="N87" i="345" s="1"/>
  <c r="N89" i="345" s="1"/>
  <c r="D298" i="5" s="1"/>
  <c r="L84" i="320"/>
  <c r="N87" i="320" s="1"/>
  <c r="N89" i="320" s="1"/>
  <c r="D276" i="5" s="1"/>
  <c r="N82" i="180"/>
  <c r="N79" i="256"/>
  <c r="L84" i="256" s="1"/>
  <c r="N78" i="90"/>
  <c r="N83" i="280"/>
  <c r="L85" i="320"/>
  <c r="N78" i="85"/>
  <c r="L84" i="85" s="1"/>
  <c r="N78" i="86"/>
  <c r="N79" i="247"/>
  <c r="L87" i="276"/>
  <c r="N79" i="193"/>
  <c r="L85" i="193" s="1"/>
  <c r="N78" i="231"/>
  <c r="N85" i="221"/>
  <c r="L90" i="221" s="1"/>
  <c r="L85" i="339"/>
  <c r="N77" i="293"/>
  <c r="L82" i="293" s="1"/>
  <c r="N83" i="157"/>
  <c r="L89" i="157" s="1"/>
  <c r="L85" i="276"/>
  <c r="N88" i="276" s="1"/>
  <c r="N90" i="276" s="1"/>
  <c r="D234" i="5" s="1"/>
  <c r="N78" i="37"/>
  <c r="L83" i="37" s="1"/>
  <c r="L85" i="352"/>
  <c r="N87" i="352" s="1"/>
  <c r="N89" i="352" s="1"/>
  <c r="D304" i="5" s="1"/>
  <c r="N78" i="242"/>
  <c r="N79" i="237"/>
  <c r="L85" i="237" s="1"/>
  <c r="N78" i="83"/>
  <c r="N78" i="87"/>
  <c r="L85" i="87" s="1"/>
  <c r="N78" i="68"/>
  <c r="L83" i="68" s="1"/>
  <c r="N85" i="207"/>
  <c r="L92" i="207" s="1"/>
  <c r="N86" i="124"/>
  <c r="N88" i="124" s="1"/>
  <c r="D113" i="5" s="1"/>
  <c r="N86" i="120"/>
  <c r="N88" i="120" s="1"/>
  <c r="D110" i="5" s="1"/>
  <c r="L83" i="208"/>
  <c r="L85" i="208"/>
  <c r="L89" i="219"/>
  <c r="L86" i="331"/>
  <c r="L85" i="69"/>
  <c r="L85" i="52"/>
  <c r="N86" i="52" s="1"/>
  <c r="N88" i="52" s="1"/>
  <c r="D44" i="5" s="1"/>
  <c r="L85" i="308"/>
  <c r="L84" i="130"/>
  <c r="N86" i="130" s="1"/>
  <c r="N88" i="130" s="1"/>
  <c r="D121" i="5" s="1"/>
  <c r="L84" i="52"/>
  <c r="N79" i="335"/>
  <c r="L87" i="219"/>
  <c r="L84" i="308"/>
  <c r="L84" i="331"/>
  <c r="N79" i="311"/>
  <c r="L84" i="311" s="1"/>
  <c r="L89" i="171"/>
  <c r="L85" i="129"/>
  <c r="N86" i="129" s="1"/>
  <c r="N88" i="129" s="1"/>
  <c r="D118" i="5" s="1"/>
  <c r="L90" i="171"/>
  <c r="N82" i="172"/>
  <c r="L84" i="129"/>
  <c r="N78" i="53"/>
  <c r="L83" i="53" s="1"/>
  <c r="L86" i="257"/>
  <c r="L86" i="237"/>
  <c r="L88" i="218"/>
  <c r="L89" i="218"/>
  <c r="L84" i="51"/>
  <c r="N83" i="158"/>
  <c r="L90" i="158" s="1"/>
  <c r="N79" i="236"/>
  <c r="L85" i="236" s="1"/>
  <c r="N88" i="252"/>
  <c r="L94" i="252" s="1"/>
  <c r="N78" i="94"/>
  <c r="L83" i="94" s="1"/>
  <c r="L87" i="184"/>
  <c r="L85" i="82"/>
  <c r="L83" i="82"/>
  <c r="L86" i="340"/>
  <c r="N76" i="21"/>
  <c r="N42" i="21" s="1"/>
  <c r="N43" i="21" s="1"/>
  <c r="N78" i="21" s="1"/>
  <c r="L86" i="350"/>
  <c r="N77" i="286"/>
  <c r="N79" i="313"/>
  <c r="L86" i="313" s="1"/>
  <c r="L85" i="340"/>
  <c r="L85" i="334"/>
  <c r="N76" i="19"/>
  <c r="N42" i="19" s="1"/>
  <c r="N43" i="19" s="1"/>
  <c r="N78" i="19" s="1"/>
  <c r="L83" i="19" s="1"/>
  <c r="N78" i="89"/>
  <c r="L83" i="89" s="1"/>
  <c r="N80" i="270"/>
  <c r="L86" i="270" s="1"/>
  <c r="L85" i="277"/>
  <c r="L84" i="69"/>
  <c r="L85" i="365"/>
  <c r="L85" i="108"/>
  <c r="N77" i="133"/>
  <c r="L83" i="133" s="1"/>
  <c r="L83" i="215"/>
  <c r="L85" i="295"/>
  <c r="N87" i="295" s="1"/>
  <c r="N89" i="295" s="1"/>
  <c r="D251" i="5" s="1"/>
  <c r="N87" i="339"/>
  <c r="N89" i="339" s="1"/>
  <c r="D292" i="5" s="1"/>
  <c r="N76" i="14"/>
  <c r="N42" i="14" s="1"/>
  <c r="N43" i="14" s="1"/>
  <c r="N78" i="14" s="1"/>
  <c r="L83" i="14" s="1"/>
  <c r="L85" i="350"/>
  <c r="L90" i="187"/>
  <c r="L89" i="187"/>
  <c r="L85" i="337"/>
  <c r="L84" i="337"/>
  <c r="L86" i="337"/>
  <c r="L85" i="148"/>
  <c r="L84" i="148"/>
  <c r="L85" i="105"/>
  <c r="L84" i="105"/>
  <c r="L83" i="105"/>
  <c r="L85" i="366"/>
  <c r="L84" i="366"/>
  <c r="L86" i="366"/>
  <c r="L86" i="344"/>
  <c r="L85" i="344"/>
  <c r="L84" i="344"/>
  <c r="L85" i="351"/>
  <c r="L84" i="351"/>
  <c r="L86" i="351"/>
  <c r="L84" i="38"/>
  <c r="L83" i="38"/>
  <c r="L83" i="209"/>
  <c r="L85" i="209"/>
  <c r="L84" i="309"/>
  <c r="L82" i="309"/>
  <c r="L83" i="309"/>
  <c r="L85" i="30"/>
  <c r="L83" i="30"/>
  <c r="L84" i="30"/>
  <c r="L86" i="259"/>
  <c r="L85" i="259"/>
  <c r="L84" i="208"/>
  <c r="L85" i="139"/>
  <c r="N82" i="183"/>
  <c r="L89" i="183" s="1"/>
  <c r="L85" i="32"/>
  <c r="N78" i="103"/>
  <c r="L83" i="103" s="1"/>
  <c r="L86" i="347"/>
  <c r="L85" i="307"/>
  <c r="N80" i="274"/>
  <c r="L87" i="274" s="1"/>
  <c r="N86" i="112"/>
  <c r="N88" i="112" s="1"/>
  <c r="D102" i="5" s="1"/>
  <c r="N79" i="265"/>
  <c r="L85" i="265" s="1"/>
  <c r="L84" i="307"/>
  <c r="L85" i="347"/>
  <c r="L83" i="32"/>
  <c r="L83" i="12"/>
  <c r="L83" i="67"/>
  <c r="N86" i="67" s="1"/>
  <c r="N88" i="67" s="1"/>
  <c r="D58" i="5" s="1"/>
  <c r="L82" i="303"/>
  <c r="L86" i="334"/>
  <c r="N87" i="334" s="1"/>
  <c r="N89" i="334" s="1"/>
  <c r="D288" i="5" s="1"/>
  <c r="L82" i="287"/>
  <c r="L81" i="229"/>
  <c r="L83" i="44"/>
  <c r="L85" i="357"/>
  <c r="N80" i="271"/>
  <c r="L85" i="12"/>
  <c r="L85" i="57"/>
  <c r="N86" i="57" s="1"/>
  <c r="N88" i="57" s="1"/>
  <c r="D53" i="5" s="1"/>
  <c r="N83" i="154"/>
  <c r="L88" i="154" s="1"/>
  <c r="N79" i="150"/>
  <c r="L84" i="150" s="1"/>
  <c r="N76" i="80"/>
  <c r="N41" i="80" s="1"/>
  <c r="N43" i="80" s="1"/>
  <c r="N78" i="80" s="1"/>
  <c r="N86" i="121"/>
  <c r="N88" i="121" s="1"/>
  <c r="D111" i="5" s="1"/>
  <c r="L83" i="287"/>
  <c r="L86" i="251"/>
  <c r="L85" i="44"/>
  <c r="N86" i="44" s="1"/>
  <c r="N88" i="44" s="1"/>
  <c r="D35" i="5" s="1"/>
  <c r="N82" i="164"/>
  <c r="L87" i="164" s="1"/>
  <c r="L84" i="57"/>
  <c r="N86" i="73"/>
  <c r="N88" i="73" s="1"/>
  <c r="D64" i="5" s="1"/>
  <c r="L86" i="277"/>
  <c r="N82" i="181"/>
  <c r="L88" i="181" s="1"/>
  <c r="N81" i="50"/>
  <c r="L87" i="50" s="1"/>
  <c r="N78" i="36"/>
  <c r="L84" i="92"/>
  <c r="L84" i="251"/>
  <c r="N77" i="75"/>
  <c r="L83" i="75" s="1"/>
  <c r="N78" i="91"/>
  <c r="L84" i="91" s="1"/>
  <c r="N79" i="319"/>
  <c r="L85" i="58"/>
  <c r="N86" i="125"/>
  <c r="N88" i="125" s="1"/>
  <c r="D115" i="5" s="1"/>
  <c r="N78" i="144"/>
  <c r="L85" i="144" s="1"/>
  <c r="N77" i="192"/>
  <c r="L84" i="192" s="1"/>
  <c r="L82" i="72"/>
  <c r="L83" i="303"/>
  <c r="L81" i="228"/>
  <c r="L84" i="67"/>
  <c r="L84" i="257"/>
  <c r="L84" i="139"/>
  <c r="L84" i="82"/>
  <c r="N86" i="82" s="1"/>
  <c r="N88" i="82" s="1"/>
  <c r="D73" i="5" s="1"/>
  <c r="N76" i="102"/>
  <c r="N41" i="102" s="1"/>
  <c r="N43" i="102" s="1"/>
  <c r="N78" i="102" s="1"/>
  <c r="L85" i="102" s="1"/>
  <c r="N78" i="149"/>
  <c r="L85" i="149" s="1"/>
  <c r="L83" i="58"/>
  <c r="N78" i="140"/>
  <c r="L85" i="140" s="1"/>
  <c r="N76" i="71"/>
  <c r="N41" i="71" s="1"/>
  <c r="N43" i="71" s="1"/>
  <c r="N78" i="71" s="1"/>
  <c r="L85" i="71" s="1"/>
  <c r="L90" i="268"/>
  <c r="L83" i="190"/>
  <c r="N88" i="281"/>
  <c r="N90" i="281" s="1"/>
  <c r="D238" i="5" s="1"/>
  <c r="L86" i="239"/>
  <c r="N77" i="285"/>
  <c r="L83" i="285" s="1"/>
  <c r="L89" i="268"/>
  <c r="L83" i="140"/>
  <c r="L85" i="128"/>
  <c r="L83" i="216"/>
  <c r="L85" i="213"/>
  <c r="L84" i="365"/>
  <c r="N87" i="365" s="1"/>
  <c r="N89" i="365" s="1"/>
  <c r="D315" i="5" s="1"/>
  <c r="N86" i="123"/>
  <c r="N88" i="123" s="1"/>
  <c r="D114" i="5" s="1"/>
  <c r="L85" i="256"/>
  <c r="L84" i="136"/>
  <c r="L92" i="221"/>
  <c r="N83" i="176"/>
  <c r="L89" i="176" s="1"/>
  <c r="L88" i="187"/>
  <c r="N91" i="187" s="1"/>
  <c r="N93" i="187" s="1"/>
  <c r="D168" i="5" s="1"/>
  <c r="N78" i="79"/>
  <c r="L86" i="356"/>
  <c r="N87" i="356" s="1"/>
  <c r="N89" i="356" s="1"/>
  <c r="D308" i="5" s="1"/>
  <c r="L84" i="259"/>
  <c r="N78" i="96"/>
  <c r="L85" i="96" s="1"/>
  <c r="N86" i="115"/>
  <c r="N88" i="115" s="1"/>
  <c r="D106" i="5" s="1"/>
  <c r="N79" i="348"/>
  <c r="N93" i="260"/>
  <c r="L100" i="260" s="1"/>
  <c r="N78" i="106"/>
  <c r="L83" i="106" s="1"/>
  <c r="L83" i="128"/>
  <c r="L85" i="216"/>
  <c r="L83" i="108"/>
  <c r="N86" i="108" s="1"/>
  <c r="N88" i="108" s="1"/>
  <c r="D98" i="5" s="1"/>
  <c r="L84" i="233"/>
  <c r="L85" i="136"/>
  <c r="L83" i="305"/>
  <c r="L91" i="221"/>
  <c r="N85" i="165"/>
  <c r="L90" i="165" s="1"/>
  <c r="N78" i="81"/>
  <c r="L85" i="81" s="1"/>
  <c r="L86" i="357"/>
  <c r="N80" i="275"/>
  <c r="N79" i="332"/>
  <c r="L84" i="215"/>
  <c r="N78" i="40"/>
  <c r="L85" i="40" s="1"/>
  <c r="L83" i="148"/>
  <c r="N89" i="246"/>
  <c r="L96" i="246" s="1"/>
  <c r="N79" i="355"/>
  <c r="N87" i="322"/>
  <c r="N89" i="322" s="1"/>
  <c r="D278" i="5" s="1"/>
  <c r="L82" i="190"/>
  <c r="L82" i="229"/>
  <c r="N82" i="174"/>
  <c r="L85" i="38"/>
  <c r="L84" i="68"/>
  <c r="L83" i="51"/>
  <c r="L84" i="72"/>
  <c r="L84" i="214"/>
  <c r="L85" i="235"/>
  <c r="L85" i="261"/>
  <c r="N87" i="261" s="1"/>
  <c r="N89" i="261" s="1"/>
  <c r="D220" i="5" s="1"/>
  <c r="L85" i="68"/>
  <c r="N86" i="68" s="1"/>
  <c r="N88" i="68" s="1"/>
  <c r="D59" i="5" s="1"/>
  <c r="L83" i="137"/>
  <c r="L84" i="137"/>
  <c r="L85" i="137"/>
  <c r="L85" i="363"/>
  <c r="L84" i="363"/>
  <c r="L86" i="363"/>
  <c r="L86" i="336"/>
  <c r="N87" i="336" s="1"/>
  <c r="N89" i="336" s="1"/>
  <c r="D290" i="5" s="1"/>
  <c r="L82" i="305"/>
  <c r="L84" i="238"/>
  <c r="L85" i="234"/>
  <c r="L84" i="88"/>
  <c r="N83" i="155"/>
  <c r="L88" i="155" s="1"/>
  <c r="L84" i="239"/>
  <c r="N87" i="239" s="1"/>
  <c r="N89" i="239" s="1"/>
  <c r="D199" i="5" s="1"/>
  <c r="L85" i="131"/>
  <c r="L82" i="127"/>
  <c r="L83" i="131"/>
  <c r="N86" i="70"/>
  <c r="N88" i="70" s="1"/>
  <c r="D61" i="5" s="1"/>
  <c r="N86" i="116"/>
  <c r="N88" i="116" s="1"/>
  <c r="D105" i="5" s="1"/>
  <c r="N86" i="114"/>
  <c r="N88" i="114" s="1"/>
  <c r="D104" i="5" s="1"/>
  <c r="L85" i="362"/>
  <c r="L84" i="362"/>
  <c r="L86" i="362"/>
  <c r="L86" i="335"/>
  <c r="L85" i="335"/>
  <c r="L84" i="335"/>
  <c r="N85" i="78"/>
  <c r="N87" i="78" s="1"/>
  <c r="D69" i="5" s="1"/>
  <c r="L85" i="90"/>
  <c r="L84" i="90"/>
  <c r="L83" i="90"/>
  <c r="L85" i="39"/>
  <c r="N90" i="219"/>
  <c r="N92" i="219" s="1"/>
  <c r="D181" i="5" s="1"/>
  <c r="L87" i="273"/>
  <c r="L84" i="127"/>
  <c r="L85" i="273"/>
  <c r="L83" i="191"/>
  <c r="N85" i="191" s="1"/>
  <c r="N87" i="191" s="1"/>
  <c r="D171" i="5" s="1"/>
  <c r="L84" i="75"/>
  <c r="L82" i="75"/>
  <c r="L83" i="138"/>
  <c r="L84" i="209"/>
  <c r="L87" i="177"/>
  <c r="L84" i="336"/>
  <c r="L84" i="234"/>
  <c r="N86" i="234" s="1"/>
  <c r="N88" i="234" s="1"/>
  <c r="D194" i="5" s="1"/>
  <c r="L83" i="325"/>
  <c r="N85" i="325" s="1"/>
  <c r="N87" i="325" s="1"/>
  <c r="D280" i="5" s="1"/>
  <c r="L85" i="37"/>
  <c r="L85" i="84"/>
  <c r="L90" i="185"/>
  <c r="L83" i="99"/>
  <c r="L85" i="138"/>
  <c r="L85" i="214"/>
  <c r="L82" i="297"/>
  <c r="L84" i="25"/>
  <c r="L90" i="168"/>
  <c r="L86" i="150"/>
  <c r="L85" i="150"/>
  <c r="L90" i="279"/>
  <c r="L92" i="279"/>
  <c r="L91" i="279"/>
  <c r="L82" i="290"/>
  <c r="L84" i="290"/>
  <c r="L88" i="168"/>
  <c r="L88" i="179"/>
  <c r="L87" i="179"/>
  <c r="N83" i="170"/>
  <c r="L89" i="170" s="1"/>
  <c r="L85" i="24"/>
  <c r="L83" i="24"/>
  <c r="L84" i="24"/>
  <c r="L85" i="212"/>
  <c r="L83" i="212"/>
  <c r="L84" i="212"/>
  <c r="L84" i="296"/>
  <c r="L85" i="296"/>
  <c r="L86" i="296"/>
  <c r="L88" i="266"/>
  <c r="L90" i="266"/>
  <c r="L89" i="266"/>
  <c r="L84" i="143"/>
  <c r="L83" i="143"/>
  <c r="L85" i="143"/>
  <c r="L84" i="250"/>
  <c r="N86" i="65"/>
  <c r="N88" i="65" s="1"/>
  <c r="D56" i="5" s="1"/>
  <c r="L83" i="56"/>
  <c r="N87" i="343"/>
  <c r="N89" i="343" s="1"/>
  <c r="D296" i="5" s="1"/>
  <c r="L85" i="364"/>
  <c r="L86" i="364"/>
  <c r="L84" i="364"/>
  <c r="L82" i="325"/>
  <c r="L83" i="92"/>
  <c r="L86" i="258"/>
  <c r="L83" i="98"/>
  <c r="L85" i="56"/>
  <c r="L83" i="91"/>
  <c r="L80" i="228"/>
  <c r="L83" i="101"/>
  <c r="N82" i="189"/>
  <c r="L86" i="250"/>
  <c r="L84" i="39"/>
  <c r="N87" i="240"/>
  <c r="N89" i="240" s="1"/>
  <c r="D200" i="5" s="1"/>
  <c r="L85" i="233"/>
  <c r="L84" i="101"/>
  <c r="L84" i="333"/>
  <c r="L85" i="333"/>
  <c r="L84" i="289"/>
  <c r="L82" i="289"/>
  <c r="L83" i="59"/>
  <c r="L84" i="59"/>
  <c r="L85" i="59"/>
  <c r="L85" i="107"/>
  <c r="L84" i="107"/>
  <c r="L83" i="107"/>
  <c r="L84" i="147"/>
  <c r="L85" i="147"/>
  <c r="L83" i="147"/>
  <c r="L85" i="241"/>
  <c r="L84" i="241"/>
  <c r="L86" i="241"/>
  <c r="L90" i="186"/>
  <c r="L88" i="186"/>
  <c r="L89" i="186"/>
  <c r="L86" i="264"/>
  <c r="L84" i="264"/>
  <c r="L85" i="264"/>
  <c r="N87" i="360"/>
  <c r="N89" i="360" s="1"/>
  <c r="D311" i="5" s="1"/>
  <c r="L85" i="342"/>
  <c r="L84" i="342"/>
  <c r="L86" i="342"/>
  <c r="L90" i="282"/>
  <c r="L89" i="282"/>
  <c r="L86" i="359"/>
  <c r="L84" i="359"/>
  <c r="L84" i="15"/>
  <c r="N87" i="328"/>
  <c r="N89" i="328" s="1"/>
  <c r="D282" i="5" s="1"/>
  <c r="L84" i="299"/>
  <c r="L85" i="321"/>
  <c r="L84" i="321"/>
  <c r="L86" i="321"/>
  <c r="L84" i="284"/>
  <c r="L83" i="284"/>
  <c r="N81" i="248"/>
  <c r="N43" i="248" s="1"/>
  <c r="N45" i="248" s="1"/>
  <c r="N83" i="248" s="1"/>
  <c r="L88" i="248" s="1"/>
  <c r="L84" i="55"/>
  <c r="L83" i="55"/>
  <c r="L85" i="55"/>
  <c r="N87" i="323"/>
  <c r="N89" i="323" s="1"/>
  <c r="D279" i="5" s="1"/>
  <c r="L86" i="253"/>
  <c r="L84" i="253"/>
  <c r="L85" i="253"/>
  <c r="N87" i="331"/>
  <c r="N89" i="331" s="1"/>
  <c r="D285" i="5" s="1"/>
  <c r="L85" i="100"/>
  <c r="L84" i="100"/>
  <c r="L83" i="100"/>
  <c r="L83" i="61"/>
  <c r="L85" i="61"/>
  <c r="L84" i="61"/>
  <c r="L84" i="53"/>
  <c r="L85" i="53"/>
  <c r="L84" i="97"/>
  <c r="L83" i="97"/>
  <c r="L85" i="97"/>
  <c r="L85" i="83"/>
  <c r="L83" i="83"/>
  <c r="L84" i="83"/>
  <c r="L89" i="160"/>
  <c r="L87" i="160"/>
  <c r="L88" i="160"/>
  <c r="L85" i="42"/>
  <c r="L84" i="42"/>
  <c r="L83" i="42"/>
  <c r="L94" i="246"/>
  <c r="L84" i="95"/>
  <c r="L83" i="95"/>
  <c r="L85" i="95"/>
  <c r="L85" i="354"/>
  <c r="L86" i="354"/>
  <c r="L84" i="354"/>
  <c r="L84" i="87"/>
  <c r="L88" i="244"/>
  <c r="L90" i="244"/>
  <c r="L89" i="244"/>
  <c r="L86" i="265"/>
  <c r="L84" i="265"/>
  <c r="N87" i="327"/>
  <c r="N89" i="327" s="1"/>
  <c r="D281" i="5" s="1"/>
  <c r="N85" i="298"/>
  <c r="N87" i="298" s="1"/>
  <c r="D254" i="5" s="1"/>
  <c r="L84" i="37"/>
  <c r="L90" i="280"/>
  <c r="L88" i="280"/>
  <c r="L89" i="280"/>
  <c r="L83" i="64"/>
  <c r="L85" i="64"/>
  <c r="L84" i="64"/>
  <c r="L83" i="102"/>
  <c r="L85" i="263"/>
  <c r="L84" i="263"/>
  <c r="L84" i="47"/>
  <c r="L85" i="47"/>
  <c r="L83" i="47"/>
  <c r="N86" i="216"/>
  <c r="N88" i="216" s="1"/>
  <c r="D178" i="5" s="1"/>
  <c r="N86" i="208"/>
  <c r="N88" i="208" s="1"/>
  <c r="D119" i="5" s="1"/>
  <c r="N85" i="303"/>
  <c r="N87" i="303" s="1"/>
  <c r="D259" i="5" s="1"/>
  <c r="L85" i="66"/>
  <c r="L83" i="66"/>
  <c r="L84" i="66"/>
  <c r="N90" i="218"/>
  <c r="N92" i="218" s="1"/>
  <c r="D180" i="5" s="1"/>
  <c r="L85" i="274"/>
  <c r="N87" i="371"/>
  <c r="N89" i="371" s="1"/>
  <c r="D293" i="5" s="1"/>
  <c r="L85" i="54"/>
  <c r="L84" i="54"/>
  <c r="L83" i="54"/>
  <c r="L87" i="232"/>
  <c r="L85" i="232"/>
  <c r="L86" i="232"/>
  <c r="L85" i="238"/>
  <c r="L84" i="258"/>
  <c r="L85" i="88"/>
  <c r="L82" i="299"/>
  <c r="N85" i="299" s="1"/>
  <c r="N87" i="299" s="1"/>
  <c r="D255" i="5" s="1"/>
  <c r="L88" i="177"/>
  <c r="N90" i="177" s="1"/>
  <c r="N92" i="177" s="1"/>
  <c r="L85" i="25"/>
  <c r="L88" i="183"/>
  <c r="L90" i="170"/>
  <c r="L89" i="217"/>
  <c r="L90" i="267"/>
  <c r="L86" i="235"/>
  <c r="L88" i="157"/>
  <c r="N86" i="105"/>
  <c r="N88" i="105" s="1"/>
  <c r="D95" i="5" s="1"/>
  <c r="L88" i="217"/>
  <c r="L83" i="297"/>
  <c r="L90" i="157"/>
  <c r="L89" i="185"/>
  <c r="L85" i="98"/>
  <c r="L88" i="267"/>
  <c r="L83" i="283"/>
  <c r="L82" i="283"/>
  <c r="L84" i="283"/>
  <c r="N88" i="273"/>
  <c r="N90" i="273" s="1"/>
  <c r="D231" i="5" s="1"/>
  <c r="L83" i="84"/>
  <c r="L84" i="99"/>
  <c r="L85" i="242"/>
  <c r="L84" i="242"/>
  <c r="L83" i="242"/>
  <c r="L85" i="86"/>
  <c r="L84" i="86"/>
  <c r="L83" i="86"/>
  <c r="L85" i="317"/>
  <c r="L86" i="317"/>
  <c r="L84" i="317"/>
  <c r="L86" i="306"/>
  <c r="L85" i="306"/>
  <c r="L84" i="306"/>
  <c r="L83" i="79"/>
  <c r="L84" i="79"/>
  <c r="L85" i="79"/>
  <c r="L85" i="145"/>
  <c r="L83" i="145"/>
  <c r="L84" i="145"/>
  <c r="L88" i="172"/>
  <c r="L89" i="172"/>
  <c r="L87" i="172"/>
  <c r="L95" i="252"/>
  <c r="L84" i="134"/>
  <c r="L85" i="134"/>
  <c r="L83" i="134"/>
  <c r="L84" i="292"/>
  <c r="L83" i="292"/>
  <c r="L84" i="316"/>
  <c r="L85" i="316"/>
  <c r="L85" i="271"/>
  <c r="L87" i="271"/>
  <c r="L86" i="271"/>
  <c r="L82" i="133"/>
  <c r="L89" i="182"/>
  <c r="L90" i="182"/>
  <c r="L88" i="182"/>
  <c r="L90" i="245"/>
  <c r="L91" i="245"/>
  <c r="L92" i="245"/>
  <c r="L84" i="301"/>
  <c r="L82" i="301"/>
  <c r="L83" i="301"/>
  <c r="L84" i="312"/>
  <c r="L85" i="312"/>
  <c r="L88" i="162"/>
  <c r="L85" i="142"/>
  <c r="L83" i="142"/>
  <c r="L84" i="142"/>
  <c r="L83" i="231"/>
  <c r="L85" i="231"/>
  <c r="L84" i="231"/>
  <c r="L84" i="313"/>
  <c r="L85" i="313"/>
  <c r="N83" i="229"/>
  <c r="N85" i="229" s="1"/>
  <c r="D190" i="5" s="1"/>
  <c r="L84" i="141"/>
  <c r="L83" i="141"/>
  <c r="L85" i="141"/>
  <c r="L84" i="247"/>
  <c r="L85" i="247"/>
  <c r="L86" i="247"/>
  <c r="L85" i="270"/>
  <c r="L90" i="178"/>
  <c r="L88" i="178"/>
  <c r="L89" i="178"/>
  <c r="L83" i="135"/>
  <c r="L84" i="135"/>
  <c r="L85" i="135"/>
  <c r="L84" i="60"/>
  <c r="L83" i="60"/>
  <c r="L85" i="60"/>
  <c r="L84" i="262"/>
  <c r="L86" i="262"/>
  <c r="L85" i="262"/>
  <c r="L79" i="227"/>
  <c r="L81" i="227"/>
  <c r="L80" i="227"/>
  <c r="N87" i="346"/>
  <c r="N89" i="346" s="1"/>
  <c r="D299" i="5" s="1"/>
  <c r="L83" i="310"/>
  <c r="L84" i="310"/>
  <c r="L82" i="310"/>
  <c r="L83" i="243"/>
  <c r="L85" i="243"/>
  <c r="L84" i="243"/>
  <c r="L87" i="180"/>
  <c r="L89" i="180"/>
  <c r="L88" i="180"/>
  <c r="N87" i="340"/>
  <c r="N89" i="340" s="1"/>
  <c r="D294" i="5" s="1"/>
  <c r="N86" i="56"/>
  <c r="N88" i="56" s="1"/>
  <c r="D48" i="5" s="1"/>
  <c r="L92" i="220"/>
  <c r="L93" i="220"/>
  <c r="L91" i="220"/>
  <c r="L86" i="318"/>
  <c r="L85" i="318"/>
  <c r="L84" i="318"/>
  <c r="L84" i="314"/>
  <c r="L86" i="314"/>
  <c r="L85" i="314"/>
  <c r="L87" i="188"/>
  <c r="L88" i="188"/>
  <c r="L89" i="188"/>
  <c r="L90" i="207"/>
  <c r="L91" i="207"/>
  <c r="L84" i="81"/>
  <c r="L83" i="81"/>
  <c r="L90" i="249"/>
  <c r="L88" i="249"/>
  <c r="L89" i="249"/>
  <c r="L84" i="315"/>
  <c r="L85" i="315"/>
  <c r="L86" i="315"/>
  <c r="N85" i="302"/>
  <c r="N87" i="302" s="1"/>
  <c r="L85" i="329"/>
  <c r="L86" i="329"/>
  <c r="L84" i="329"/>
  <c r="L83" i="286"/>
  <c r="L82" i="286"/>
  <c r="L84" i="286"/>
  <c r="L85" i="330"/>
  <c r="L84" i="330"/>
  <c r="L86" i="330"/>
  <c r="L86" i="353"/>
  <c r="L84" i="353"/>
  <c r="L85" i="353"/>
  <c r="L85" i="43"/>
  <c r="L84" i="43"/>
  <c r="L83" i="43"/>
  <c r="N86" i="76"/>
  <c r="N88" i="76" s="1"/>
  <c r="D67" i="5" s="1"/>
  <c r="L83" i="146"/>
  <c r="L84" i="146"/>
  <c r="L85" i="146"/>
  <c r="L83" i="15"/>
  <c r="L84" i="9"/>
  <c r="L83" i="9"/>
  <c r="L85" i="9"/>
  <c r="L85" i="35"/>
  <c r="L83" i="35"/>
  <c r="L84" i="35"/>
  <c r="L84" i="36"/>
  <c r="L85" i="36"/>
  <c r="L83" i="36"/>
  <c r="L83" i="49"/>
  <c r="L84" i="49"/>
  <c r="L85" i="49"/>
  <c r="L83" i="34"/>
  <c r="L85" i="34"/>
  <c r="L84" i="34"/>
  <c r="L84" i="17"/>
  <c r="L83" i="17"/>
  <c r="L85" i="17"/>
  <c r="N86" i="51"/>
  <c r="N88" i="51" s="1"/>
  <c r="D43" i="5" s="1"/>
  <c r="L85" i="23"/>
  <c r="L84" i="23"/>
  <c r="L83" i="23"/>
  <c r="L83" i="31"/>
  <c r="L84" i="31"/>
  <c r="L85" i="31"/>
  <c r="L84" i="27"/>
  <c r="L83" i="27"/>
  <c r="L85" i="27"/>
  <c r="L83" i="33"/>
  <c r="L84" i="33"/>
  <c r="L85" i="33"/>
  <c r="L84" i="16"/>
  <c r="L85" i="16"/>
  <c r="L83" i="16"/>
  <c r="N86" i="69"/>
  <c r="N88" i="69" s="1"/>
  <c r="D60" i="5" s="1"/>
  <c r="L85" i="22"/>
  <c r="L84" i="22"/>
  <c r="L83" i="22"/>
  <c r="L85" i="26"/>
  <c r="L83" i="26"/>
  <c r="L84" i="26"/>
  <c r="L84" i="19"/>
  <c r="L86" i="48"/>
  <c r="L85" i="48"/>
  <c r="L87" i="48"/>
  <c r="L84" i="29"/>
  <c r="L85" i="29"/>
  <c r="L83" i="29"/>
  <c r="L84" i="14"/>
  <c r="N86" i="213"/>
  <c r="N88" i="213" s="1"/>
  <c r="D175" i="5" s="1"/>
  <c r="L85" i="46"/>
  <c r="L84" i="46"/>
  <c r="L83" i="46"/>
  <c r="L85" i="21"/>
  <c r="L84" i="21"/>
  <c r="L83" i="21"/>
  <c r="L84" i="7"/>
  <c r="L83" i="7"/>
  <c r="L85" i="7"/>
  <c r="L83" i="45"/>
  <c r="L84" i="45"/>
  <c r="L85" i="45"/>
  <c r="L84" i="18"/>
  <c r="L85" i="18"/>
  <c r="L83" i="18"/>
  <c r="L84" i="41"/>
  <c r="L85" i="41"/>
  <c r="L83" i="41"/>
  <c r="L83" i="20"/>
  <c r="L84" i="20"/>
  <c r="L85" i="20"/>
  <c r="L85" i="272"/>
  <c r="L87" i="272"/>
  <c r="L86" i="272"/>
  <c r="L83" i="74"/>
  <c r="L82" i="74"/>
  <c r="L84" i="74"/>
  <c r="N86" i="132"/>
  <c r="N88" i="132" s="1"/>
  <c r="D123" i="5" s="1"/>
  <c r="N85" i="304"/>
  <c r="N87" i="304" s="1"/>
  <c r="D260" i="5" s="1"/>
  <c r="L84" i="348"/>
  <c r="L86" i="348"/>
  <c r="L85" i="348"/>
  <c r="L85" i="106"/>
  <c r="N87" i="308"/>
  <c r="N89" i="308" s="1"/>
  <c r="D264" i="5" s="1"/>
  <c r="L86" i="294"/>
  <c r="L85" i="294"/>
  <c r="L84" i="294"/>
  <c r="L85" i="254"/>
  <c r="L86" i="254"/>
  <c r="L84" i="254"/>
  <c r="L85" i="63"/>
  <c r="L83" i="63"/>
  <c r="L84" i="63"/>
  <c r="L82" i="291"/>
  <c r="L83" i="291"/>
  <c r="L84" i="291"/>
  <c r="L89" i="154"/>
  <c r="L90" i="154"/>
  <c r="N86" i="367"/>
  <c r="N88" i="367" s="1"/>
  <c r="D317" i="5" s="1"/>
  <c r="N86" i="107" l="1"/>
  <c r="N88" i="107" s="1"/>
  <c r="D97" i="5" s="1"/>
  <c r="L89" i="162"/>
  <c r="L92" i="165"/>
  <c r="L83" i="87"/>
  <c r="N86" i="32"/>
  <c r="N88" i="32" s="1"/>
  <c r="D24" i="5" s="1"/>
  <c r="L83" i="293"/>
  <c r="N85" i="293" s="1"/>
  <c r="N87" i="293" s="1"/>
  <c r="D249" i="5" s="1"/>
  <c r="L95" i="246"/>
  <c r="L84" i="293"/>
  <c r="N85" i="297"/>
  <c r="N87" i="297" s="1"/>
  <c r="D253" i="5" s="1"/>
  <c r="L91" i="165"/>
  <c r="L83" i="85"/>
  <c r="N91" i="268"/>
  <c r="N93" i="268" s="1"/>
  <c r="D227" i="5" s="1"/>
  <c r="L84" i="106"/>
  <c r="L85" i="85"/>
  <c r="N87" i="251"/>
  <c r="N89" i="251" s="1"/>
  <c r="D211" i="5" s="1"/>
  <c r="N90" i="184"/>
  <c r="N92" i="184" s="1"/>
  <c r="D164" i="5" s="1"/>
  <c r="L84" i="237"/>
  <c r="N87" i="237" s="1"/>
  <c r="N89" i="237" s="1"/>
  <c r="D197" i="5" s="1"/>
  <c r="L84" i="133"/>
  <c r="N91" i="171"/>
  <c r="N93" i="171" s="1"/>
  <c r="D156" i="5" s="1"/>
  <c r="N87" i="233"/>
  <c r="N89" i="233" s="1"/>
  <c r="D193" i="5" s="1"/>
  <c r="L86" i="193"/>
  <c r="N87" i="357"/>
  <c r="N89" i="357" s="1"/>
  <c r="D309" i="5" s="1"/>
  <c r="N87" i="259"/>
  <c r="N89" i="259" s="1"/>
  <c r="D218" i="5" s="1"/>
  <c r="L84" i="144"/>
  <c r="L93" i="252"/>
  <c r="L86" i="311"/>
  <c r="L84" i="193"/>
  <c r="N87" i="347"/>
  <c r="N89" i="347" s="1"/>
  <c r="D300" i="5" s="1"/>
  <c r="L83" i="144"/>
  <c r="N86" i="144" s="1"/>
  <c r="N88" i="144" s="1"/>
  <c r="D140" i="5" s="1"/>
  <c r="L85" i="311"/>
  <c r="L85" i="94"/>
  <c r="L84" i="89"/>
  <c r="N85" i="305"/>
  <c r="N87" i="305" s="1"/>
  <c r="D261" i="5" s="1"/>
  <c r="N86" i="98"/>
  <c r="N88" i="98" s="1"/>
  <c r="D88" i="5" s="1"/>
  <c r="L85" i="89"/>
  <c r="N86" i="136"/>
  <c r="N88" i="136" s="1"/>
  <c r="D127" i="5" s="1"/>
  <c r="L86" i="256"/>
  <c r="N87" i="256" s="1"/>
  <c r="N89" i="256" s="1"/>
  <c r="D215" i="5" s="1"/>
  <c r="L84" i="96"/>
  <c r="N86" i="101"/>
  <c r="N88" i="101" s="1"/>
  <c r="D91" i="5" s="1"/>
  <c r="L90" i="248"/>
  <c r="L84" i="285"/>
  <c r="L87" i="270"/>
  <c r="N88" i="270" s="1"/>
  <c r="N90" i="270" s="1"/>
  <c r="D228" i="5" s="1"/>
  <c r="N86" i="99"/>
  <c r="N88" i="99" s="1"/>
  <c r="D89" i="5" s="1"/>
  <c r="L84" i="102"/>
  <c r="L86" i="274"/>
  <c r="L83" i="96"/>
  <c r="N85" i="72"/>
  <c r="N87" i="72" s="1"/>
  <c r="D63" i="5" s="1"/>
  <c r="L89" i="248"/>
  <c r="L82" i="285"/>
  <c r="N87" i="235"/>
  <c r="N89" i="235" s="1"/>
  <c r="D195" i="5" s="1"/>
  <c r="L84" i="149"/>
  <c r="N86" i="212"/>
  <c r="N88" i="212" s="1"/>
  <c r="D174" i="5" s="1"/>
  <c r="N86" i="38"/>
  <c r="N88" i="38" s="1"/>
  <c r="D29" i="5" s="1"/>
  <c r="N87" i="257"/>
  <c r="N89" i="257" s="1"/>
  <c r="D216" i="5" s="1"/>
  <c r="L83" i="192"/>
  <c r="L83" i="149"/>
  <c r="L82" i="192"/>
  <c r="L84" i="94"/>
  <c r="N86" i="94" s="1"/>
  <c r="N88" i="94" s="1"/>
  <c r="D84" i="5" s="1"/>
  <c r="L89" i="164"/>
  <c r="N86" i="128"/>
  <c r="N88" i="128" s="1"/>
  <c r="D120" i="5" s="1"/>
  <c r="N87" i="307"/>
  <c r="N89" i="307" s="1"/>
  <c r="D263" i="5" s="1"/>
  <c r="L88" i="170"/>
  <c r="N86" i="88"/>
  <c r="N88" i="88" s="1"/>
  <c r="D79" i="5" s="1"/>
  <c r="N86" i="92"/>
  <c r="N88" i="92" s="1"/>
  <c r="D83" i="5" s="1"/>
  <c r="L88" i="164"/>
  <c r="N85" i="309"/>
  <c r="N87" i="309" s="1"/>
  <c r="D265" i="5" s="1"/>
  <c r="N86" i="83"/>
  <c r="N88" i="83" s="1"/>
  <c r="D74" i="5" s="1"/>
  <c r="N86" i="215"/>
  <c r="N88" i="215" s="1"/>
  <c r="D177" i="5" s="1"/>
  <c r="L87" i="183"/>
  <c r="L86" i="236"/>
  <c r="L85" i="19"/>
  <c r="L88" i="158"/>
  <c r="L85" i="91"/>
  <c r="L84" i="236"/>
  <c r="N87" i="236" s="1"/>
  <c r="N89" i="236" s="1"/>
  <c r="D196" i="5" s="1"/>
  <c r="L89" i="158"/>
  <c r="N91" i="158" s="1"/>
  <c r="N93" i="158" s="1"/>
  <c r="D146" i="5" s="1"/>
  <c r="N86" i="12"/>
  <c r="N88" i="12" s="1"/>
  <c r="D5" i="5" s="1"/>
  <c r="N87" i="344"/>
  <c r="N89" i="344" s="1"/>
  <c r="D297" i="5" s="1"/>
  <c r="N90" i="217"/>
  <c r="N92" i="217" s="1"/>
  <c r="D179" i="5" s="1"/>
  <c r="N85" i="190"/>
  <c r="N87" i="190" s="1"/>
  <c r="D170" i="5" s="1"/>
  <c r="N86" i="139"/>
  <c r="N88" i="139" s="1"/>
  <c r="D130" i="5" s="1"/>
  <c r="N85" i="287"/>
  <c r="N87" i="287" s="1"/>
  <c r="D244" i="5" s="1"/>
  <c r="L83" i="40"/>
  <c r="N86" i="40" s="1"/>
  <c r="N88" i="40" s="1"/>
  <c r="D31" i="5" s="1"/>
  <c r="N82" i="228"/>
  <c r="N84" i="228" s="1"/>
  <c r="D189" i="5" s="1"/>
  <c r="N86" i="42"/>
  <c r="N88" i="42" s="1"/>
  <c r="D33" i="5" s="1"/>
  <c r="N86" i="147"/>
  <c r="N88" i="147" s="1"/>
  <c r="D137" i="5" s="1"/>
  <c r="N86" i="87"/>
  <c r="N88" i="87" s="1"/>
  <c r="N86" i="53"/>
  <c r="N88" i="53" s="1"/>
  <c r="D45" i="5" s="1"/>
  <c r="N86" i="148"/>
  <c r="N88" i="148" s="1"/>
  <c r="D136" i="5" s="1"/>
  <c r="N87" i="350"/>
  <c r="N89" i="350" s="1"/>
  <c r="D302" i="5" s="1"/>
  <c r="N93" i="221"/>
  <c r="N95" i="221" s="1"/>
  <c r="D184" i="5" s="1"/>
  <c r="L84" i="140"/>
  <c r="N86" i="140" s="1"/>
  <c r="N88" i="140" s="1"/>
  <c r="D132" i="5" s="1"/>
  <c r="N87" i="363"/>
  <c r="N89" i="363" s="1"/>
  <c r="D313" i="5" s="1"/>
  <c r="L89" i="155"/>
  <c r="N91" i="155" s="1"/>
  <c r="N93" i="155" s="1"/>
  <c r="D144" i="5" s="1"/>
  <c r="N88" i="274"/>
  <c r="N90" i="274" s="1"/>
  <c r="D232" i="5" s="1"/>
  <c r="L84" i="40"/>
  <c r="L90" i="155"/>
  <c r="N86" i="214"/>
  <c r="N88" i="214" s="1"/>
  <c r="D176" i="5" s="1"/>
  <c r="N88" i="277"/>
  <c r="N90" i="277" s="1"/>
  <c r="D235" i="5" s="1"/>
  <c r="N86" i="15"/>
  <c r="N88" i="15" s="1"/>
  <c r="D7" i="5" s="1"/>
  <c r="N86" i="25"/>
  <c r="N88" i="25" s="1"/>
  <c r="D17" i="5" s="1"/>
  <c r="N90" i="164"/>
  <c r="N92" i="164" s="1"/>
  <c r="D149" i="5" s="1"/>
  <c r="N87" i="335"/>
  <c r="N89" i="335" s="1"/>
  <c r="D289" i="5" s="1"/>
  <c r="N86" i="137"/>
  <c r="N88" i="137" s="1"/>
  <c r="D128" i="5" s="1"/>
  <c r="N86" i="90"/>
  <c r="N88" i="90" s="1"/>
  <c r="D81" i="5" s="1"/>
  <c r="L85" i="14"/>
  <c r="N85" i="290"/>
  <c r="N87" i="290" s="1"/>
  <c r="D246" i="5" s="1"/>
  <c r="N87" i="150"/>
  <c r="N89" i="150" s="1"/>
  <c r="D142" i="5" s="1"/>
  <c r="N86" i="138"/>
  <c r="N88" i="138" s="1"/>
  <c r="D129" i="5" s="1"/>
  <c r="N86" i="37"/>
  <c r="N88" i="37" s="1"/>
  <c r="D28" i="5" s="1"/>
  <c r="N86" i="24"/>
  <c r="N88" i="24" s="1"/>
  <c r="D16" i="5" s="1"/>
  <c r="L87" i="181"/>
  <c r="N86" i="30"/>
  <c r="N88" i="30" s="1"/>
  <c r="D22" i="5" s="1"/>
  <c r="N86" i="209"/>
  <c r="N88" i="209" s="1"/>
  <c r="D131" i="5" s="1"/>
  <c r="L83" i="80"/>
  <c r="L84" i="80"/>
  <c r="L85" i="80"/>
  <c r="L84" i="103"/>
  <c r="N86" i="103" s="1"/>
  <c r="N88" i="103" s="1"/>
  <c r="D93" i="5" s="1"/>
  <c r="N91" i="185"/>
  <c r="N93" i="185" s="1"/>
  <c r="D165" i="5" s="1"/>
  <c r="L85" i="103"/>
  <c r="L84" i="319"/>
  <c r="L85" i="319"/>
  <c r="L86" i="319"/>
  <c r="L90" i="176"/>
  <c r="L98" i="260"/>
  <c r="L88" i="176"/>
  <c r="N87" i="238"/>
  <c r="N89" i="238" s="1"/>
  <c r="D198" i="5" s="1"/>
  <c r="N86" i="58"/>
  <c r="N88" i="58" s="1"/>
  <c r="D49" i="5" s="1"/>
  <c r="N87" i="366"/>
  <c r="N89" i="366" s="1"/>
  <c r="D316" i="5" s="1"/>
  <c r="N87" i="337"/>
  <c r="N89" i="337" s="1"/>
  <c r="D291" i="5" s="1"/>
  <c r="L86" i="50"/>
  <c r="L99" i="260"/>
  <c r="L89" i="181"/>
  <c r="N90" i="181" s="1"/>
  <c r="N92" i="181" s="1"/>
  <c r="D161" i="5" s="1"/>
  <c r="N87" i="351"/>
  <c r="N89" i="351" s="1"/>
  <c r="D303" i="5" s="1"/>
  <c r="L88" i="50"/>
  <c r="N86" i="100"/>
  <c r="N88" i="100" s="1"/>
  <c r="D90" i="5" s="1"/>
  <c r="L85" i="355"/>
  <c r="L86" i="355"/>
  <c r="L84" i="355"/>
  <c r="L86" i="332"/>
  <c r="L85" i="332"/>
  <c r="L84" i="332"/>
  <c r="N86" i="91"/>
  <c r="N88" i="91" s="1"/>
  <c r="D82" i="5" s="1"/>
  <c r="L87" i="275"/>
  <c r="L86" i="275"/>
  <c r="L85" i="275"/>
  <c r="N86" i="39"/>
  <c r="N88" i="39" s="1"/>
  <c r="D30" i="5" s="1"/>
  <c r="L84" i="71"/>
  <c r="L88" i="174"/>
  <c r="L89" i="174"/>
  <c r="L87" i="174"/>
  <c r="N86" i="131"/>
  <c r="N88" i="131" s="1"/>
  <c r="D122" i="5" s="1"/>
  <c r="L83" i="71"/>
  <c r="N86" i="85"/>
  <c r="N88" i="85" s="1"/>
  <c r="D76" i="5" s="1"/>
  <c r="N85" i="127"/>
  <c r="N87" i="127" s="1"/>
  <c r="D117" i="5" s="1"/>
  <c r="N93" i="165"/>
  <c r="N95" i="165" s="1"/>
  <c r="D150" i="5" s="1"/>
  <c r="N91" i="244"/>
  <c r="N93" i="244" s="1"/>
  <c r="D204" i="5" s="1"/>
  <c r="N87" i="241"/>
  <c r="N89" i="241" s="1"/>
  <c r="D201" i="5" s="1"/>
  <c r="N87" i="250"/>
  <c r="N89" i="250" s="1"/>
  <c r="D210" i="5" s="1"/>
  <c r="N87" i="354"/>
  <c r="N89" i="354" s="1"/>
  <c r="D306" i="5" s="1"/>
  <c r="N85" i="289"/>
  <c r="N87" i="289" s="1"/>
  <c r="D245" i="5" s="1"/>
  <c r="N87" i="362"/>
  <c r="N89" i="362" s="1"/>
  <c r="D312" i="5" s="1"/>
  <c r="N91" i="266"/>
  <c r="N93" i="266" s="1"/>
  <c r="D225" i="5" s="1"/>
  <c r="N91" i="168"/>
  <c r="N93" i="168" s="1"/>
  <c r="D151" i="5" s="1"/>
  <c r="N86" i="84"/>
  <c r="N88" i="84" s="1"/>
  <c r="D75" i="5" s="1"/>
  <c r="N90" i="183"/>
  <c r="N92" i="183" s="1"/>
  <c r="D163" i="5" s="1"/>
  <c r="N86" i="97"/>
  <c r="N88" i="97" s="1"/>
  <c r="D87" i="5" s="1"/>
  <c r="N86" i="61"/>
  <c r="N88" i="61" s="1"/>
  <c r="D52" i="5" s="1"/>
  <c r="N85" i="284"/>
  <c r="N87" i="284" s="1"/>
  <c r="D241" i="5" s="1"/>
  <c r="N86" i="149"/>
  <c r="N88" i="149" s="1"/>
  <c r="D135" i="5" s="1"/>
  <c r="N91" i="186"/>
  <c r="N93" i="186" s="1"/>
  <c r="D166" i="5" s="1"/>
  <c r="N86" i="59"/>
  <c r="N88" i="59" s="1"/>
  <c r="D50" i="5" s="1"/>
  <c r="N85" i="75"/>
  <c r="N87" i="75" s="1"/>
  <c r="D66" i="5" s="1"/>
  <c r="N87" i="333"/>
  <c r="N89" i="333" s="1"/>
  <c r="D287" i="5" s="1"/>
  <c r="N87" i="265"/>
  <c r="N89" i="265" s="1"/>
  <c r="D224" i="5" s="1"/>
  <c r="N91" i="267"/>
  <c r="N93" i="267" s="1"/>
  <c r="D226" i="5" s="1"/>
  <c r="N86" i="54"/>
  <c r="N88" i="54" s="1"/>
  <c r="D46" i="5" s="1"/>
  <c r="N91" i="282"/>
  <c r="N93" i="282" s="1"/>
  <c r="D239" i="5" s="1"/>
  <c r="N93" i="279"/>
  <c r="N95" i="279" s="1"/>
  <c r="D236" i="5" s="1"/>
  <c r="N86" i="143"/>
  <c r="N88" i="143" s="1"/>
  <c r="D141" i="5" s="1"/>
  <c r="N87" i="258"/>
  <c r="N89" i="258" s="1"/>
  <c r="D217" i="5" s="1"/>
  <c r="N90" i="179"/>
  <c r="N92" i="179" s="1"/>
  <c r="D158" i="5" s="1"/>
  <c r="L88" i="189"/>
  <c r="L87" i="189"/>
  <c r="L89" i="189"/>
  <c r="N86" i="29"/>
  <c r="N88" i="29" s="1"/>
  <c r="D21" i="5" s="1"/>
  <c r="N87" i="264"/>
  <c r="N89" i="264" s="1"/>
  <c r="D223" i="5" s="1"/>
  <c r="N87" i="364"/>
  <c r="N89" i="364" s="1"/>
  <c r="D314" i="5" s="1"/>
  <c r="N86" i="66"/>
  <c r="N88" i="66" s="1"/>
  <c r="D57" i="5" s="1"/>
  <c r="N86" i="47"/>
  <c r="N88" i="47" s="1"/>
  <c r="D39" i="5" s="1"/>
  <c r="N86" i="102"/>
  <c r="N88" i="102" s="1"/>
  <c r="D92" i="5" s="1"/>
  <c r="N86" i="64"/>
  <c r="N88" i="64" s="1"/>
  <c r="D55" i="5" s="1"/>
  <c r="N91" i="280"/>
  <c r="N93" i="280" s="1"/>
  <c r="D237" i="5" s="1"/>
  <c r="N87" i="321"/>
  <c r="N89" i="321" s="1"/>
  <c r="D277" i="5" s="1"/>
  <c r="N87" i="359"/>
  <c r="N89" i="359" s="1"/>
  <c r="D310" i="5" s="1"/>
  <c r="N87" i="296"/>
  <c r="N89" i="296" s="1"/>
  <c r="D252" i="5" s="1"/>
  <c r="N86" i="63"/>
  <c r="N88" i="63" s="1"/>
  <c r="D54" i="5" s="1"/>
  <c r="N87" i="342"/>
  <c r="N89" i="342" s="1"/>
  <c r="D295" i="5" s="1"/>
  <c r="N87" i="263"/>
  <c r="N89" i="263" s="1"/>
  <c r="D222" i="5" s="1"/>
  <c r="N87" i="253"/>
  <c r="N89" i="253" s="1"/>
  <c r="D213" i="5" s="1"/>
  <c r="N86" i="55"/>
  <c r="N88" i="55" s="1"/>
  <c r="D47" i="5" s="1"/>
  <c r="N86" i="17"/>
  <c r="N88" i="17" s="1"/>
  <c r="D9" i="5" s="1"/>
  <c r="N86" i="49"/>
  <c r="N88" i="49" s="1"/>
  <c r="D41" i="5" s="1"/>
  <c r="N90" i="160"/>
  <c r="N92" i="160" s="1"/>
  <c r="D147" i="5" s="1"/>
  <c r="N86" i="96"/>
  <c r="N88" i="96" s="1"/>
  <c r="D86" i="5" s="1"/>
  <c r="N87" i="247"/>
  <c r="N89" i="247" s="1"/>
  <c r="D207" i="5" s="1"/>
  <c r="N91" i="182"/>
  <c r="N93" i="182" s="1"/>
  <c r="D162" i="5" s="1"/>
  <c r="N87" i="193"/>
  <c r="N89" i="193" s="1"/>
  <c r="D173" i="5" s="1"/>
  <c r="N86" i="95"/>
  <c r="N88" i="95" s="1"/>
  <c r="D85" i="5" s="1"/>
  <c r="N88" i="232"/>
  <c r="N90" i="232" s="1"/>
  <c r="D192" i="5" s="1"/>
  <c r="N97" i="246"/>
  <c r="N99" i="246" s="1"/>
  <c r="D206" i="5" s="1"/>
  <c r="N86" i="7"/>
  <c r="N88" i="7" s="1"/>
  <c r="D3" i="5" s="1"/>
  <c r="N86" i="21"/>
  <c r="N88" i="21" s="1"/>
  <c r="D13" i="5" s="1"/>
  <c r="N86" i="43"/>
  <c r="N88" i="43" s="1"/>
  <c r="D34" i="5" s="1"/>
  <c r="N93" i="207"/>
  <c r="N95" i="207" s="1"/>
  <c r="D183" i="5" s="1"/>
  <c r="N91" i="178"/>
  <c r="N93" i="178" s="1"/>
  <c r="D157" i="5" s="1"/>
  <c r="N91" i="162"/>
  <c r="N93" i="162" s="1"/>
  <c r="D148" i="5" s="1"/>
  <c r="N87" i="316"/>
  <c r="N89" i="316" s="1"/>
  <c r="D272" i="5" s="1"/>
  <c r="N85" i="310"/>
  <c r="N87" i="310" s="1"/>
  <c r="D266" i="5" s="1"/>
  <c r="N87" i="312"/>
  <c r="N89" i="312" s="1"/>
  <c r="D268" i="5" s="1"/>
  <c r="N86" i="242"/>
  <c r="N88" i="242" s="1"/>
  <c r="D202" i="5" s="1"/>
  <c r="N91" i="170"/>
  <c r="N93" i="170" s="1"/>
  <c r="D152" i="5" s="1"/>
  <c r="N85" i="292"/>
  <c r="N87" i="292" s="1"/>
  <c r="D248" i="5" s="1"/>
  <c r="N90" i="172"/>
  <c r="N92" i="172" s="1"/>
  <c r="D153" i="5" s="1"/>
  <c r="N86" i="145"/>
  <c r="N88" i="145" s="1"/>
  <c r="D139" i="5" s="1"/>
  <c r="N85" i="283"/>
  <c r="N87" i="283" s="1"/>
  <c r="D240" i="5" s="1"/>
  <c r="N86" i="135"/>
  <c r="N88" i="135" s="1"/>
  <c r="D126" i="5" s="1"/>
  <c r="N91" i="157"/>
  <c r="N93" i="157" s="1"/>
  <c r="D145" i="5" s="1"/>
  <c r="N86" i="26"/>
  <c r="N88" i="26" s="1"/>
  <c r="D18" i="5" s="1"/>
  <c r="N85" i="286"/>
  <c r="N87" i="286" s="1"/>
  <c r="D243" i="5" s="1"/>
  <c r="N91" i="249"/>
  <c r="N93" i="249" s="1"/>
  <c r="D209" i="5" s="1"/>
  <c r="N85" i="285"/>
  <c r="N87" i="285" s="1"/>
  <c r="D242" i="5" s="1"/>
  <c r="N86" i="60"/>
  <c r="N88" i="60" s="1"/>
  <c r="D51" i="5" s="1"/>
  <c r="N86" i="141"/>
  <c r="N88" i="141" s="1"/>
  <c r="D133" i="5" s="1"/>
  <c r="N86" i="142"/>
  <c r="N88" i="142" s="1"/>
  <c r="D134" i="5" s="1"/>
  <c r="N85" i="301"/>
  <c r="N87" i="301" s="1"/>
  <c r="N93" i="245"/>
  <c r="N95" i="245" s="1"/>
  <c r="D205" i="5" s="1"/>
  <c r="N88" i="271"/>
  <c r="N90" i="271" s="1"/>
  <c r="D229" i="5" s="1"/>
  <c r="N96" i="252"/>
  <c r="N98" i="252" s="1"/>
  <c r="D212" i="5" s="1"/>
  <c r="N87" i="306"/>
  <c r="N89" i="306" s="1"/>
  <c r="D262" i="5" s="1"/>
  <c r="N87" i="317"/>
  <c r="N89" i="317" s="1"/>
  <c r="D273" i="5" s="1"/>
  <c r="N86" i="79"/>
  <c r="N88" i="79" s="1"/>
  <c r="D70" i="5" s="1"/>
  <c r="N87" i="262"/>
  <c r="N89" i="262" s="1"/>
  <c r="D221" i="5" s="1"/>
  <c r="N87" i="313"/>
  <c r="N89" i="313" s="1"/>
  <c r="D269" i="5" s="1"/>
  <c r="N86" i="231"/>
  <c r="N88" i="231" s="1"/>
  <c r="D191" i="5" s="1"/>
  <c r="N85" i="133"/>
  <c r="N87" i="133" s="1"/>
  <c r="D124" i="5" s="1"/>
  <c r="N90" i="188"/>
  <c r="N92" i="188" s="1"/>
  <c r="D167" i="5" s="1"/>
  <c r="N86" i="243"/>
  <c r="N88" i="243" s="1"/>
  <c r="D203" i="5" s="1"/>
  <c r="N82" i="227"/>
  <c r="N84" i="227" s="1"/>
  <c r="D188" i="5" s="1"/>
  <c r="N86" i="134"/>
  <c r="N88" i="134" s="1"/>
  <c r="D125" i="5" s="1"/>
  <c r="N86" i="86"/>
  <c r="N88" i="86" s="1"/>
  <c r="N85" i="291"/>
  <c r="N87" i="291" s="1"/>
  <c r="D247" i="5" s="1"/>
  <c r="N86" i="146"/>
  <c r="N88" i="146" s="1"/>
  <c r="D138" i="5" s="1"/>
  <c r="N87" i="353"/>
  <c r="N89" i="353" s="1"/>
  <c r="D305" i="5" s="1"/>
  <c r="N87" i="330"/>
  <c r="N89" i="330" s="1"/>
  <c r="D284" i="5" s="1"/>
  <c r="N91" i="154"/>
  <c r="N93" i="154" s="1"/>
  <c r="D143" i="5" s="1"/>
  <c r="N87" i="315"/>
  <c r="N89" i="315" s="1"/>
  <c r="D271" i="5" s="1"/>
  <c r="N85" i="192"/>
  <c r="N87" i="192" s="1"/>
  <c r="D172" i="5" s="1"/>
  <c r="N87" i="318"/>
  <c r="N89" i="318" s="1"/>
  <c r="D274" i="5" s="1"/>
  <c r="N94" i="220"/>
  <c r="N96" i="220" s="1"/>
  <c r="D182" i="5" s="1"/>
  <c r="N90" i="180"/>
  <c r="N92" i="180" s="1"/>
  <c r="N91" i="248"/>
  <c r="N93" i="248" s="1"/>
  <c r="D208" i="5" s="1"/>
  <c r="N87" i="329"/>
  <c r="N89" i="329" s="1"/>
  <c r="D283" i="5" s="1"/>
  <c r="N86" i="81"/>
  <c r="N88" i="81" s="1"/>
  <c r="D72" i="5" s="1"/>
  <c r="N87" i="314"/>
  <c r="N89" i="314" s="1"/>
  <c r="D270" i="5" s="1"/>
  <c r="N86" i="20"/>
  <c r="N88" i="20" s="1"/>
  <c r="D12" i="5" s="1"/>
  <c r="N88" i="48"/>
  <c r="N90" i="48" s="1"/>
  <c r="D40" i="5" s="1"/>
  <c r="N86" i="34"/>
  <c r="N88" i="34" s="1"/>
  <c r="D26" i="5" s="1"/>
  <c r="N86" i="41"/>
  <c r="N88" i="41" s="1"/>
  <c r="D32" i="5" s="1"/>
  <c r="N86" i="18"/>
  <c r="N88" i="18" s="1"/>
  <c r="D10" i="5" s="1"/>
  <c r="N86" i="45"/>
  <c r="N88" i="45" s="1"/>
  <c r="D36" i="5" s="1"/>
  <c r="N86" i="46"/>
  <c r="N88" i="46" s="1"/>
  <c r="D38" i="5" s="1"/>
  <c r="N86" i="14"/>
  <c r="N88" i="14" s="1"/>
  <c r="D6" i="5" s="1"/>
  <c r="N86" i="19"/>
  <c r="N88" i="19" s="1"/>
  <c r="D11" i="5" s="1"/>
  <c r="N86" i="22"/>
  <c r="N88" i="22" s="1"/>
  <c r="D14" i="5" s="1"/>
  <c r="N86" i="16"/>
  <c r="N88" i="16" s="1"/>
  <c r="D8" i="5" s="1"/>
  <c r="N86" i="27"/>
  <c r="N88" i="27" s="1"/>
  <c r="D19" i="5" s="1"/>
  <c r="N86" i="23"/>
  <c r="N88" i="23" s="1"/>
  <c r="D15" i="5" s="1"/>
  <c r="N86" i="9"/>
  <c r="N88" i="9" s="1"/>
  <c r="D4" i="5" s="1"/>
  <c r="N86" i="33"/>
  <c r="N88" i="33" s="1"/>
  <c r="D25" i="5" s="1"/>
  <c r="N86" i="31"/>
  <c r="N88" i="31" s="1"/>
  <c r="D23" i="5" s="1"/>
  <c r="N86" i="36"/>
  <c r="N88" i="36" s="1"/>
  <c r="D27" i="5" s="1"/>
  <c r="N86" i="35"/>
  <c r="N88" i="35" s="1"/>
  <c r="D37" i="5" s="1"/>
  <c r="N85" i="74"/>
  <c r="N87" i="74" s="1"/>
  <c r="D65" i="5" s="1"/>
  <c r="N86" i="106"/>
  <c r="N88" i="106" s="1"/>
  <c r="D96" i="5" s="1"/>
  <c r="N87" i="348"/>
  <c r="N89" i="348" s="1"/>
  <c r="D301" i="5" s="1"/>
  <c r="N88" i="272"/>
  <c r="N90" i="272" s="1"/>
  <c r="D230" i="5" s="1"/>
  <c r="N89" i="50"/>
  <c r="N91" i="50" s="1"/>
  <c r="D42" i="5" s="1"/>
  <c r="N87" i="254"/>
  <c r="N89" i="254" s="1"/>
  <c r="D214" i="5" s="1"/>
  <c r="N87" i="294"/>
  <c r="N89" i="294" s="1"/>
  <c r="D250" i="5" s="1"/>
  <c r="N87" i="311" l="1"/>
  <c r="N89" i="311" s="1"/>
  <c r="D267" i="5" s="1"/>
  <c r="N87" i="319"/>
  <c r="N89" i="319" s="1"/>
  <c r="D275" i="5" s="1"/>
  <c r="N86" i="89"/>
  <c r="N88" i="89" s="1"/>
  <c r="D80" i="5" s="1"/>
  <c r="N101" i="260"/>
  <c r="N103" i="260" s="1"/>
  <c r="D219" i="5" s="1"/>
  <c r="N91" i="176"/>
  <c r="N93" i="176" s="1"/>
  <c r="D155" i="5" s="1"/>
  <c r="N86" i="80"/>
  <c r="N88" i="80" s="1"/>
  <c r="D71" i="5" s="1"/>
  <c r="N88" i="275"/>
  <c r="N90" i="275" s="1"/>
  <c r="D233" i="5" s="1"/>
  <c r="N87" i="355"/>
  <c r="N89" i="355" s="1"/>
  <c r="D307" i="5" s="1"/>
  <c r="N86" i="71"/>
  <c r="N88" i="71" s="1"/>
  <c r="D62" i="5" s="1"/>
  <c r="N90" i="174"/>
  <c r="N92" i="174" s="1"/>
  <c r="D154" i="5" s="1"/>
  <c r="N87" i="332"/>
  <c r="N89" i="332" s="1"/>
  <c r="D286" i="5" s="1"/>
  <c r="N90" i="189"/>
  <c r="N92" i="189" s="1"/>
  <c r="D169" i="5" s="1"/>
  <c r="D77" i="5"/>
  <c r="D78" i="5"/>
  <c r="D258" i="5"/>
  <c r="D257" i="5"/>
  <c r="D159" i="5"/>
  <c r="D160"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<sst xmlns="http://schemas.openxmlformats.org/spreadsheetml/2006/main" count="38555" uniqueCount="2343">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</sst>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 numFmtId="179" formatCode="0.0"/>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1"/>
      <color rgb="FFFF0000"/>
      <name val="Calibri"/>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3" fillId="5" borderId="4" xfId="3" applyNumberFormat="1" applyFill="1" applyBorder="1" applyProtection="1"/>
    <xf numFmtId="178" fontId="3" fillId="16" borderId="63" xfId="3" applyNumberFormat="1" applyFill="1" applyBorder="1" applyProtection="1"/>
    <xf numFmtId="178" fontId="0" fillId="0" borderId="0" xfId="0" applyNumberFormat="1" applyFill="1" applyProtection="1"/>
    <xf numFmtId="2" fontId="0" fillId="0" borderId="0" xfId="0" applyNumberFormat="1" applyFill="1" applyProtection="1"/>
    <xf numFmtId="179" fontId="0" fillId="0" borderId="0" xfId="0" applyNumberFormat="1" applyFill="1" applyProtection="1"/>
    <xf numFmtId="4" fontId="7" fillId="20" borderId="6" xfId="1" applyNumberFormat="1" applyFont="1" applyFill="1" applyBorder="1" applyProtection="1"/>
    <xf numFmtId="0" fontId="7" fillId="29" borderId="6" xfId="1" applyFont="1" applyFill="1" applyBorder="1" applyAlignment="1" applyProtection="1">
      <alignment horizontal="left" wrapText="1"/>
    </xf>
    <xf numFmtId="4" fontId="7" fillId="29" borderId="6" xfId="1" applyNumberFormat="1" applyFon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3" fontId="44" fillId="3" borderId="3" xfId="2" applyNumberFormat="1" applyFont="1" applyBorder="1" applyProtection="1"/>
    <xf numFmtId="3" fontId="44" fillId="3" borderId="3" xfId="2" applyNumberFormat="1" applyFont="1" applyBorder="1" applyAlignment="1" applyProtection="1">
      <alignment vertical="center"/>
    </xf>
    <xf numFmtId="3" fontId="5" fillId="3" borderId="3" xfId="2" applyNumberFormat="1" applyFont="1" applyBorder="1" applyAlignment="1" applyProtection="1">
      <alignment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TOLIMA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4"/>
      <c r="B32" s="664"/>
      <c r="C32" s="664"/>
      <c r="D32" s="664"/>
      <c r="E32" s="664"/>
      <c r="F32" s="664"/>
      <c r="G32" s="664"/>
      <c r="H32" s="664"/>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4"/>
      <c r="B33" s="664"/>
      <c r="C33" s="664"/>
      <c r="D33" s="664"/>
      <c r="E33" s="664"/>
      <c r="F33" s="664"/>
      <c r="G33" s="664"/>
      <c r="H33" s="664"/>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4"/>
      <c r="B34" s="664"/>
      <c r="C34" s="664"/>
      <c r="D34" s="664"/>
      <c r="E34" s="664"/>
      <c r="F34" s="664"/>
      <c r="G34" s="664"/>
      <c r="H34" s="664"/>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4"/>
      <c r="B35" s="664"/>
      <c r="C35" s="664"/>
      <c r="D35" s="664"/>
      <c r="E35" s="664"/>
      <c r="F35" s="664"/>
      <c r="G35" s="664"/>
      <c r="H35" s="664"/>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4"/>
      <c r="B36" s="664"/>
      <c r="C36" s="664"/>
      <c r="D36" s="664"/>
      <c r="E36" s="664"/>
      <c r="F36" s="664"/>
      <c r="G36" s="664"/>
      <c r="H36" s="664"/>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4"/>
      <c r="B37" s="664"/>
      <c r="C37" s="664"/>
      <c r="D37" s="664"/>
      <c r="E37" s="664"/>
      <c r="F37" s="664"/>
      <c r="G37" s="664"/>
      <c r="H37" s="664"/>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4"/>
      <c r="B38" s="664"/>
      <c r="C38" s="664"/>
      <c r="D38" s="664"/>
      <c r="E38" s="664"/>
      <c r="F38" s="664"/>
      <c r="G38" s="664"/>
      <c r="H38" s="664"/>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09" activePane="bottomRight" state="frozen"/>
      <selection activeCell="D20" sqref="D20"/>
      <selection pane="topRight" activeCell="D20" sqref="D20"/>
      <selection pane="bottomLeft" activeCell="D20" sqref="D20"/>
      <selection pane="bottomRight" activeCell="G312" sqref="G312"/>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5" t="s">
        <v>1933</v>
      </c>
      <c r="B1" s="666"/>
      <c r="C1" s="666"/>
      <c r="D1" s="667"/>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2761840.3908333327</v>
      </c>
      <c r="G3" t="s">
        <v>1064</v>
      </c>
      <c r="J3" s="1"/>
    </row>
    <row r="4" spans="1:10" ht="54" thickTop="1" thickBot="1">
      <c r="A4" s="137" t="s">
        <v>1069</v>
      </c>
      <c r="B4" s="138" t="s">
        <v>1253</v>
      </c>
      <c r="C4" s="136" t="s">
        <v>1068</v>
      </c>
      <c r="D4" s="183">
        <f>VLOOKUP('200.2'!A88,'200.2'!A37:N108,14,FALSE)</f>
        <v>217653.21756092479</v>
      </c>
      <c r="J4" s="1"/>
    </row>
    <row r="5" spans="1:10" ht="54" thickTop="1" thickBot="1">
      <c r="A5" s="137" t="s">
        <v>1070</v>
      </c>
      <c r="B5" s="138" t="s">
        <v>1254</v>
      </c>
      <c r="C5" s="139" t="s">
        <v>1071</v>
      </c>
      <c r="D5" s="183">
        <f>VLOOKUP('201.1'!A88,'201.1'!A38:N109,14,FALSE)</f>
        <v>157958.45269537481</v>
      </c>
    </row>
    <row r="6" spans="1:10" ht="54" thickTop="1" thickBot="1">
      <c r="A6" s="137" t="s">
        <v>1072</v>
      </c>
      <c r="B6" s="138" t="s">
        <v>1255</v>
      </c>
      <c r="C6" s="139" t="s">
        <v>1071</v>
      </c>
      <c r="D6" s="183">
        <f>VLOOKUP('201.2'!A88,'201.2'!A39:N110,14,FALSE)</f>
        <v>154439.6252848485</v>
      </c>
    </row>
    <row r="7" spans="1:10" ht="70.5" customHeight="1" thickTop="1" thickBot="1">
      <c r="A7" s="137" t="s">
        <v>1073</v>
      </c>
      <c r="B7" s="138" t="s">
        <v>1256</v>
      </c>
      <c r="C7" s="139" t="s">
        <v>1071</v>
      </c>
      <c r="D7" s="183">
        <f>VLOOKUP('201.3'!A88,'201.3'!A40:N111,14,FALSE)</f>
        <v>37506.2994037674</v>
      </c>
    </row>
    <row r="8" spans="1:10" ht="54" thickTop="1" thickBot="1">
      <c r="A8" s="137" t="s">
        <v>1074</v>
      </c>
      <c r="B8" s="138" t="s">
        <v>1257</v>
      </c>
      <c r="C8" s="139" t="s">
        <v>1071</v>
      </c>
      <c r="D8" s="184">
        <f>VLOOKUP('201.4'!A88,'201.4'!A41:N112,14,FALSE)</f>
        <v>62390.08198484849</v>
      </c>
    </row>
    <row r="9" spans="1:10" ht="54" thickTop="1" thickBot="1">
      <c r="A9" s="137" t="s">
        <v>1075</v>
      </c>
      <c r="B9" s="138" t="s">
        <v>1254</v>
      </c>
      <c r="C9" s="139" t="s">
        <v>1929</v>
      </c>
      <c r="D9" s="184">
        <f>VLOOKUP('201.5'!A88,'201.5'!A42:N113,14,FALSE)</f>
        <v>157958.45269537481</v>
      </c>
    </row>
    <row r="10" spans="1:10" ht="54" thickTop="1" thickBot="1">
      <c r="A10" s="137" t="s">
        <v>1076</v>
      </c>
      <c r="B10" s="138" t="s">
        <v>1255</v>
      </c>
      <c r="C10" s="139" t="s">
        <v>1929</v>
      </c>
      <c r="D10" s="184">
        <f>VLOOKUP('201.6'!A88,'201.6'!A43:N114,14,FALSE)</f>
        <v>154439.6252848485</v>
      </c>
    </row>
    <row r="11" spans="1:10" ht="54" thickTop="1" thickBot="1">
      <c r="A11" s="137" t="s">
        <v>1077</v>
      </c>
      <c r="B11" s="138" t="s">
        <v>1255</v>
      </c>
      <c r="C11" s="139" t="s">
        <v>388</v>
      </c>
      <c r="D11" s="184">
        <f>VLOOKUP('201.7'!A88,'201.7'!A44:N115,14,FALSE)</f>
        <v>151447.75627878786</v>
      </c>
    </row>
    <row r="12" spans="1:10" ht="54" thickTop="1" thickBot="1">
      <c r="A12" s="137" t="s">
        <v>1078</v>
      </c>
      <c r="B12" s="138" t="s">
        <v>1258</v>
      </c>
      <c r="C12" s="139" t="s">
        <v>233</v>
      </c>
      <c r="D12" s="184">
        <f>VLOOKUP('201.8'!A88,'201.8'!A45:N116,14,FALSE)</f>
        <v>15769.246409090909</v>
      </c>
    </row>
    <row r="13" spans="1:10" ht="54" thickTop="1" thickBot="1">
      <c r="A13" s="137" t="s">
        <v>1079</v>
      </c>
      <c r="B13" s="138" t="s">
        <v>1259</v>
      </c>
      <c r="C13" s="139" t="s">
        <v>233</v>
      </c>
      <c r="D13" s="184">
        <f>VLOOKUP('201.9'!A88,'201.9'!A46:N117,14,FALSE)</f>
        <v>15562.428227272729</v>
      </c>
    </row>
    <row r="14" spans="1:10" ht="54" thickTop="1" thickBot="1">
      <c r="A14" s="137" t="s">
        <v>1080</v>
      </c>
      <c r="B14" s="138" t="s">
        <v>1260</v>
      </c>
      <c r="C14" s="139" t="s">
        <v>144</v>
      </c>
      <c r="D14" s="184">
        <f>VLOOKUP('201.10'!A88,'201.10'!A47:N118,14,FALSE)</f>
        <v>6841.6105037878788</v>
      </c>
    </row>
    <row r="15" spans="1:10" ht="54" thickTop="1" thickBot="1">
      <c r="A15" s="137" t="s">
        <v>1081</v>
      </c>
      <c r="B15" s="138" t="s">
        <v>1261</v>
      </c>
      <c r="C15" s="139" t="s">
        <v>1082</v>
      </c>
      <c r="D15" s="184">
        <f>VLOOKUP('201.11'!A88,'201.11'!A48:N119,14,FALSE)</f>
        <v>2869.8572196261684</v>
      </c>
    </row>
    <row r="16" spans="1:10" ht="54" thickTop="1" thickBot="1">
      <c r="A16" s="137" t="s">
        <v>1083</v>
      </c>
      <c r="B16" s="138" t="s">
        <v>1262</v>
      </c>
      <c r="C16" s="139" t="s">
        <v>1929</v>
      </c>
      <c r="D16" s="184">
        <f>VLOOKUP('201.12'!A88,'201.12'!A49:N120,14,FALSE)</f>
        <v>98564.003958333342</v>
      </c>
    </row>
    <row r="17" spans="1:4" ht="67.2" thickTop="1" thickBot="1">
      <c r="A17" s="140" t="s">
        <v>1084</v>
      </c>
      <c r="B17" s="141" t="s">
        <v>1263</v>
      </c>
      <c r="C17" s="139" t="s">
        <v>1929</v>
      </c>
      <c r="D17" s="184">
        <f>VLOOKUP('201.13'!A88,'201.13'!A50:N121,14,FALSE)</f>
        <v>111855.51406250001</v>
      </c>
    </row>
    <row r="18" spans="1:4" ht="54" thickTop="1" thickBot="1">
      <c r="A18" s="137" t="s">
        <v>1085</v>
      </c>
      <c r="B18" s="138" t="s">
        <v>1264</v>
      </c>
      <c r="C18" s="139" t="s">
        <v>144</v>
      </c>
      <c r="D18" s="184">
        <f>VLOOKUP('201.14'!A88,'201.14'!A51:N122,14,FALSE)</f>
        <v>31421.746200000001</v>
      </c>
    </row>
    <row r="19" spans="1:4" ht="54" thickTop="1" thickBot="1">
      <c r="A19" s="137" t="s">
        <v>1086</v>
      </c>
      <c r="B19" s="138" t="s">
        <v>1265</v>
      </c>
      <c r="C19" s="139" t="s">
        <v>144</v>
      </c>
      <c r="D19" s="184">
        <f>VLOOKUP('201.15'!A88,'201.15'!A52:N123,14,FALSE)</f>
        <v>38878.607625000004</v>
      </c>
    </row>
    <row r="20" spans="1:4" ht="54" thickTop="1" thickBot="1">
      <c r="A20" s="137" t="s">
        <v>1087</v>
      </c>
      <c r="B20" s="138" t="s">
        <v>1266</v>
      </c>
      <c r="C20" s="139" t="s">
        <v>144</v>
      </c>
      <c r="D20" s="184">
        <f>VLOOKUP('201.16'!A88,'201.16'!A53:N124,14,FALSE)</f>
        <v>1947.3644666666667</v>
      </c>
    </row>
    <row r="21" spans="1:4" ht="54" thickTop="1" thickBot="1">
      <c r="A21" s="137" t="s">
        <v>1088</v>
      </c>
      <c r="B21" s="138" t="s">
        <v>1267</v>
      </c>
      <c r="C21" s="139" t="s">
        <v>1929</v>
      </c>
      <c r="D21" s="184">
        <f>VLOOKUP('201.17'!A88,'201.17'!A54:N125,14,FALSE)</f>
        <v>80642.88320833334</v>
      </c>
    </row>
    <row r="22" spans="1:4" ht="54" thickTop="1" thickBot="1">
      <c r="A22" s="137" t="s">
        <v>1089</v>
      </c>
      <c r="B22" s="138" t="s">
        <v>1268</v>
      </c>
      <c r="C22" s="139" t="s">
        <v>1929</v>
      </c>
      <c r="D22" s="184">
        <f>VLOOKUP('201.18'!A88,'201.18'!A55:N126,14,FALSE)</f>
        <v>80642.88320833334</v>
      </c>
    </row>
    <row r="23" spans="1:4" ht="54" thickTop="1" thickBot="1">
      <c r="A23" s="137" t="s">
        <v>1090</v>
      </c>
      <c r="B23" s="138" t="s">
        <v>1269</v>
      </c>
      <c r="C23" s="139" t="s">
        <v>144</v>
      </c>
      <c r="D23" s="184">
        <f>VLOOKUP('201.19'!A88,'201.19'!A56:N127,14,FALSE)</f>
        <v>35754.704808333343</v>
      </c>
    </row>
    <row r="24" spans="1:4" ht="54" thickTop="1" thickBot="1">
      <c r="A24" s="137" t="s">
        <v>1091</v>
      </c>
      <c r="B24" s="138" t="s">
        <v>1270</v>
      </c>
      <c r="C24" s="139" t="s">
        <v>144</v>
      </c>
      <c r="D24" s="184">
        <f>VLOOKUP('201.20'!A88,'201.20'!A57:N128,14,FALSE)</f>
        <v>9740.4843611111119</v>
      </c>
    </row>
    <row r="25" spans="1:4" ht="54" thickTop="1" thickBot="1">
      <c r="A25" s="137" t="s">
        <v>1092</v>
      </c>
      <c r="B25" s="138" t="s">
        <v>1271</v>
      </c>
      <c r="C25" s="139" t="s">
        <v>144</v>
      </c>
      <c r="D25" s="184">
        <f>VLOOKUP('201.21'!A88,'201.21'!A58:N129,14,FALSE)</f>
        <v>6098.8554033333339</v>
      </c>
    </row>
    <row r="26" spans="1:4" ht="54" thickTop="1" thickBot="1">
      <c r="A26" s="137" t="s">
        <v>1509</v>
      </c>
      <c r="B26" s="138" t="s">
        <v>1497</v>
      </c>
      <c r="C26" s="139" t="s">
        <v>1929</v>
      </c>
      <c r="D26" s="184">
        <f>VLOOKUP('203.1'!A88,'203.1'!A59:N130,14,FALSE)</f>
        <v>878319.72799999989</v>
      </c>
    </row>
    <row r="27" spans="1:4" ht="54" thickTop="1" thickBot="1">
      <c r="A27" s="137" t="s">
        <v>1510</v>
      </c>
      <c r="B27" s="138" t="s">
        <v>1501</v>
      </c>
      <c r="C27" s="139" t="s">
        <v>1929</v>
      </c>
      <c r="D27" s="184">
        <f>VLOOKUP('203.2'!A88,'203.2'!A60:N131,14,FALSE)</f>
        <v>1048444.4099999999</v>
      </c>
    </row>
    <row r="28" spans="1:4" ht="54" thickTop="1" thickBot="1">
      <c r="A28" s="137" t="s">
        <v>1511</v>
      </c>
      <c r="B28" s="138" t="s">
        <v>1502</v>
      </c>
      <c r="C28" s="139" t="s">
        <v>1929</v>
      </c>
      <c r="D28" s="184">
        <f>VLOOKUP('203.3'!A88,'203.3'!A61:N132,14,FALSE)</f>
        <v>1169962.04</v>
      </c>
    </row>
    <row r="29" spans="1:4" ht="54" thickTop="1" thickBot="1">
      <c r="A29" s="137" t="s">
        <v>1512</v>
      </c>
      <c r="B29" s="138" t="s">
        <v>1503</v>
      </c>
      <c r="C29" s="139" t="s">
        <v>1929</v>
      </c>
      <c r="D29" s="184">
        <f>VLOOKUP('203.4'!A88,'203.4'!A62:N133,14,FALSE)</f>
        <v>570037.45500000007</v>
      </c>
    </row>
    <row r="30" spans="1:4" ht="54" thickTop="1" thickBot="1">
      <c r="A30" s="137" t="s">
        <v>1513</v>
      </c>
      <c r="B30" s="138" t="s">
        <v>1504</v>
      </c>
      <c r="C30" s="139" t="s">
        <v>1929</v>
      </c>
      <c r="D30" s="184">
        <f>VLOOKUP('203.5'!A88,'203.5'!A63:N134,14,FALSE)</f>
        <v>649389.53083333327</v>
      </c>
    </row>
    <row r="31" spans="1:4" ht="54" thickTop="1" thickBot="1">
      <c r="A31" s="137" t="s">
        <v>1514</v>
      </c>
      <c r="B31" s="138" t="s">
        <v>1505</v>
      </c>
      <c r="C31" s="139" t="s">
        <v>1929</v>
      </c>
      <c r="D31" s="184">
        <f>VLOOKUP('203.6'!A88,'203.6'!A64:N135,14,FALSE)</f>
        <v>699886.30636363639</v>
      </c>
    </row>
    <row r="32" spans="1:4" ht="54" thickTop="1" thickBot="1">
      <c r="A32" s="137" t="s">
        <v>1515</v>
      </c>
      <c r="B32" s="138" t="s">
        <v>1506</v>
      </c>
      <c r="C32" s="139" t="s">
        <v>1929</v>
      </c>
      <c r="D32" s="184">
        <f>VLOOKUP('203.7'!A88,'203.7'!A65:N136,14,FALSE)</f>
        <v>292345.79833333334</v>
      </c>
    </row>
    <row r="33" spans="1:4" ht="54" thickTop="1" thickBot="1">
      <c r="A33" s="137" t="s">
        <v>1516</v>
      </c>
      <c r="B33" s="138" t="s">
        <v>1955</v>
      </c>
      <c r="C33" s="139" t="s">
        <v>1929</v>
      </c>
      <c r="D33" s="184">
        <f>VLOOKUP('203.8'!A88,'203.8'!A66:N137,14,FALSE)</f>
        <v>382148.39812500007</v>
      </c>
    </row>
    <row r="34" spans="1:4" ht="54" thickTop="1" thickBot="1">
      <c r="A34" s="137" t="s">
        <v>1517</v>
      </c>
      <c r="B34" s="138" t="s">
        <v>1508</v>
      </c>
      <c r="C34" s="139" t="s">
        <v>1929</v>
      </c>
      <c r="D34" s="184">
        <f>VLOOKUP('203.9'!A88,'203.9'!A67:N138,14,FALSE)</f>
        <v>401363.29133333336</v>
      </c>
    </row>
    <row r="35" spans="1:4" ht="54" thickTop="1" thickBot="1">
      <c r="A35" s="137" t="s">
        <v>1518</v>
      </c>
      <c r="B35" s="138" t="s">
        <v>1498</v>
      </c>
      <c r="C35" s="139" t="s">
        <v>1929</v>
      </c>
      <c r="D35" s="184">
        <f>VLOOKUP('203.10'!A88,'203.10'!A68:N139,14,FALSE)</f>
        <v>242740.59875</v>
      </c>
    </row>
    <row r="36" spans="1:4" ht="54" thickTop="1" thickBot="1">
      <c r="A36" s="137" t="s">
        <v>1519</v>
      </c>
      <c r="B36" s="138" t="s">
        <v>1499</v>
      </c>
      <c r="C36" s="139" t="s">
        <v>1929</v>
      </c>
      <c r="D36" s="184">
        <f>VLOOKUP('203.11'!A88,'203.11'!A69:N140,14,FALSE)</f>
        <v>303542.01681818179</v>
      </c>
    </row>
    <row r="37" spans="1:4" ht="54" thickTop="1" thickBot="1">
      <c r="A37" s="137" t="s">
        <v>1520</v>
      </c>
      <c r="B37" s="225" t="s">
        <v>1500</v>
      </c>
      <c r="C37" s="139" t="s">
        <v>1929</v>
      </c>
      <c r="D37" s="184">
        <f>VLOOKUP('203.12'!A88,'203.12'!A70:N141,14,FALSE)</f>
        <v>313523.77952380956</v>
      </c>
    </row>
    <row r="38" spans="1:4" ht="54" thickTop="1" thickBot="1">
      <c r="A38" s="137" t="s">
        <v>1093</v>
      </c>
      <c r="B38" s="138" t="s">
        <v>1272</v>
      </c>
      <c r="C38" s="139" t="s">
        <v>388</v>
      </c>
      <c r="D38" s="184">
        <f>VLOOKUP('210.1.1'!A88,'210.1.1'!A71:N142,14,FALSE)</f>
        <v>9687.1116875000007</v>
      </c>
    </row>
    <row r="39" spans="1:4" ht="54" thickTop="1" thickBot="1">
      <c r="A39" s="137" t="s">
        <v>1094</v>
      </c>
      <c r="B39" s="138" t="s">
        <v>1273</v>
      </c>
      <c r="C39" s="139" t="s">
        <v>388</v>
      </c>
      <c r="D39" s="184">
        <f>VLOOKUP('210.1.2'!A88,'210.1.2'!A72:N143,14,FALSE)</f>
        <v>3174.1116874999998</v>
      </c>
    </row>
    <row r="40" spans="1:4" ht="54" thickTop="1" thickBot="1">
      <c r="A40" s="137" t="s">
        <v>1095</v>
      </c>
      <c r="B40" s="138" t="s">
        <v>1274</v>
      </c>
      <c r="C40" s="139" t="s">
        <v>388</v>
      </c>
      <c r="D40" s="184">
        <f>VLOOKUP('210.2.1'!A90,'210.2.1'!A73:N144,14,FALSE)</f>
        <v>35891.09190530303</v>
      </c>
    </row>
    <row r="41" spans="1:4" ht="54" thickTop="1" thickBot="1">
      <c r="A41" s="137" t="s">
        <v>1096</v>
      </c>
      <c r="B41" s="138" t="s">
        <v>1275</v>
      </c>
      <c r="C41" s="139" t="s">
        <v>388</v>
      </c>
      <c r="D41" s="184">
        <f>VLOOKUP('210.2.2'!A88,'210.2.2'!A74:N145,14,FALSE)</f>
        <v>9687.1116875000007</v>
      </c>
    </row>
    <row r="42" spans="1:4" ht="54" thickTop="1" thickBot="1">
      <c r="A42" s="137" t="s">
        <v>1097</v>
      </c>
      <c r="B42" s="138" t="s">
        <v>1276</v>
      </c>
      <c r="C42" s="139" t="s">
        <v>388</v>
      </c>
      <c r="D42" s="184">
        <f>VLOOKUP('210.2.3'!A91,'210.2.3'!A91:N146,14,FALSE)</f>
        <v>29378.09190530303</v>
      </c>
    </row>
    <row r="43" spans="1:4" ht="54" thickTop="1" thickBot="1">
      <c r="A43" s="137" t="s">
        <v>1098</v>
      </c>
      <c r="B43" s="138" t="s">
        <v>1277</v>
      </c>
      <c r="C43" s="139" t="s">
        <v>388</v>
      </c>
      <c r="D43" s="184">
        <f>VLOOKUP('210.2.4'!A88,'210.2.4'!A88:N147,14,FALSE)</f>
        <v>3174.1116874999998</v>
      </c>
    </row>
    <row r="44" spans="1:4" ht="54" thickTop="1" thickBot="1">
      <c r="A44" s="137" t="s">
        <v>1099</v>
      </c>
      <c r="B44" s="138" t="s">
        <v>1278</v>
      </c>
      <c r="C44" s="139" t="s">
        <v>388</v>
      </c>
      <c r="D44" s="184">
        <f>VLOOKUP('211.1'!A88,'211.1'!A88:N148,14,FALSE)</f>
        <v>7653.1476174242425</v>
      </c>
    </row>
    <row r="45" spans="1:4" ht="54" thickTop="1" thickBot="1">
      <c r="A45" s="137" t="s">
        <v>1100</v>
      </c>
      <c r="B45" s="138" t="s">
        <v>1279</v>
      </c>
      <c r="C45" s="139" t="s">
        <v>388</v>
      </c>
      <c r="D45" s="184">
        <f>VLOOKUP('220.1'!A88,'220.1'!A88:N149,14,FALSE)</f>
        <v>11988.60325</v>
      </c>
    </row>
    <row r="46" spans="1:4" ht="54" thickTop="1" thickBot="1">
      <c r="A46" s="137" t="s">
        <v>1101</v>
      </c>
      <c r="B46" s="138" t="s">
        <v>1280</v>
      </c>
      <c r="C46" s="139" t="s">
        <v>388</v>
      </c>
      <c r="D46" s="184">
        <f>VLOOKUP('221.1'!A88,'221.1'!A88:N150,14,FALSE)</f>
        <v>8103.8790625000001</v>
      </c>
    </row>
    <row r="47" spans="1:4" ht="54" thickTop="1" thickBot="1">
      <c r="A47" s="137" t="s">
        <v>1102</v>
      </c>
      <c r="B47" s="138" t="s">
        <v>1281</v>
      </c>
      <c r="C47" s="139" t="s">
        <v>388</v>
      </c>
      <c r="D47" s="184">
        <f>VLOOKUP('221.2'!A88,'221.2'!A88:N151,14,FALSE)</f>
        <v>5009.8790625000001</v>
      </c>
    </row>
    <row r="48" spans="1:4" ht="67.2" thickTop="1" thickBot="1">
      <c r="A48" s="137" t="s">
        <v>1525</v>
      </c>
      <c r="B48" s="138" t="s">
        <v>1522</v>
      </c>
      <c r="C48" s="139" t="s">
        <v>233</v>
      </c>
      <c r="D48" s="184">
        <f>VLOOKUP('223.1'!A88,'223.1'!A88:N152,14,FALSE)</f>
        <v>7619.7038839999996</v>
      </c>
    </row>
    <row r="49" spans="1:4" ht="54" thickTop="1" thickBot="1">
      <c r="A49" s="137" t="s">
        <v>1526</v>
      </c>
      <c r="B49" s="138" t="s">
        <v>1523</v>
      </c>
      <c r="C49" s="139" t="s">
        <v>233</v>
      </c>
      <c r="D49" s="184">
        <f>VLOOKUP('223.2'!A88,'223.2'!A88:N153,14,FALSE)</f>
        <v>13185.003884000002</v>
      </c>
    </row>
    <row r="50" spans="1:4" ht="54" thickTop="1" thickBot="1">
      <c r="A50" s="137" t="s">
        <v>1527</v>
      </c>
      <c r="B50" s="138" t="s">
        <v>1524</v>
      </c>
      <c r="C50" s="139" t="s">
        <v>388</v>
      </c>
      <c r="D50" s="184">
        <f>VLOOKUP('223.3.1'!A88,'223.3.1'!A88:N154,14,FALSE)</f>
        <v>55380</v>
      </c>
    </row>
    <row r="51" spans="1:4" ht="67.2" thickTop="1" thickBot="1">
      <c r="A51" s="137" t="s">
        <v>1528</v>
      </c>
      <c r="B51" s="138" t="s">
        <v>1530</v>
      </c>
      <c r="C51" s="139" t="s">
        <v>388</v>
      </c>
      <c r="D51" s="184">
        <f>VLOOKUP('223.3.2'!A88,'223.3.2'!A88:N155,14,FALSE)</f>
        <v>80096.081577777775</v>
      </c>
    </row>
    <row r="52" spans="1:4" ht="54" thickTop="1" thickBot="1">
      <c r="A52" s="137" t="s">
        <v>1529</v>
      </c>
      <c r="B52" s="138" t="s">
        <v>1531</v>
      </c>
      <c r="C52" s="139" t="s">
        <v>388</v>
      </c>
      <c r="D52" s="184">
        <f>VLOOKUP('223.3.3'!A88,'223.3.3'!A88:N156,14,FALSE)</f>
        <v>82988.581577777775</v>
      </c>
    </row>
    <row r="53" spans="1:4" ht="54" thickTop="1" thickBot="1">
      <c r="A53" s="143" t="s">
        <v>1103</v>
      </c>
      <c r="B53" s="144" t="s">
        <v>2062</v>
      </c>
      <c r="C53" s="139" t="s">
        <v>233</v>
      </c>
      <c r="D53" s="184">
        <f>VLOOKUP('230.1'!A88,'230.1'!A88:N157,14,FALSE)</f>
        <v>2603.2121050000001</v>
      </c>
    </row>
    <row r="54" spans="1:4" ht="54" thickTop="1" thickBot="1">
      <c r="A54" s="143" t="s">
        <v>1104</v>
      </c>
      <c r="B54" s="144" t="s">
        <v>1282</v>
      </c>
      <c r="C54" s="139" t="s">
        <v>233</v>
      </c>
      <c r="D54" s="184">
        <f>VLOOKUP('231.1'!A88,'231.1'!A88:N159,14,FALSE)</f>
        <v>8271.0038839999997</v>
      </c>
    </row>
    <row r="55" spans="1:4" ht="54" thickTop="1" thickBot="1">
      <c r="A55" s="143" t="s">
        <v>1105</v>
      </c>
      <c r="B55" s="144" t="s">
        <v>1532</v>
      </c>
      <c r="C55" s="139" t="s">
        <v>233</v>
      </c>
      <c r="D55" s="184">
        <f>VLOOKUP('232.1'!A88,'232.1'!A88:N160,14,FALSE)</f>
        <v>7529.1718840000003</v>
      </c>
    </row>
    <row r="56" spans="1:4" ht="54" thickTop="1" thickBot="1">
      <c r="A56" s="143" t="s">
        <v>1533</v>
      </c>
      <c r="B56" s="144" t="s">
        <v>1956</v>
      </c>
      <c r="C56" s="139" t="s">
        <v>233</v>
      </c>
      <c r="D56" s="184">
        <f>VLOOKUP('233.1'!A88,'233.1'!A88:N161,14,FALSE)</f>
        <v>11125.803884000001</v>
      </c>
    </row>
    <row r="57" spans="1:4" ht="54" thickTop="1" thickBot="1">
      <c r="A57" s="143" t="s">
        <v>1535</v>
      </c>
      <c r="B57" s="144" t="s">
        <v>1536</v>
      </c>
      <c r="C57" s="139" t="s">
        <v>233</v>
      </c>
      <c r="D57" s="184">
        <f>VLOOKUP('233.10'!A88,'233.10'!A88:N162,14,FALSE)</f>
        <v>21967.803883999997</v>
      </c>
    </row>
    <row r="58" spans="1:4" ht="54" thickTop="1" thickBot="1">
      <c r="A58" s="143" t="s">
        <v>1106</v>
      </c>
      <c r="B58" s="144" t="s">
        <v>1537</v>
      </c>
      <c r="C58" s="139" t="s">
        <v>233</v>
      </c>
      <c r="D58" s="184">
        <f>VLOOKUP('234.1'!A88,'234.1'!A88:N163,14,FALSE)</f>
        <v>1075.41291</v>
      </c>
    </row>
    <row r="59" spans="1:4" ht="54" thickTop="1" thickBot="1">
      <c r="A59" s="143" t="s">
        <v>1540</v>
      </c>
      <c r="B59" s="144" t="s">
        <v>1541</v>
      </c>
      <c r="C59" s="139" t="s">
        <v>388</v>
      </c>
      <c r="D59" s="184">
        <f>VLOOKUP('235.1'!A88,'235.1'!A88:N164,14,FALSE)</f>
        <v>63198.354885714289</v>
      </c>
    </row>
    <row r="60" spans="1:4" ht="54" thickTop="1" thickBot="1">
      <c r="A60" s="145" t="s">
        <v>1542</v>
      </c>
      <c r="B60" s="144" t="s">
        <v>1543</v>
      </c>
      <c r="C60" s="139" t="s">
        <v>388</v>
      </c>
      <c r="D60" s="184">
        <f>VLOOKUP('235.10'!A88,'235.10'!A88:N165,14,FALSE)</f>
        <v>14318.354885714285</v>
      </c>
    </row>
    <row r="61" spans="1:4" ht="54" thickTop="1" thickBot="1">
      <c r="A61" s="145" t="s">
        <v>1544</v>
      </c>
      <c r="B61" s="144" t="s">
        <v>1545</v>
      </c>
      <c r="C61" s="139" t="s">
        <v>377</v>
      </c>
      <c r="D61" s="184">
        <f>VLOOKUP('235.11'!A88,'235.11'!A88:N166,14,FALSE)</f>
        <v>611</v>
      </c>
    </row>
    <row r="62" spans="1:4" ht="54" thickTop="1" thickBot="1">
      <c r="A62" s="145" t="s">
        <v>1546</v>
      </c>
      <c r="B62" s="144" t="s">
        <v>1957</v>
      </c>
      <c r="C62" s="139" t="s">
        <v>388</v>
      </c>
      <c r="D62" s="184">
        <f>VLOOKUP('236.1'!A88,'236.1'!A88:N167,14,FALSE)</f>
        <v>123227.15488571429</v>
      </c>
    </row>
    <row r="63" spans="1:4" ht="54" thickTop="1" thickBot="1">
      <c r="A63" s="145" t="s">
        <v>1549</v>
      </c>
      <c r="B63" s="144" t="s">
        <v>1958</v>
      </c>
      <c r="C63" s="139" t="s">
        <v>388</v>
      </c>
      <c r="D63" s="184">
        <f>VLOOKUP('236.10'!A87,'236.10'!A87:N168,14,FALSE)</f>
        <v>14318.354885714285</v>
      </c>
    </row>
    <row r="64" spans="1:4" ht="54" thickTop="1" thickBot="1">
      <c r="A64" s="145" t="s">
        <v>1550</v>
      </c>
      <c r="B64" s="146" t="s">
        <v>1551</v>
      </c>
      <c r="C64" s="180" t="s">
        <v>377</v>
      </c>
      <c r="D64" s="184">
        <f>VLOOKUP('236.11'!A88,'236.11'!A88:N169,14,FALSE)</f>
        <v>1361.3600000000001</v>
      </c>
    </row>
    <row r="65" spans="1:4" ht="54" thickTop="1" thickBot="1">
      <c r="A65" s="143" t="s">
        <v>1107</v>
      </c>
      <c r="B65" s="144" t="s">
        <v>1283</v>
      </c>
      <c r="C65" s="139" t="s">
        <v>233</v>
      </c>
      <c r="D65" s="184">
        <f>VLOOKUP('310.1'!A87,'310.1'!A87:N170,14,FALSE)</f>
        <v>954.93414250000012</v>
      </c>
    </row>
    <row r="66" spans="1:4" ht="54" thickTop="1" thickBot="1">
      <c r="A66" s="143" t="s">
        <v>1108</v>
      </c>
      <c r="B66" s="144" t="s">
        <v>1284</v>
      </c>
      <c r="C66" s="139" t="s">
        <v>388</v>
      </c>
      <c r="D66" s="184">
        <f>VLOOKUP('311.1'!A87,'311.1'!A87:N171,14,FALSE)</f>
        <v>46572.331577777775</v>
      </c>
    </row>
    <row r="67" spans="1:4" ht="54" thickTop="1" thickBot="1">
      <c r="A67" s="143" t="s">
        <v>1109</v>
      </c>
      <c r="B67" s="144" t="s">
        <v>1285</v>
      </c>
      <c r="C67" s="139" t="s">
        <v>1082</v>
      </c>
      <c r="D67" s="184">
        <f>VLOOKUP('312.1'!A88,'312.1'!A88:N172,14,FALSE)</f>
        <v>5122</v>
      </c>
    </row>
    <row r="68" spans="1:4" ht="54" thickTop="1" thickBot="1">
      <c r="A68" s="143" t="s">
        <v>1110</v>
      </c>
      <c r="B68" s="144" t="s">
        <v>1286</v>
      </c>
      <c r="C68" s="139" t="s">
        <v>1082</v>
      </c>
      <c r="D68" s="184">
        <f>VLOOKUP('312.2'!A88,'312.2'!A88:N173,14,FALSE)</f>
        <v>4641</v>
      </c>
    </row>
    <row r="69" spans="1:4" ht="54" thickTop="1" thickBot="1">
      <c r="A69" s="143" t="s">
        <v>1111</v>
      </c>
      <c r="B69" s="144" t="s">
        <v>1287</v>
      </c>
      <c r="C69" s="139" t="s">
        <v>1548</v>
      </c>
      <c r="D69" s="184">
        <f>VLOOKUP('312.3'!A87,'312.3'!A87:N174,14,FALSE)</f>
        <v>1748.76</v>
      </c>
    </row>
    <row r="70" spans="1:4" ht="54" thickTop="1" thickBot="1">
      <c r="A70" s="143" t="s">
        <v>1112</v>
      </c>
      <c r="B70" s="144" t="s">
        <v>1288</v>
      </c>
      <c r="C70" s="139" t="s">
        <v>388</v>
      </c>
      <c r="D70" s="185">
        <f>VLOOKUP('312.4'!A88,'312.4'!A88:N175,14,FALSE)</f>
        <v>46564.955233333334</v>
      </c>
    </row>
    <row r="71" spans="1:4" ht="54" thickTop="1" thickBot="1">
      <c r="A71" s="143" t="s">
        <v>1113</v>
      </c>
      <c r="B71" s="144" t="s">
        <v>1553</v>
      </c>
      <c r="C71" s="139" t="s">
        <v>388</v>
      </c>
      <c r="D71" s="185">
        <f>VLOOKUP('320.1'!A88,'320.1'!A88:N176,14,FALSE)</f>
        <v>80723.75523333333</v>
      </c>
    </row>
    <row r="72" spans="1:4" ht="54" thickTop="1" thickBot="1">
      <c r="A72" s="143" t="s">
        <v>1114</v>
      </c>
      <c r="B72" s="144" t="s">
        <v>1554</v>
      </c>
      <c r="C72" s="139" t="s">
        <v>388</v>
      </c>
      <c r="D72" s="185">
        <f>VLOOKUP('320.2'!A88,'320.2'!A88:N177,14,FALSE)</f>
        <v>80723.75523333333</v>
      </c>
    </row>
    <row r="73" spans="1:4" ht="54" thickTop="1" thickBot="1">
      <c r="A73" s="143" t="s">
        <v>1557</v>
      </c>
      <c r="B73" s="144" t="s">
        <v>1558</v>
      </c>
      <c r="C73" s="139" t="s">
        <v>388</v>
      </c>
      <c r="D73" s="185">
        <f>VLOOKUP('320.3'!A88,'320.3'!A88:N178,14,FALSE)</f>
        <v>80723.75523333333</v>
      </c>
    </row>
    <row r="74" spans="1:4" ht="54" thickTop="1" thickBot="1">
      <c r="A74" s="143" t="s">
        <v>1559</v>
      </c>
      <c r="B74" s="144" t="s">
        <v>1560</v>
      </c>
      <c r="C74" s="139" t="s">
        <v>388</v>
      </c>
      <c r="D74" s="185">
        <f>VLOOKUP('320.4'!A88,'320.4'!A88:N179,14,FALSE)</f>
        <v>96120.904750000002</v>
      </c>
    </row>
    <row r="75" spans="1:4" ht="54" thickTop="1" thickBot="1">
      <c r="A75" s="143" t="s">
        <v>1561</v>
      </c>
      <c r="B75" s="144" t="s">
        <v>1562</v>
      </c>
      <c r="C75" s="139" t="s">
        <v>388</v>
      </c>
      <c r="D75" s="185">
        <f>VLOOKUP('320.5'!A88,'320.5'!A88:N180,14,FALSE)</f>
        <v>96120.904750000002</v>
      </c>
    </row>
    <row r="76" spans="1:4" ht="54" thickTop="1" thickBot="1">
      <c r="A76" s="143" t="s">
        <v>1563</v>
      </c>
      <c r="B76" s="144" t="s">
        <v>1564</v>
      </c>
      <c r="C76" s="139" t="s">
        <v>388</v>
      </c>
      <c r="D76" s="185">
        <f>VLOOKUP('320.6'!A88,'320.6'!A88:N181,14,FALSE)</f>
        <v>96120.904750000002</v>
      </c>
    </row>
    <row r="77" spans="1:4" ht="54" thickTop="1" thickBot="1">
      <c r="A77" s="143" t="s">
        <v>1115</v>
      </c>
      <c r="B77" s="144" t="s">
        <v>1565</v>
      </c>
      <c r="C77" s="139" t="s">
        <v>388</v>
      </c>
      <c r="D77" s="185">
        <f>VLOOKUP('330.1'!A88,'330.1'!A88:N182,14,FALSE)</f>
        <v>83731.955233333341</v>
      </c>
    </row>
    <row r="78" spans="1:4" ht="54" thickTop="1" thickBot="1">
      <c r="A78" s="145" t="s">
        <v>1116</v>
      </c>
      <c r="B78" s="144" t="s">
        <v>1566</v>
      </c>
      <c r="C78" s="139" t="s">
        <v>388</v>
      </c>
      <c r="D78" s="185">
        <f>VLOOKUP('330.2'!A88,'330.1'!A88:N183,14,FALSE)</f>
        <v>83731.955233333341</v>
      </c>
    </row>
    <row r="79" spans="1:4" ht="54" thickTop="1" thickBot="1">
      <c r="A79" s="145" t="s">
        <v>1567</v>
      </c>
      <c r="B79" s="146" t="s">
        <v>1568</v>
      </c>
      <c r="C79" s="139" t="s">
        <v>388</v>
      </c>
      <c r="D79" s="185">
        <f>VLOOKUP('330.3'!A88,'330.3'!A88:N184,14,FALSE)</f>
        <v>83731.955233333341</v>
      </c>
    </row>
    <row r="80" spans="1:4" ht="54" thickTop="1" thickBot="1">
      <c r="A80" s="145" t="s">
        <v>1569</v>
      </c>
      <c r="B80" s="146" t="s">
        <v>1570</v>
      </c>
      <c r="C80" s="139" t="s">
        <v>388</v>
      </c>
      <c r="D80" s="185">
        <f>VLOOKUP('330.4'!A88,'330.4'!A88:N185,14,FALSE)</f>
        <v>99129.104749999999</v>
      </c>
    </row>
    <row r="81" spans="1:4" ht="54" thickTop="1" thickBot="1">
      <c r="A81" s="145" t="s">
        <v>1571</v>
      </c>
      <c r="B81" s="146" t="s">
        <v>1572</v>
      </c>
      <c r="C81" s="139" t="s">
        <v>388</v>
      </c>
      <c r="D81" s="185">
        <f>VLOOKUP('330.5'!A88,'330.5'!A88:N186,14,FALSE)</f>
        <v>99129.104749999999</v>
      </c>
    </row>
    <row r="82" spans="1:4" ht="54" thickTop="1" thickBot="1">
      <c r="A82" s="145" t="s">
        <v>1573</v>
      </c>
      <c r="B82" s="146" t="s">
        <v>1574</v>
      </c>
      <c r="C82" s="139" t="s">
        <v>388</v>
      </c>
      <c r="D82" s="185">
        <f>VLOOKUP('330.6'!A88,'330.6'!A88:N187,14,FALSE)</f>
        <v>99129.104749999999</v>
      </c>
    </row>
    <row r="83" spans="1:4" ht="54" thickTop="1" thickBot="1">
      <c r="A83" s="143" t="s">
        <v>1117</v>
      </c>
      <c r="B83" s="144" t="s">
        <v>1575</v>
      </c>
      <c r="C83" s="139" t="s">
        <v>388</v>
      </c>
      <c r="D83" s="185">
        <f>VLOOKUP('340.1'!A88,'340.1'!A88:N188,14,FALSE)</f>
        <v>84150.032850000003</v>
      </c>
    </row>
    <row r="84" spans="1:4" ht="54" thickTop="1" thickBot="1">
      <c r="A84" s="143" t="s">
        <v>1118</v>
      </c>
      <c r="B84" s="144" t="s">
        <v>1576</v>
      </c>
      <c r="C84" s="139" t="s">
        <v>388</v>
      </c>
      <c r="D84" s="185">
        <f>VLOOKUP('340.2'!A88,'340.2'!A88:N190,14,FALSE)</f>
        <v>84150.032850000003</v>
      </c>
    </row>
    <row r="85" spans="1:4" ht="54" thickTop="1" thickBot="1">
      <c r="A85" s="143" t="s">
        <v>1119</v>
      </c>
      <c r="B85" s="144" t="s">
        <v>1577</v>
      </c>
      <c r="C85" s="139" t="s">
        <v>388</v>
      </c>
      <c r="D85" s="185">
        <f>VLOOKUP('340.3'!A88,'340.3'!A88:N191,14,FALSE)</f>
        <v>84150.032850000003</v>
      </c>
    </row>
    <row r="86" spans="1:4" ht="54" thickTop="1" thickBot="1">
      <c r="A86" s="143" t="s">
        <v>1578</v>
      </c>
      <c r="B86" s="144" t="s">
        <v>2127</v>
      </c>
      <c r="C86" s="139" t="s">
        <v>388</v>
      </c>
      <c r="D86" s="185">
        <f>VLOOKUP('350.1'!A88,'350.1'!A88:N192,14,FALSE)</f>
        <v>136392.06634444444</v>
      </c>
    </row>
    <row r="87" spans="1:4" ht="54" thickTop="1" thickBot="1">
      <c r="A87" s="203" t="s">
        <v>1579</v>
      </c>
      <c r="B87" s="144" t="s">
        <v>2128</v>
      </c>
      <c r="C87" s="139" t="s">
        <v>388</v>
      </c>
      <c r="D87" s="185">
        <f>VLOOKUP('350.2'!A88,'350.2'!A88:N193,14,FALSE)</f>
        <v>136392.06634444444</v>
      </c>
    </row>
    <row r="88" spans="1:4" ht="54" thickTop="1" thickBot="1">
      <c r="A88" s="145" t="s">
        <v>1580</v>
      </c>
      <c r="B88" s="146" t="s">
        <v>1581</v>
      </c>
      <c r="C88" s="139" t="s">
        <v>388</v>
      </c>
      <c r="D88" s="185">
        <f>VLOOKUP('350.3'!A88,'350.3'!A88:N194,14,FALSE)</f>
        <v>136392.06634444444</v>
      </c>
    </row>
    <row r="89" spans="1:4" ht="54" thickTop="1" thickBot="1">
      <c r="A89" s="143" t="s">
        <v>1582</v>
      </c>
      <c r="B89" s="144" t="s">
        <v>1583</v>
      </c>
      <c r="C89" s="139" t="s">
        <v>388</v>
      </c>
      <c r="D89" s="185">
        <f>VLOOKUP('350.4'!A88,'350.4'!A88:N195,14,FALSE)</f>
        <v>136392.06634444444</v>
      </c>
    </row>
    <row r="90" spans="1:4" ht="54" thickTop="1" thickBot="1">
      <c r="A90" s="145" t="s">
        <v>1584</v>
      </c>
      <c r="B90" s="146" t="s">
        <v>1585</v>
      </c>
      <c r="C90" s="139" t="s">
        <v>388</v>
      </c>
      <c r="D90" s="185">
        <f>VLOOKUP('350.10'!A88,'350.10'!A88:N196,14,FALSE)</f>
        <v>81402.066344444451</v>
      </c>
    </row>
    <row r="91" spans="1:4" ht="54" thickTop="1" thickBot="1">
      <c r="A91" s="145" t="s">
        <v>1586</v>
      </c>
      <c r="B91" s="146" t="s">
        <v>1587</v>
      </c>
      <c r="C91" s="139" t="s">
        <v>388</v>
      </c>
      <c r="D91" s="185">
        <f>VLOOKUP('350.11'!A88,'350.11'!A88:N197,14,FALSE)</f>
        <v>81402.066344444451</v>
      </c>
    </row>
    <row r="92" spans="1:4" ht="54" thickTop="1" thickBot="1">
      <c r="A92" s="145" t="s">
        <v>1588</v>
      </c>
      <c r="B92" s="146" t="s">
        <v>1589</v>
      </c>
      <c r="C92" s="139" t="s">
        <v>388</v>
      </c>
      <c r="D92" s="185">
        <f>VLOOKUP('350.12'!A88,'350.12'!A88:N198,14,FALSE)</f>
        <v>81402.066344444451</v>
      </c>
    </row>
    <row r="93" spans="1:4" ht="54" thickTop="1" thickBot="1">
      <c r="A93" s="145" t="s">
        <v>1590</v>
      </c>
      <c r="B93" s="146" t="s">
        <v>1591</v>
      </c>
      <c r="C93" s="139" t="s">
        <v>388</v>
      </c>
      <c r="D93" s="185">
        <f>VLOOKUP('350.13'!A88,'350.13'!A88:N199,14,FALSE)</f>
        <v>81402.066344444451</v>
      </c>
    </row>
    <row r="94" spans="1:4" ht="54" thickTop="1" thickBot="1">
      <c r="A94" s="143" t="s">
        <v>1592</v>
      </c>
      <c r="B94" s="144" t="s">
        <v>1593</v>
      </c>
      <c r="C94" s="139" t="s">
        <v>1082</v>
      </c>
      <c r="D94" s="185">
        <f>VLOOKUP('350.14'!A88,'350.14'!A88:N200,14,FALSE)</f>
        <v>611</v>
      </c>
    </row>
    <row r="95" spans="1:4" ht="54" thickTop="1" thickBot="1">
      <c r="A95" s="145" t="s">
        <v>1594</v>
      </c>
      <c r="B95" s="146" t="s">
        <v>1595</v>
      </c>
      <c r="C95" s="139" t="s">
        <v>388</v>
      </c>
      <c r="D95" s="185">
        <f>VLOOKUP('351.1'!A88,'351.1'!A88:N201,14,FALSE)</f>
        <v>136392.06634444444</v>
      </c>
    </row>
    <row r="96" spans="1:4" ht="54" thickTop="1" thickBot="1">
      <c r="A96" s="145" t="s">
        <v>1596</v>
      </c>
      <c r="B96" s="146" t="s">
        <v>1597</v>
      </c>
      <c r="C96" s="139" t="s">
        <v>388</v>
      </c>
      <c r="D96" s="185">
        <f>VLOOKUP('351.2'!A88,'351.2'!A88:N202,14,FALSE)</f>
        <v>136392.06634444444</v>
      </c>
    </row>
    <row r="97" spans="1:4" ht="54" thickTop="1" thickBot="1">
      <c r="A97" s="145" t="s">
        <v>1598</v>
      </c>
      <c r="B97" s="146" t="s">
        <v>1599</v>
      </c>
      <c r="C97" s="139" t="s">
        <v>388</v>
      </c>
      <c r="D97" s="185">
        <f>VLOOKUP('351.10'!A88,'351.10'!A88:N203,14,FALSE)</f>
        <v>81402.066344444451</v>
      </c>
    </row>
    <row r="98" spans="1:4" ht="54" thickTop="1" thickBot="1">
      <c r="A98" s="145" t="s">
        <v>1600</v>
      </c>
      <c r="B98" s="146" t="s">
        <v>1601</v>
      </c>
      <c r="C98" s="139" t="s">
        <v>388</v>
      </c>
      <c r="D98" s="185">
        <f>VLOOKUP('351.11'!A88,'351.11'!A88:N204,14,FALSE)</f>
        <v>81402.066344444451</v>
      </c>
    </row>
    <row r="99" spans="1:4" ht="54" thickTop="1" thickBot="1">
      <c r="A99" s="145" t="s">
        <v>1602</v>
      </c>
      <c r="B99" s="146" t="s">
        <v>1603</v>
      </c>
      <c r="C99" s="139" t="s">
        <v>1082</v>
      </c>
      <c r="D99" s="185">
        <f>VLOOKUP('351.12'!A88,'351.12'!A88:N205,14,FALSE)</f>
        <v>611</v>
      </c>
    </row>
    <row r="100" spans="1:4" ht="54" thickTop="1" thickBot="1">
      <c r="A100" s="145" t="s">
        <v>1606</v>
      </c>
      <c r="B100" s="146" t="s">
        <v>1604</v>
      </c>
      <c r="C100" s="139" t="s">
        <v>1082</v>
      </c>
      <c r="D100" s="185">
        <f>VLOOKUP('410.1'!A88,'410.1'!A88:N206,14,FALSE)</f>
        <v>2054</v>
      </c>
    </row>
    <row r="101" spans="1:4" ht="54" thickTop="1" thickBot="1">
      <c r="A101" s="145" t="s">
        <v>1607</v>
      </c>
      <c r="B101" s="146" t="s">
        <v>1605</v>
      </c>
      <c r="C101" s="139" t="s">
        <v>1082</v>
      </c>
      <c r="D101" s="185">
        <f>VLOOKUP('410.2'!A88,'410.2'!A88:N207,14,FALSE)</f>
        <v>2054</v>
      </c>
    </row>
    <row r="102" spans="1:4" ht="54" thickTop="1" thickBot="1">
      <c r="A102" s="145" t="s">
        <v>1609</v>
      </c>
      <c r="B102" s="146" t="s">
        <v>1608</v>
      </c>
      <c r="C102" s="139" t="s">
        <v>377</v>
      </c>
      <c r="D102" s="185">
        <f>VLOOKUP('410.3'!A88,'410.3'!A88:N208,14,FALSE)</f>
        <v>2054</v>
      </c>
    </row>
    <row r="103" spans="1:4" ht="54" thickTop="1" thickBot="1">
      <c r="A103" s="145" t="s">
        <v>1611</v>
      </c>
      <c r="B103" s="146" t="s">
        <v>1610</v>
      </c>
      <c r="C103" s="139" t="s">
        <v>1548</v>
      </c>
      <c r="D103" s="185">
        <f>VLOOKUP('411.1'!A88,'411.1'!A88:N209,14,FALSE)</f>
        <v>2301</v>
      </c>
    </row>
    <row r="104" spans="1:4" ht="54" thickTop="1" thickBot="1">
      <c r="A104" s="143" t="s">
        <v>1120</v>
      </c>
      <c r="B104" s="144" t="s">
        <v>2064</v>
      </c>
      <c r="C104" s="139" t="s">
        <v>1548</v>
      </c>
      <c r="D104" s="185">
        <f>VLOOKUP('411.2'!A88,'411.2'!A88:N210,14,FALSE)</f>
        <v>2353</v>
      </c>
    </row>
    <row r="105" spans="1:4" ht="54" thickTop="1" thickBot="1">
      <c r="A105" s="143" t="s">
        <v>1121</v>
      </c>
      <c r="B105" s="144" t="s">
        <v>2160</v>
      </c>
      <c r="C105" s="139" t="s">
        <v>1548</v>
      </c>
      <c r="D105" s="185">
        <f>VLOOKUP('411.3'!A88,'411.3'!A88:N211,14,FALSE)</f>
        <v>2301</v>
      </c>
    </row>
    <row r="106" spans="1:4" ht="54" thickTop="1" thickBot="1">
      <c r="A106" s="143" t="s">
        <v>1612</v>
      </c>
      <c r="B106" s="144" t="s">
        <v>2161</v>
      </c>
      <c r="C106" s="139" t="s">
        <v>1548</v>
      </c>
      <c r="D106" s="185">
        <f>VLOOKUP('411.4'!A88,'411.4'!A88:N212,14,FALSE)</f>
        <v>2301</v>
      </c>
    </row>
    <row r="107" spans="1:4" ht="54" thickTop="1" thickBot="1">
      <c r="A107" s="143" t="s">
        <v>1619</v>
      </c>
      <c r="B107" s="199" t="s">
        <v>1690</v>
      </c>
      <c r="C107" s="139" t="s">
        <v>1082</v>
      </c>
      <c r="D107" s="185">
        <f>VLOOKUP('413.1'!A88,'413.1'!A88:N213,14,FALSE)</f>
        <v>3003</v>
      </c>
    </row>
    <row r="108" spans="1:4" ht="54" thickTop="1" thickBot="1">
      <c r="A108" s="143" t="s">
        <v>1621</v>
      </c>
      <c r="B108" s="144" t="s">
        <v>1691</v>
      </c>
      <c r="C108" s="139" t="s">
        <v>1082</v>
      </c>
      <c r="D108" s="185">
        <f>VLOOKUP('413.2'!A88,'413.2'!A88:N214,14,FALSE)</f>
        <v>3003</v>
      </c>
    </row>
    <row r="109" spans="1:4" ht="54" thickTop="1" thickBot="1">
      <c r="A109" s="143" t="s">
        <v>1623</v>
      </c>
      <c r="B109" s="144" t="s">
        <v>1692</v>
      </c>
      <c r="C109" s="139" t="s">
        <v>1082</v>
      </c>
      <c r="D109" s="185">
        <f>VLOOKUP('413.3'!A88,'413.3'!A88:N215,14,FALSE)</f>
        <v>3003</v>
      </c>
    </row>
    <row r="110" spans="1:4" ht="54" thickTop="1" thickBot="1">
      <c r="A110" s="143" t="s">
        <v>1122</v>
      </c>
      <c r="B110" s="144" t="s">
        <v>1289</v>
      </c>
      <c r="C110" s="139" t="s">
        <v>1082</v>
      </c>
      <c r="D110" s="185">
        <f>VLOOKUP('414.1'!A88,'414.1'!A88:N216,14,FALSE)</f>
        <v>3692</v>
      </c>
    </row>
    <row r="111" spans="1:4" ht="54" thickTop="1" thickBot="1">
      <c r="A111" s="143" t="s">
        <v>1123</v>
      </c>
      <c r="B111" s="144" t="s">
        <v>2065</v>
      </c>
      <c r="C111" s="139" t="s">
        <v>1082</v>
      </c>
      <c r="D111" s="185">
        <f>VLOOKUP('414.2'!A88,'414.2'!A88:N217,14,FALSE)</f>
        <v>3692</v>
      </c>
    </row>
    <row r="112" spans="1:4" ht="54" thickTop="1" thickBot="1">
      <c r="A112" s="143" t="s">
        <v>1124</v>
      </c>
      <c r="B112" s="144" t="s">
        <v>2066</v>
      </c>
      <c r="C112" s="139" t="s">
        <v>1082</v>
      </c>
      <c r="D112" s="185">
        <f>VLOOKUP('414.3'!A88,'414.3'!A88:N218,14,FALSE)</f>
        <v>3692</v>
      </c>
    </row>
    <row r="113" spans="1:4" ht="54" thickTop="1" thickBot="1">
      <c r="A113" s="143" t="s">
        <v>1125</v>
      </c>
      <c r="B113" s="144" t="s">
        <v>1290</v>
      </c>
      <c r="C113" s="139" t="s">
        <v>1082</v>
      </c>
      <c r="D113" s="185">
        <f>VLOOKUP('414.4'!A88,'414.4'!A88:N219,14,FALSE)</f>
        <v>3692</v>
      </c>
    </row>
    <row r="114" spans="1:4" ht="54" thickTop="1" thickBot="1">
      <c r="A114" s="143" t="s">
        <v>1126</v>
      </c>
      <c r="B114" s="144" t="s">
        <v>1291</v>
      </c>
      <c r="C114" s="139" t="s">
        <v>1082</v>
      </c>
      <c r="D114" s="185">
        <f>VLOOKUP('414.5'!A88,'414.5'!A88:N220,14,FALSE)</f>
        <v>3692</v>
      </c>
    </row>
    <row r="115" spans="1:4" ht="54" thickTop="1" thickBot="1">
      <c r="A115" s="143" t="s">
        <v>1630</v>
      </c>
      <c r="B115" s="144" t="s">
        <v>2162</v>
      </c>
      <c r="C115" s="139" t="s">
        <v>1082</v>
      </c>
      <c r="D115" s="185">
        <f>VLOOKUP('414.6'!A88,'414.6'!A88:N221,14,FALSE)</f>
        <v>3692</v>
      </c>
    </row>
    <row r="116" spans="1:4" ht="54" thickTop="1" thickBot="1">
      <c r="A116" s="143" t="s">
        <v>1127</v>
      </c>
      <c r="B116" s="144" t="s">
        <v>2067</v>
      </c>
      <c r="C116" s="139" t="s">
        <v>1548</v>
      </c>
      <c r="D116" s="185">
        <f>VLOOKUP('415.1'!A88,'415.1'!A88:N222,14,FALSE)</f>
        <v>3068</v>
      </c>
    </row>
    <row r="117" spans="1:4" ht="54" thickTop="1" thickBot="1">
      <c r="A117" s="143" t="s">
        <v>1128</v>
      </c>
      <c r="B117" s="144" t="s">
        <v>2164</v>
      </c>
      <c r="C117" s="139" t="s">
        <v>233</v>
      </c>
      <c r="D117" s="185">
        <f>VLOOKUP('420.1'!A87,'420.1'!A87:N223,14,FALSE)</f>
        <v>2754.4372992499998</v>
      </c>
    </row>
    <row r="118" spans="1:4" ht="54" thickTop="1" thickBot="1">
      <c r="A118" s="143" t="s">
        <v>1129</v>
      </c>
      <c r="B118" s="144" t="s">
        <v>2163</v>
      </c>
      <c r="C118" s="148" t="s">
        <v>233</v>
      </c>
      <c r="D118" s="185">
        <f>VLOOKUP('420.2 '!A88,'420.2 '!A59:N107,14,FALSE)</f>
        <v>2754.4372992499998</v>
      </c>
    </row>
    <row r="119" spans="1:4" ht="54" thickTop="1" thickBot="1">
      <c r="A119" s="143" t="s">
        <v>1635</v>
      </c>
      <c r="B119" s="144" t="s">
        <v>1636</v>
      </c>
      <c r="C119" s="139" t="s">
        <v>233</v>
      </c>
      <c r="D119" s="185">
        <f>VLOOKUP('420.3'!A88,'420.3'!A88:N225,14,FALSE)</f>
        <v>3745.0372992500002</v>
      </c>
    </row>
    <row r="120" spans="1:4" ht="54" thickTop="1" thickBot="1">
      <c r="A120" s="143" t="s">
        <v>1130</v>
      </c>
      <c r="B120" s="144" t="s">
        <v>1292</v>
      </c>
      <c r="C120" s="139" t="s">
        <v>233</v>
      </c>
      <c r="D120" s="185">
        <f>VLOOKUP('421.1'!A88,'421.1'!A88:N226,14,FALSE)</f>
        <v>1488.8872992500001</v>
      </c>
    </row>
    <row r="121" spans="1:4" ht="54" thickTop="1" thickBot="1">
      <c r="A121" s="143" t="s">
        <v>1131</v>
      </c>
      <c r="B121" s="144" t="s">
        <v>1293</v>
      </c>
      <c r="C121" s="139" t="s">
        <v>233</v>
      </c>
      <c r="D121" s="185">
        <f>VLOOKUP('421.2'!A88,'421.2'!A88:N227,14,FALSE)</f>
        <v>1488.8872992500001</v>
      </c>
    </row>
    <row r="122" spans="1:4" ht="54" thickTop="1" thickBot="1">
      <c r="A122" s="143" t="s">
        <v>1132</v>
      </c>
      <c r="B122" s="144" t="s">
        <v>2068</v>
      </c>
      <c r="C122" s="139" t="s">
        <v>233</v>
      </c>
      <c r="D122" s="185">
        <f>VLOOKUP('421.3'!A88,'421.3'!A88:N228,14,FALSE)</f>
        <v>1488.8872992500001</v>
      </c>
    </row>
    <row r="123" spans="1:4" ht="54" thickTop="1" thickBot="1">
      <c r="A123" s="143" t="s">
        <v>1133</v>
      </c>
      <c r="B123" s="144" t="s">
        <v>2069</v>
      </c>
      <c r="C123" s="139" t="s">
        <v>233</v>
      </c>
      <c r="D123" s="185">
        <f>VLOOKUP('421.4'!A88,'421.4'!A88:N229,14,FALSE)</f>
        <v>1488.8872992500001</v>
      </c>
    </row>
    <row r="124" spans="1:4" ht="54" thickTop="1" thickBot="1">
      <c r="A124" s="143" t="s">
        <v>1640</v>
      </c>
      <c r="B124" s="146" t="s">
        <v>1641</v>
      </c>
      <c r="C124" s="139" t="s">
        <v>233</v>
      </c>
      <c r="D124" s="185">
        <f>VLOOKUP('430.1.1'!A87,'430.1.1'!A87:N230,14,FALSE)</f>
        <v>7142.841480937499</v>
      </c>
    </row>
    <row r="125" spans="1:4" ht="54" thickTop="1" thickBot="1">
      <c r="A125" s="143" t="s">
        <v>1642</v>
      </c>
      <c r="B125" s="144" t="s">
        <v>1643</v>
      </c>
      <c r="C125" s="139" t="s">
        <v>233</v>
      </c>
      <c r="D125" s="185">
        <f>VLOOKUP('430.1.2'!A88,'430.1.2'!A88:N231,14,FALSE)</f>
        <v>5854.3594809375008</v>
      </c>
    </row>
    <row r="126" spans="1:4" ht="54" thickTop="1" thickBot="1">
      <c r="A126" s="143" t="s">
        <v>1644</v>
      </c>
      <c r="B126" s="144" t="s">
        <v>1693</v>
      </c>
      <c r="C126" s="139" t="s">
        <v>233</v>
      </c>
      <c r="D126" s="185">
        <f>VLOOKUP('430.2.1'!A88,'430.2.1'!A88:N232,14,FALSE)</f>
        <v>7142.841480937499</v>
      </c>
    </row>
    <row r="127" spans="1:4" ht="54" thickTop="1" thickBot="1">
      <c r="A127" s="143" t="s">
        <v>1646</v>
      </c>
      <c r="B127" s="144" t="s">
        <v>1694</v>
      </c>
      <c r="C127" s="139" t="s">
        <v>233</v>
      </c>
      <c r="D127" s="185">
        <f>VLOOKUP('430.2.2'!A88,'430.2.2'!A88:N233,14,FALSE)</f>
        <v>5854.3594809375008</v>
      </c>
    </row>
    <row r="128" spans="1:4" ht="54" thickTop="1" thickBot="1">
      <c r="A128" s="143" t="s">
        <v>1647</v>
      </c>
      <c r="B128" s="144" t="s">
        <v>1695</v>
      </c>
      <c r="C128" s="139" t="s">
        <v>233</v>
      </c>
      <c r="D128" s="185">
        <f>VLOOKUP('431.1.1'!A88,'431.1.1'!A88:N234,14,FALSE)</f>
        <v>14934.973790454545</v>
      </c>
    </row>
    <row r="129" spans="1:4" ht="54" thickTop="1" thickBot="1">
      <c r="A129" s="143" t="s">
        <v>1649</v>
      </c>
      <c r="B129" s="144" t="s">
        <v>1696</v>
      </c>
      <c r="C129" s="139" t="s">
        <v>233</v>
      </c>
      <c r="D129" s="185">
        <f>VLOOKUP('431.1.2'!A88,'431.1.2'!A88:N235,14,FALSE)</f>
        <v>11840.245790454548</v>
      </c>
    </row>
    <row r="130" spans="1:4" ht="54" thickTop="1" thickBot="1">
      <c r="A130" s="143" t="s">
        <v>1652</v>
      </c>
      <c r="B130" s="144" t="s">
        <v>1697</v>
      </c>
      <c r="C130" s="139" t="s">
        <v>233</v>
      </c>
      <c r="D130" s="185">
        <f>VLOOKUP('431.2.1'!A88,'431.2.1'!A88:N236,14,FALSE)</f>
        <v>14934.973790454545</v>
      </c>
    </row>
    <row r="131" spans="1:4" ht="54" thickTop="1" thickBot="1">
      <c r="A131" s="143" t="s">
        <v>1653</v>
      </c>
      <c r="B131" s="144" t="s">
        <v>1698</v>
      </c>
      <c r="C131" s="139" t="s">
        <v>233</v>
      </c>
      <c r="D131" s="185">
        <f>VLOOKUP('431.2.2'!A88,'431.2.2'!A88:N237,14,FALSE)</f>
        <v>11840.245790454548</v>
      </c>
    </row>
    <row r="132" spans="1:4" ht="54" thickTop="1" thickBot="1">
      <c r="A132" s="143" t="s">
        <v>1134</v>
      </c>
      <c r="B132" s="144" t="s">
        <v>1294</v>
      </c>
      <c r="C132" s="139" t="s">
        <v>233</v>
      </c>
      <c r="D132" s="185">
        <f>VLOOKUP('432.1'!A88,'432.1'!A88:N238,14,FALSE)</f>
        <v>4450.4864889354067</v>
      </c>
    </row>
    <row r="133" spans="1:4" ht="54" thickTop="1" thickBot="1">
      <c r="A133" s="143" t="s">
        <v>1135</v>
      </c>
      <c r="B133" s="144" t="s">
        <v>2070</v>
      </c>
      <c r="C133" s="139" t="s">
        <v>233</v>
      </c>
      <c r="D133" s="185">
        <f>VLOOKUP('432.2'!A88,'432.2'!A88:N239,14,FALSE)</f>
        <v>4450.4864889354067</v>
      </c>
    </row>
    <row r="134" spans="1:4" ht="54" thickTop="1" thickBot="1">
      <c r="A134" s="143" t="s">
        <v>1136</v>
      </c>
      <c r="B134" s="144" t="s">
        <v>2071</v>
      </c>
      <c r="C134" s="139" t="s">
        <v>233</v>
      </c>
      <c r="D134" s="185">
        <f>VLOOKUP('433.1'!A88,'433.1'!A88:N240,14,FALSE)</f>
        <v>5040.7898206250002</v>
      </c>
    </row>
    <row r="135" spans="1:4" ht="54" thickTop="1" thickBot="1">
      <c r="A135" s="143" t="s">
        <v>1137</v>
      </c>
      <c r="B135" s="144" t="s">
        <v>2072</v>
      </c>
      <c r="C135" s="139" t="s">
        <v>233</v>
      </c>
      <c r="D135" s="185">
        <f>VLOOKUP('433.2'!A88,'433.2'!A88:N241,14,FALSE)</f>
        <v>4657.1370706249991</v>
      </c>
    </row>
    <row r="136" spans="1:4" ht="54" thickTop="1" thickBot="1">
      <c r="A136" s="143" t="s">
        <v>1138</v>
      </c>
      <c r="B136" s="144" t="s">
        <v>2073</v>
      </c>
      <c r="C136" s="139" t="s">
        <v>233</v>
      </c>
      <c r="D136" s="185">
        <f>VLOOKUP('433.3'!A88,'433.3'!A88:N242,14,FALSE)</f>
        <v>5345.7113206249996</v>
      </c>
    </row>
    <row r="137" spans="1:4" ht="54" thickTop="1" thickBot="1">
      <c r="A137" s="143" t="s">
        <v>1139</v>
      </c>
      <c r="B137" s="144" t="s">
        <v>1295</v>
      </c>
      <c r="C137" s="139" t="s">
        <v>233</v>
      </c>
      <c r="D137" s="185">
        <f>VLOOKUP('433.4'!A88,'433.4'!A88:N243,14,FALSE)</f>
        <v>3451.2830706249993</v>
      </c>
    </row>
    <row r="138" spans="1:4" ht="54" thickTop="1" thickBot="1">
      <c r="A138" s="143" t="s">
        <v>1140</v>
      </c>
      <c r="B138" s="144" t="s">
        <v>2074</v>
      </c>
      <c r="C138" s="139" t="s">
        <v>233</v>
      </c>
      <c r="D138" s="185">
        <f>VLOOKUP('433.5'!A88,'433.5'!A88:N244,14,FALSE)</f>
        <v>5040.7898206250002</v>
      </c>
    </row>
    <row r="139" spans="1:4" ht="54" thickTop="1" thickBot="1">
      <c r="A139" s="143" t="s">
        <v>1141</v>
      </c>
      <c r="B139" s="144" t="s">
        <v>2075</v>
      </c>
      <c r="C139" s="139" t="s">
        <v>233</v>
      </c>
      <c r="D139" s="185">
        <f>VLOOKUP('433.6'!A88,'433.6'!A88:N245,14,FALSE)</f>
        <v>4657.1370706249991</v>
      </c>
    </row>
    <row r="140" spans="1:4" ht="54" thickTop="1" thickBot="1">
      <c r="A140" s="143" t="s">
        <v>1142</v>
      </c>
      <c r="B140" s="144" t="s">
        <v>2076</v>
      </c>
      <c r="C140" s="139" t="s">
        <v>233</v>
      </c>
      <c r="D140" s="185">
        <f>VLOOKUP('433.7'!A88,'433.7'!A88:N246,14,FALSE)</f>
        <v>5345.7113206249996</v>
      </c>
    </row>
    <row r="141" spans="1:4" ht="54" thickTop="1" thickBot="1">
      <c r="A141" s="143" t="s">
        <v>1143</v>
      </c>
      <c r="B141" s="144" t="s">
        <v>1296</v>
      </c>
      <c r="C141" s="139" t="s">
        <v>233</v>
      </c>
      <c r="D141" s="185">
        <f>VLOOKUP('433.8'!A88,'433.8'!A88:N247,14,FALSE)</f>
        <v>3451.2830706249993</v>
      </c>
    </row>
    <row r="142" spans="1:4" ht="54" thickTop="1" thickBot="1">
      <c r="A142" s="143" t="s">
        <v>1144</v>
      </c>
      <c r="B142" s="144" t="s">
        <v>2077</v>
      </c>
      <c r="C142" s="139" t="s">
        <v>388</v>
      </c>
      <c r="D142" s="185">
        <f>VLOOKUP('440.1'!A89,'440.1'!A89:N248,14,FALSE)</f>
        <v>215586.96972222222</v>
      </c>
    </row>
    <row r="143" spans="1:4" ht="54" thickTop="1" thickBot="1">
      <c r="A143" s="143" t="s">
        <v>1145</v>
      </c>
      <c r="B143" s="144" t="s">
        <v>2078</v>
      </c>
      <c r="C143" s="139" t="s">
        <v>388</v>
      </c>
      <c r="D143" s="185">
        <f>VLOOKUP('440.2'!A93,'440.2'!A93:N250,14,FALSE)</f>
        <v>215586.96972222222</v>
      </c>
    </row>
    <row r="144" spans="1:4" ht="54" thickTop="1" thickBot="1">
      <c r="A144" s="143" t="s">
        <v>1146</v>
      </c>
      <c r="B144" s="144" t="s">
        <v>2079</v>
      </c>
      <c r="C144" s="139" t="s">
        <v>388</v>
      </c>
      <c r="D144" s="185">
        <f>VLOOKUP('440.3'!A93,'440.3'!A93:N252,14,FALSE)</f>
        <v>215586.96972222222</v>
      </c>
    </row>
    <row r="145" spans="1:4" ht="54" thickTop="1" thickBot="1">
      <c r="A145" s="143" t="s">
        <v>1147</v>
      </c>
      <c r="B145" s="144" t="s">
        <v>1297</v>
      </c>
      <c r="C145" s="139" t="s">
        <v>388</v>
      </c>
      <c r="D145" s="185">
        <f>VLOOKUP('440.4'!A93,'440.4'!A93:N254,14,FALSE)</f>
        <v>236361.79873015877</v>
      </c>
    </row>
    <row r="146" spans="1:4" ht="54" thickTop="1" thickBot="1">
      <c r="A146" s="143" t="s">
        <v>1148</v>
      </c>
      <c r="B146" s="144" t="s">
        <v>2080</v>
      </c>
      <c r="C146" s="139" t="s">
        <v>388</v>
      </c>
      <c r="D146" s="185">
        <f>VLOOKUP('441.1'!A93,'441.1'!A93:N256,14,FALSE)</f>
        <v>215586.96972222222</v>
      </c>
    </row>
    <row r="147" spans="1:4" ht="54" thickTop="1" thickBot="1">
      <c r="A147" s="143" t="s">
        <v>1149</v>
      </c>
      <c r="B147" s="144" t="s">
        <v>2081</v>
      </c>
      <c r="C147" s="139" t="s">
        <v>388</v>
      </c>
      <c r="D147" s="185">
        <f>VLOOKUP('441.2'!A92,'441.2'!A92:N258,14,FALSE)</f>
        <v>215586.96972222222</v>
      </c>
    </row>
    <row r="148" spans="1:4" ht="54" thickTop="1" thickBot="1">
      <c r="A148" s="143" t="s">
        <v>1150</v>
      </c>
      <c r="B148" s="144" t="s">
        <v>2082</v>
      </c>
      <c r="C148" s="139" t="s">
        <v>388</v>
      </c>
      <c r="D148" s="185">
        <f>VLOOKUP('441.3'!A93,'441.3'!A93:N260,14,FALSE)</f>
        <v>215586.96972222222</v>
      </c>
    </row>
    <row r="149" spans="1:4" ht="54" thickTop="1" thickBot="1">
      <c r="A149" s="143" t="s">
        <v>1151</v>
      </c>
      <c r="B149" s="144" t="s">
        <v>2083</v>
      </c>
      <c r="C149" s="139" t="s">
        <v>388</v>
      </c>
      <c r="D149" s="185">
        <f>VLOOKUP('441.4'!A92,'441.4'!A92:N262,14,FALSE)</f>
        <v>237060.54873015877</v>
      </c>
    </row>
    <row r="150" spans="1:4" ht="54" thickTop="1" thickBot="1">
      <c r="A150" s="143" t="s">
        <v>1152</v>
      </c>
      <c r="B150" s="144" t="s">
        <v>2063</v>
      </c>
      <c r="C150" s="139" t="s">
        <v>388</v>
      </c>
      <c r="D150" s="185">
        <f>VLOOKUP('450.1'!A95,'450.1'!A95:N264,14,FALSE)</f>
        <v>246318.06441666669</v>
      </c>
    </row>
    <row r="151" spans="1:4" ht="54" thickTop="1" thickBot="1">
      <c r="A151" s="143" t="s">
        <v>1153</v>
      </c>
      <c r="B151" s="144" t="s">
        <v>2084</v>
      </c>
      <c r="C151" s="139" t="s">
        <v>388</v>
      </c>
      <c r="D151" s="185">
        <f>VLOOKUP('450.2'!A93,'450.2'!A93:N266,14,FALSE)</f>
        <v>246318.06441666669</v>
      </c>
    </row>
    <row r="152" spans="1:4" ht="54" thickTop="1" thickBot="1">
      <c r="A152" s="143" t="s">
        <v>1154</v>
      </c>
      <c r="B152" s="144" t="s">
        <v>2085</v>
      </c>
      <c r="C152" s="139" t="s">
        <v>388</v>
      </c>
      <c r="D152" s="185">
        <f>VLOOKUP('450.3'!A93,'450.3'!A93:N268,14,FALSE)</f>
        <v>246318.06441666669</v>
      </c>
    </row>
    <row r="153" spans="1:4" ht="54" thickTop="1" thickBot="1">
      <c r="A153" s="143" t="s">
        <v>1155</v>
      </c>
      <c r="B153" s="144" t="s">
        <v>2086</v>
      </c>
      <c r="C153" s="139" t="s">
        <v>388</v>
      </c>
      <c r="D153" s="185">
        <f>VLOOKUP('450.4'!A92,'450.4'!A92:N270,14,FALSE)</f>
        <v>246318.06441666669</v>
      </c>
    </row>
    <row r="154" spans="1:4" ht="63.75" customHeight="1" thickTop="1" thickBot="1">
      <c r="A154" s="143" t="s">
        <v>1156</v>
      </c>
      <c r="B154" s="144" t="s">
        <v>2087</v>
      </c>
      <c r="C154" s="139" t="s">
        <v>388</v>
      </c>
      <c r="D154" s="185">
        <f>VLOOKUP('450.5'!A92,'450.5'!A92:N272,14,FALSE)</f>
        <v>246318.06441666669</v>
      </c>
    </row>
    <row r="155" spans="1:4" ht="54" thickTop="1" thickBot="1">
      <c r="A155" s="143" t="s">
        <v>1157</v>
      </c>
      <c r="B155" s="144" t="s">
        <v>2088</v>
      </c>
      <c r="C155" s="139" t="s">
        <v>388</v>
      </c>
      <c r="D155" s="185">
        <f>VLOOKUP('450.6'!A93,'450.6'!A93:N274,14,FALSE)</f>
        <v>246318.06441666669</v>
      </c>
    </row>
    <row r="156" spans="1:4" ht="54" thickTop="1" thickBot="1">
      <c r="A156" s="143" t="s">
        <v>1158</v>
      </c>
      <c r="B156" s="144" t="s">
        <v>2089</v>
      </c>
      <c r="C156" s="139" t="s">
        <v>388</v>
      </c>
      <c r="D156" s="185">
        <f>VLOOKUP('450.7'!A93,'450.7'!A93:N275,14,FALSE)</f>
        <v>246318.06441666669</v>
      </c>
    </row>
    <row r="157" spans="1:4" ht="54" thickTop="1" thickBot="1">
      <c r="A157" s="143" t="s">
        <v>1159</v>
      </c>
      <c r="B157" s="144" t="s">
        <v>2090</v>
      </c>
      <c r="C157" s="139" t="s">
        <v>388</v>
      </c>
      <c r="D157" s="185">
        <f>VLOOKUP('450.8'!A93,'450.8'!A93:N276,14,FALSE)</f>
        <v>246318.06441666669</v>
      </c>
    </row>
    <row r="158" spans="1:4" ht="54" thickTop="1" thickBot="1">
      <c r="A158" s="143" t="s">
        <v>1668</v>
      </c>
      <c r="B158" s="144" t="s">
        <v>1699</v>
      </c>
      <c r="C158" s="139" t="s">
        <v>388</v>
      </c>
      <c r="D158" s="185">
        <f>VLOOKUP('450.10'!A92,'450.10'!A92:N277,14,FALSE)</f>
        <v>283847.44194444449</v>
      </c>
    </row>
    <row r="159" spans="1:4" ht="54" thickTop="1" thickBot="1">
      <c r="A159" s="143" t="s">
        <v>1670</v>
      </c>
      <c r="B159" s="144" t="s">
        <v>1700</v>
      </c>
      <c r="C159" s="139" t="s">
        <v>388</v>
      </c>
      <c r="D159" s="185">
        <f>VLOOKUP('450.11'!A92,'450.11'!A92:N278,14,FALSE)</f>
        <v>283847.44194444449</v>
      </c>
    </row>
    <row r="160" spans="1:4" ht="54" thickTop="1" thickBot="1">
      <c r="A160" s="143" t="s">
        <v>1672</v>
      </c>
      <c r="B160" s="144" t="s">
        <v>1701</v>
      </c>
      <c r="C160" s="139" t="s">
        <v>388</v>
      </c>
      <c r="D160" s="185">
        <f>VLOOKUP('450.12'!A92,'450.11'!A92:N279,14,FALSE)</f>
        <v>283847.44194444449</v>
      </c>
    </row>
    <row r="161" spans="1:4" ht="54" thickTop="1" thickBot="1">
      <c r="A161" s="143" t="s">
        <v>1160</v>
      </c>
      <c r="B161" s="144" t="s">
        <v>2091</v>
      </c>
      <c r="C161" s="139" t="s">
        <v>388</v>
      </c>
      <c r="D161" s="185">
        <f>VLOOKUP('451.1'!A92,'451.1'!A92:N280,14,FALSE)</f>
        <v>246318.06441666669</v>
      </c>
    </row>
    <row r="162" spans="1:4" ht="54" thickTop="1" thickBot="1">
      <c r="A162" s="143" t="s">
        <v>1161</v>
      </c>
      <c r="B162" s="144" t="s">
        <v>2092</v>
      </c>
      <c r="C162" s="139" t="s">
        <v>388</v>
      </c>
      <c r="D162" s="185">
        <f>VLOOKUP('451.2'!A93,'451.2'!A93:N281,14,FALSE)</f>
        <v>246318.06441666669</v>
      </c>
    </row>
    <row r="163" spans="1:4" ht="54" thickTop="1" thickBot="1">
      <c r="A163" s="143" t="s">
        <v>1162</v>
      </c>
      <c r="B163" s="144" t="s">
        <v>2093</v>
      </c>
      <c r="C163" s="139" t="s">
        <v>388</v>
      </c>
      <c r="D163" s="185">
        <f>VLOOKUP('451.3'!A92,'451.3'!A92:N282,14,FALSE)</f>
        <v>246318.06441666669</v>
      </c>
    </row>
    <row r="164" spans="1:4" ht="54" thickTop="1" thickBot="1">
      <c r="A164" s="143" t="s">
        <v>1163</v>
      </c>
      <c r="B164" s="144" t="s">
        <v>2094</v>
      </c>
      <c r="C164" s="139" t="s">
        <v>388</v>
      </c>
      <c r="D164" s="185">
        <f>VLOOKUP('451.4'!A92,'451.4'!A92:N283,14,FALSE)</f>
        <v>283847.44194444449</v>
      </c>
    </row>
    <row r="165" spans="1:4" ht="54" thickTop="1" thickBot="1">
      <c r="A165" s="143" t="s">
        <v>1164</v>
      </c>
      <c r="B165" s="144" t="s">
        <v>2095</v>
      </c>
      <c r="C165" s="139" t="s">
        <v>388</v>
      </c>
      <c r="D165" s="185">
        <f>VLOOKUP('452.1'!A93,'452.1'!A93:N284,14,FALSE)</f>
        <v>246318.06441666669</v>
      </c>
    </row>
    <row r="166" spans="1:4" ht="54" thickTop="1" thickBot="1">
      <c r="A166" s="143" t="s">
        <v>1165</v>
      </c>
      <c r="B166" s="144" t="s">
        <v>2096</v>
      </c>
      <c r="C166" s="139" t="s">
        <v>388</v>
      </c>
      <c r="D166" s="185">
        <f>VLOOKUP('452.2'!A93,'452.2'!A93:N285,14,FALSE)</f>
        <v>246318.06441666669</v>
      </c>
    </row>
    <row r="167" spans="1:4" ht="54" thickTop="1" thickBot="1">
      <c r="A167" s="143" t="s">
        <v>1166</v>
      </c>
      <c r="B167" s="144" t="s">
        <v>2097</v>
      </c>
      <c r="C167" s="139" t="s">
        <v>388</v>
      </c>
      <c r="D167" s="185">
        <f>VLOOKUP('452.3'!A92,'452.3'!A92:N286,14,FALSE)</f>
        <v>246318.06441666669</v>
      </c>
    </row>
    <row r="168" spans="1:4" ht="54" thickTop="1" thickBot="1">
      <c r="A168" s="143" t="s">
        <v>1167</v>
      </c>
      <c r="B168" s="144" t="s">
        <v>2098</v>
      </c>
      <c r="C168" s="139" t="s">
        <v>388</v>
      </c>
      <c r="D168" s="185">
        <f>VLOOKUP('452.4'!A93,'452.4'!A93:N287,14,FALSE)</f>
        <v>246318.06441666669</v>
      </c>
    </row>
    <row r="169" spans="1:4" ht="54" thickTop="1" thickBot="1">
      <c r="A169" s="143" t="s">
        <v>1168</v>
      </c>
      <c r="B169" s="144" t="s">
        <v>1298</v>
      </c>
      <c r="C169" s="139" t="s">
        <v>388</v>
      </c>
      <c r="D169" s="185">
        <f>VLOOKUP('453.1'!A92,'453.1'!A92:N288,14,FALSE)</f>
        <v>247197.33945833333</v>
      </c>
    </row>
    <row r="170" spans="1:4" ht="54" thickTop="1" thickBot="1">
      <c r="A170" s="143" t="s">
        <v>1169</v>
      </c>
      <c r="B170" s="144" t="s">
        <v>2099</v>
      </c>
      <c r="C170" s="139" t="s">
        <v>233</v>
      </c>
      <c r="D170" s="185">
        <f>VLOOKUP('460.1'!A87,'460.1'!A87:N289,14,FALSE)</f>
        <v>5513.2909975000002</v>
      </c>
    </row>
    <row r="171" spans="1:4" ht="54" thickTop="1" thickBot="1">
      <c r="A171" s="204" t="s">
        <v>2123</v>
      </c>
      <c r="B171" s="144" t="s">
        <v>2179</v>
      </c>
      <c r="C171" s="139" t="s">
        <v>233</v>
      </c>
      <c r="D171" s="185">
        <f>VLOOKUP('460.2'!A87,'460.2'!A87:N290,14,FALSE)</f>
        <v>2756.6454987500001</v>
      </c>
    </row>
    <row r="172" spans="1:4" ht="51.75" customHeight="1" thickTop="1" thickBot="1">
      <c r="A172" s="143" t="s">
        <v>1170</v>
      </c>
      <c r="B172" s="144" t="s">
        <v>1299</v>
      </c>
      <c r="C172" s="139" t="s">
        <v>388</v>
      </c>
      <c r="D172" s="185">
        <f>VLOOKUP('461.1'!A87,'461.1'!A87:N291,14,FALSE)</f>
        <v>93021.051951388901</v>
      </c>
    </row>
    <row r="173" spans="1:4" ht="54" thickTop="1" thickBot="1">
      <c r="A173" s="143" t="s">
        <v>1171</v>
      </c>
      <c r="B173" s="144" t="s">
        <v>1300</v>
      </c>
      <c r="C173" s="139" t="s">
        <v>388</v>
      </c>
      <c r="D173" s="185">
        <f>VLOOKUP('461.2'!A89,'461.2'!A89:N294,14,FALSE)</f>
        <v>113688.23239583333</v>
      </c>
    </row>
    <row r="174" spans="1:4" ht="54" thickTop="1" thickBot="1">
      <c r="A174" s="143" t="s">
        <v>1682</v>
      </c>
      <c r="B174" s="144" t="s">
        <v>2184</v>
      </c>
      <c r="C174" s="139" t="s">
        <v>388</v>
      </c>
      <c r="D174" s="185">
        <f>VLOOKUP('462.1.1'!A88,'462.1.1'!A88:N293,14,FALSE)</f>
        <v>139818.11395138889</v>
      </c>
    </row>
    <row r="175" spans="1:4" ht="54" thickTop="1" thickBot="1">
      <c r="A175" s="143" t="s">
        <v>1683</v>
      </c>
      <c r="B175" s="144" t="s">
        <v>2185</v>
      </c>
      <c r="C175" s="139" t="s">
        <v>388</v>
      </c>
      <c r="D175" s="185">
        <f>VLOOKUP('462.1.2'!A88,'462.1.2'!A88:N294,14,FALSE)</f>
        <v>139818.11395138889</v>
      </c>
    </row>
    <row r="176" spans="1:4" ht="54" thickTop="1" thickBot="1">
      <c r="A176" s="143" t="s">
        <v>1684</v>
      </c>
      <c r="B176" s="144" t="s">
        <v>2188</v>
      </c>
      <c r="C176" s="139" t="s">
        <v>388</v>
      </c>
      <c r="D176" s="185">
        <f>VLOOKUP('462.2.1'!A88,'462.2.1'!A88:N295,14,FALSE)</f>
        <v>153756.10434166668</v>
      </c>
    </row>
    <row r="177" spans="1:4" ht="54" thickTop="1" thickBot="1">
      <c r="A177" s="143" t="s">
        <v>1685</v>
      </c>
      <c r="B177" s="144" t="s">
        <v>2189</v>
      </c>
      <c r="C177" s="139" t="s">
        <v>388</v>
      </c>
      <c r="D177" s="185">
        <f>VLOOKUP('462.2.2'!A88,'462.2.2'!A88:N296,14,FALSE)</f>
        <v>153756.10434166668</v>
      </c>
    </row>
    <row r="178" spans="1:4" ht="54" thickTop="1" thickBot="1">
      <c r="A178" s="143" t="s">
        <v>1172</v>
      </c>
      <c r="B178" s="144" t="s">
        <v>1702</v>
      </c>
      <c r="C178" s="139" t="s">
        <v>233</v>
      </c>
      <c r="D178" s="185">
        <f>VLOOKUP('464.1'!A88,'464.1'!A88:N297,14,FALSE)</f>
        <v>7462.4840810000005</v>
      </c>
    </row>
    <row r="179" spans="1:4" ht="54" thickTop="1" thickBot="1">
      <c r="A179" s="143" t="s">
        <v>1173</v>
      </c>
      <c r="B179" s="144" t="s">
        <v>1703</v>
      </c>
      <c r="C179" s="139" t="s">
        <v>388</v>
      </c>
      <c r="D179" s="185">
        <f>VLOOKUP('465.1'!A92,'465.1'!A92:N298,14,FALSE)</f>
        <v>90155.59718750001</v>
      </c>
    </row>
    <row r="180" spans="1:4" ht="54" thickTop="1" thickBot="1">
      <c r="A180" s="143" t="s">
        <v>1686</v>
      </c>
      <c r="B180" s="144" t="s">
        <v>1704</v>
      </c>
      <c r="C180" s="139" t="s">
        <v>388</v>
      </c>
      <c r="D180" s="185">
        <f>VLOOKUP('465.2'!A92,'465.2'!A92:N299,14,FALSE)</f>
        <v>30637.162562500002</v>
      </c>
    </row>
    <row r="181" spans="1:4" ht="54" thickTop="1" thickBot="1">
      <c r="A181" s="143" t="s">
        <v>1174</v>
      </c>
      <c r="B181" s="144" t="s">
        <v>1705</v>
      </c>
      <c r="C181" s="139" t="s">
        <v>144</v>
      </c>
      <c r="D181" s="185">
        <f>VLOOKUP('466.1'!A92,'466.1'!A92:N300,14,FALSE)</f>
        <v>3333.5071250000001</v>
      </c>
    </row>
    <row r="182" spans="1:4" ht="54" thickTop="1" thickBot="1">
      <c r="A182" s="143" t="s">
        <v>1175</v>
      </c>
      <c r="B182" s="144" t="s">
        <v>1706</v>
      </c>
      <c r="C182" s="139" t="s">
        <v>144</v>
      </c>
      <c r="D182" s="185">
        <f>VLOOKUP('466.2'!A96,'466.2'!A96:N301,14,FALSE)</f>
        <v>3926.7361249999999</v>
      </c>
    </row>
    <row r="183" spans="1:4" ht="54" thickTop="1" thickBot="1">
      <c r="A183" s="145" t="s">
        <v>1176</v>
      </c>
      <c r="B183" s="146" t="s">
        <v>1819</v>
      </c>
      <c r="C183" s="139" t="s">
        <v>388</v>
      </c>
      <c r="D183" s="185">
        <f>VLOOKUP('500.1'!A95,'500.1'!A95:N302,14,FALSE)</f>
        <v>588865.48577037035</v>
      </c>
    </row>
    <row r="184" spans="1:4" ht="54" thickTop="1" thickBot="1">
      <c r="A184" s="143" t="s">
        <v>1708</v>
      </c>
      <c r="B184" s="144" t="s">
        <v>1820</v>
      </c>
      <c r="C184" s="139" t="s">
        <v>388</v>
      </c>
      <c r="D184" s="185">
        <f>VLOOKUP('500.2'!A95,'500.2'!A95:N303,14,FALSE)</f>
        <v>612598.28577037039</v>
      </c>
    </row>
    <row r="185" spans="1:4" ht="54" thickTop="1" thickBot="1">
      <c r="A185" s="143" t="s">
        <v>1177</v>
      </c>
      <c r="B185" s="144" t="s">
        <v>1959</v>
      </c>
      <c r="C185" s="139" t="s">
        <v>377</v>
      </c>
      <c r="D185" s="185">
        <f>VLOOKUP('501.1'!A88,'501.1'!A88:N304,14,FALSE)</f>
        <v>858</v>
      </c>
    </row>
    <row r="186" spans="1:4" ht="55.2" thickTop="1" thickBot="1">
      <c r="A186" s="143" t="s">
        <v>1710</v>
      </c>
      <c r="B186" s="144" t="s">
        <v>1960</v>
      </c>
      <c r="C186" s="139" t="s">
        <v>377</v>
      </c>
      <c r="D186" s="185">
        <f>VLOOKUP('501.10'!A88,'501.10'!A88:N305,14,FALSE)</f>
        <v>897</v>
      </c>
    </row>
    <row r="187" spans="1:4" ht="55.2" thickTop="1" thickBot="1">
      <c r="A187" s="143" t="s">
        <v>1711</v>
      </c>
      <c r="B187" s="144" t="s">
        <v>1961</v>
      </c>
      <c r="C187" s="139" t="s">
        <v>377</v>
      </c>
      <c r="D187" s="185">
        <f>VLOOKUP('501.20'!A88,'501.20'!A88:N306,14,FALSE)</f>
        <v>611</v>
      </c>
    </row>
    <row r="188" spans="1:4" ht="54" thickTop="1" thickBot="1">
      <c r="A188" s="143" t="s">
        <v>1712</v>
      </c>
      <c r="B188" s="144" t="s">
        <v>1821</v>
      </c>
      <c r="C188" s="139" t="s">
        <v>388</v>
      </c>
      <c r="D188" s="185">
        <f>VLOOKUP('505.1'!A84,'505.1'!A84:N307,14,FALSE)</f>
        <v>523492.68439003895</v>
      </c>
    </row>
    <row r="189" spans="1:4" ht="54" thickTop="1" thickBot="1">
      <c r="A189" s="143" t="s">
        <v>1178</v>
      </c>
      <c r="B189" s="144" t="s">
        <v>1822</v>
      </c>
      <c r="C189" s="139" t="s">
        <v>233</v>
      </c>
      <c r="D189" s="185">
        <f>VLOOKUP('510.1'!A84,'510.1'!A84:N308,14,FALSE)</f>
        <v>84274.169200000018</v>
      </c>
    </row>
    <row r="190" spans="1:4" ht="54" thickTop="1" thickBot="1">
      <c r="A190" s="143" t="s">
        <v>1716</v>
      </c>
      <c r="B190" s="144" t="s">
        <v>1301</v>
      </c>
      <c r="C190" s="139" t="s">
        <v>388</v>
      </c>
      <c r="D190" s="185">
        <f>VLOOKUP('600.1.1'!A85,'600.1.1'!A85:N311,14,FALSE)</f>
        <v>18091.128157142855</v>
      </c>
    </row>
    <row r="191" spans="1:4" ht="54" thickTop="1" thickBot="1">
      <c r="A191" s="143" t="s">
        <v>1717</v>
      </c>
      <c r="B191" s="144" t="s">
        <v>1823</v>
      </c>
      <c r="C191" s="139" t="s">
        <v>388</v>
      </c>
      <c r="D191" s="185">
        <f>VLOOKUP('600.2.1'!A88,'600.2.1'!A88:N310,14,FALSE)</f>
        <v>102449.46552343751</v>
      </c>
    </row>
    <row r="192" spans="1:4" ht="54" thickTop="1" thickBot="1">
      <c r="A192" s="143" t="s">
        <v>1718</v>
      </c>
      <c r="B192" s="144" t="s">
        <v>1824</v>
      </c>
      <c r="C192" s="139" t="s">
        <v>388</v>
      </c>
      <c r="D192" s="185">
        <f>VLOOKUP('600.2.2'!A90,'600.2.2'!A90:N312,14,FALSE)</f>
        <v>140388.38254999998</v>
      </c>
    </row>
    <row r="193" spans="1:4" ht="54" thickTop="1" thickBot="1">
      <c r="A193" s="143" t="s">
        <v>1719</v>
      </c>
      <c r="B193" s="144" t="s">
        <v>1825</v>
      </c>
      <c r="C193" s="139" t="s">
        <v>388</v>
      </c>
      <c r="D193" s="185">
        <f>VLOOKUP('600.2.3'!A89,'600.2.3'!A89:N312,14,FALSE)</f>
        <v>16503.27101428571</v>
      </c>
    </row>
    <row r="194" spans="1:4" ht="54" thickTop="1" thickBot="1">
      <c r="A194" s="143" t="s">
        <v>1720</v>
      </c>
      <c r="B194" s="144" t="s">
        <v>1826</v>
      </c>
      <c r="C194" s="139" t="s">
        <v>388</v>
      </c>
      <c r="D194" s="185">
        <f>VLOOKUP('600.2.4'!A88,'600.2.4'!A88:N312,14,FALSE)</f>
        <v>21295.042166666666</v>
      </c>
    </row>
    <row r="195" spans="1:4" ht="54" thickTop="1" thickBot="1">
      <c r="A195" s="143" t="s">
        <v>1179</v>
      </c>
      <c r="B195" s="144" t="s">
        <v>2200</v>
      </c>
      <c r="C195" s="139" t="s">
        <v>388</v>
      </c>
      <c r="D195" s="185">
        <f>VLOOKUP('610.1'!A89,'610.1'!A89:N314,14,FALSE)</f>
        <v>60428.036499999995</v>
      </c>
    </row>
    <row r="196" spans="1:4" ht="54" thickTop="1" thickBot="1">
      <c r="A196" s="143" t="s">
        <v>1180</v>
      </c>
      <c r="B196" s="144" t="s">
        <v>1827</v>
      </c>
      <c r="C196" s="139" t="s">
        <v>388</v>
      </c>
      <c r="D196" s="185">
        <f>VLOOKUP('610.2'!A89,'610.2'!A89:N315,14,FALSE)</f>
        <v>58433.83649999999</v>
      </c>
    </row>
    <row r="197" spans="1:4" ht="54" thickTop="1" thickBot="1">
      <c r="A197" s="143" t="s">
        <v>1722</v>
      </c>
      <c r="B197" s="144" t="s">
        <v>1828</v>
      </c>
      <c r="C197" s="139" t="s">
        <v>388</v>
      </c>
      <c r="D197" s="185">
        <f>VLOOKUP('610.3'!A89,'610.3'!A89:N316,14,FALSE)</f>
        <v>84121.83649999999</v>
      </c>
    </row>
    <row r="198" spans="1:4" ht="54" thickTop="1" thickBot="1">
      <c r="A198" s="143" t="s">
        <v>1724</v>
      </c>
      <c r="B198" s="144" t="s">
        <v>1829</v>
      </c>
      <c r="C198" s="139" t="s">
        <v>388</v>
      </c>
      <c r="D198" s="185">
        <f>VLOOKUP('610.4'!A89,'610.4'!A89:N317,14,FALSE)</f>
        <v>89512.936499999996</v>
      </c>
    </row>
    <row r="199" spans="1:4" ht="54" thickTop="1" thickBot="1">
      <c r="A199" s="143" t="s">
        <v>1726</v>
      </c>
      <c r="B199" s="144" t="s">
        <v>1302</v>
      </c>
      <c r="C199" s="139" t="s">
        <v>388</v>
      </c>
      <c r="D199" s="185">
        <f>VLOOKUP('610.5'!A89,'610.5'!A89:N318,14,FALSE)</f>
        <v>92759.036499999987</v>
      </c>
    </row>
    <row r="200" spans="1:4" ht="54" thickTop="1" thickBot="1">
      <c r="A200" s="143" t="s">
        <v>1728</v>
      </c>
      <c r="B200" s="144" t="s">
        <v>1830</v>
      </c>
      <c r="C200" s="139" t="s">
        <v>388</v>
      </c>
      <c r="D200" s="185">
        <f>VLOOKUP('610.6'!A89,'610.6'!A89:N319,14,FALSE)</f>
        <v>45377.520500000006</v>
      </c>
    </row>
    <row r="201" spans="1:4" ht="54" thickTop="1" thickBot="1">
      <c r="A201" s="143" t="s">
        <v>1730</v>
      </c>
      <c r="B201" s="144" t="s">
        <v>1831</v>
      </c>
      <c r="C201" s="139" t="s">
        <v>388</v>
      </c>
      <c r="D201" s="185">
        <f>VLOOKUP('610.7'!A89,'610.7'!A89:N320,14,FALSE)</f>
        <v>54628.645499999999</v>
      </c>
    </row>
    <row r="202" spans="1:4" ht="54" thickTop="1" thickBot="1">
      <c r="A202" s="143" t="s">
        <v>1181</v>
      </c>
      <c r="B202" s="144" t="s">
        <v>1832</v>
      </c>
      <c r="C202" s="139" t="s">
        <v>144</v>
      </c>
      <c r="D202" s="185">
        <f>VLOOKUP('620.1'!A88,'620.1'!A88:N321,14,FALSE)</f>
        <v>308193.66975671443</v>
      </c>
    </row>
    <row r="203" spans="1:4" ht="54" thickTop="1" thickBot="1">
      <c r="A203" s="143" t="s">
        <v>1182</v>
      </c>
      <c r="B203" s="144" t="s">
        <v>1962</v>
      </c>
      <c r="C203" s="139" t="s">
        <v>144</v>
      </c>
      <c r="D203" s="185">
        <f>VLOOKUP('620.2'!A88,'620.2'!A88:N322,14,FALSE)</f>
        <v>308193.66975671443</v>
      </c>
    </row>
    <row r="204" spans="1:4" ht="54" thickTop="1" thickBot="1">
      <c r="A204" s="143" t="s">
        <v>1183</v>
      </c>
      <c r="B204" s="144" t="s">
        <v>1833</v>
      </c>
      <c r="C204" s="139" t="s">
        <v>1929</v>
      </c>
      <c r="D204" s="185">
        <f>VLOOKUP('620.3'!A93,'620.3'!A93:N323,14,FALSE)</f>
        <v>54865251.540982865</v>
      </c>
    </row>
    <row r="205" spans="1:4" ht="54" thickTop="1" thickBot="1">
      <c r="A205" s="143" t="s">
        <v>1734</v>
      </c>
      <c r="B205" s="144" t="s">
        <v>1834</v>
      </c>
      <c r="C205" s="139" t="s">
        <v>144</v>
      </c>
      <c r="D205" s="185">
        <f>VLOOKUP('621.1.1'!A95,'621.1.1'!A95:N325,14,FALSE)</f>
        <v>2172282.6111291931</v>
      </c>
    </row>
    <row r="206" spans="1:4" ht="54" thickTop="1" thickBot="1">
      <c r="A206" s="143" t="s">
        <v>1736</v>
      </c>
      <c r="B206" s="144" t="s">
        <v>1835</v>
      </c>
      <c r="C206" s="139" t="s">
        <v>144</v>
      </c>
      <c r="D206" s="185">
        <f>VLOOKUP('621.1.2'!A99,'621.1.2'!A99:N326,14,FALSE)</f>
        <v>3238998.5576811545</v>
      </c>
    </row>
    <row r="207" spans="1:4" ht="54" thickTop="1" thickBot="1">
      <c r="A207" s="143" t="s">
        <v>1184</v>
      </c>
      <c r="B207" s="144" t="s">
        <v>1836</v>
      </c>
      <c r="C207" s="139" t="s">
        <v>388</v>
      </c>
      <c r="D207" s="185">
        <f>VLOOKUP('621.2'!A89,'621.2'!A89:N326,14,FALSE)</f>
        <v>2287302.4992187498</v>
      </c>
    </row>
    <row r="208" spans="1:4" ht="54" thickTop="1" thickBot="1">
      <c r="A208" s="143" t="s">
        <v>1185</v>
      </c>
      <c r="B208" s="144" t="s">
        <v>1837</v>
      </c>
      <c r="C208" s="139" t="s">
        <v>144</v>
      </c>
      <c r="D208" s="185">
        <f>VLOOKUP('621.3'!A93,'621.3'!A93:N327,14,FALSE)</f>
        <v>53780852.72299999</v>
      </c>
    </row>
    <row r="209" spans="1:4" ht="54" thickTop="1" thickBot="1">
      <c r="A209" s="143" t="s">
        <v>1186</v>
      </c>
      <c r="B209" s="144" t="s">
        <v>1838</v>
      </c>
      <c r="C209" s="139" t="s">
        <v>388</v>
      </c>
      <c r="D209" s="185">
        <f>VLOOKUP('621.4'!A93,'621.4'!A93:N328,14,FALSE)</f>
        <v>45037702.723000005</v>
      </c>
    </row>
    <row r="210" spans="1:4" ht="54" thickTop="1" thickBot="1">
      <c r="A210" s="143" t="s">
        <v>1187</v>
      </c>
      <c r="B210" s="144" t="s">
        <v>1839</v>
      </c>
      <c r="C210" s="139" t="s">
        <v>144</v>
      </c>
      <c r="D210" s="185">
        <f>VLOOKUP('621.5'!A89,'621.5'!A89:N329,14,FALSE)</f>
        <v>3663560.4802031508</v>
      </c>
    </row>
    <row r="211" spans="1:4" ht="54" thickTop="1" thickBot="1">
      <c r="A211" s="143" t="s">
        <v>1740</v>
      </c>
      <c r="B211" s="144" t="s">
        <v>1840</v>
      </c>
      <c r="C211" s="139" t="s">
        <v>144</v>
      </c>
      <c r="D211" s="185">
        <f>VLOOKUP('621.5.1'!A89,'621.5.1'!A89:N330,14,FALSE)</f>
        <v>532368.44913435774</v>
      </c>
    </row>
    <row r="212" spans="1:4" ht="54" thickTop="1" thickBot="1">
      <c r="A212" s="143" t="s">
        <v>1188</v>
      </c>
      <c r="B212" s="144" t="s">
        <v>1841</v>
      </c>
      <c r="C212" s="139" t="s">
        <v>1929</v>
      </c>
      <c r="D212" s="185">
        <f>VLOOKUP('621.6'!A98,'621.6'!A98:N331,14,FALSE)</f>
        <v>54133584.083800003</v>
      </c>
    </row>
    <row r="213" spans="1:4" ht="54" thickTop="1" thickBot="1">
      <c r="A213" s="143" t="s">
        <v>1815</v>
      </c>
      <c r="B213" s="144" t="s">
        <v>1842</v>
      </c>
      <c r="C213" s="139" t="s">
        <v>1929</v>
      </c>
      <c r="D213" s="185">
        <f>VLOOKUP('621.7'!A89,'621.7'!A89:N332,14,FALSE)</f>
        <v>2104785.8199162083</v>
      </c>
    </row>
    <row r="214" spans="1:4" ht="54" thickTop="1" thickBot="1">
      <c r="A214" s="143" t="s">
        <v>1189</v>
      </c>
      <c r="B214" s="144" t="s">
        <v>2100</v>
      </c>
      <c r="C214" s="139" t="s">
        <v>233</v>
      </c>
      <c r="D214" s="185">
        <f>VLOOKUP('622.1'!A89,'622.1'!A89:N333,14,FALSE)</f>
        <v>75473.064333333328</v>
      </c>
    </row>
    <row r="215" spans="1:4" ht="54" thickTop="1" thickBot="1">
      <c r="A215" s="143" t="s">
        <v>1190</v>
      </c>
      <c r="B215" s="144" t="s">
        <v>1843</v>
      </c>
      <c r="C215" s="139" t="s">
        <v>233</v>
      </c>
      <c r="D215" s="185">
        <f>VLOOKUP('622.2'!A89,'622.2'!A89:N335,14,FALSE)</f>
        <v>386915.07075000007</v>
      </c>
    </row>
    <row r="216" spans="1:4" ht="54" thickTop="1" thickBot="1">
      <c r="A216" s="143" t="s">
        <v>1191</v>
      </c>
      <c r="B216" s="144" t="s">
        <v>1844</v>
      </c>
      <c r="C216" s="139" t="s">
        <v>233</v>
      </c>
      <c r="D216" s="185">
        <f>VLOOKUP('622.3'!A89,'622.3'!A89:N336,14,FALSE)</f>
        <v>769840.66249999998</v>
      </c>
    </row>
    <row r="217" spans="1:4" ht="54" thickTop="1" thickBot="1">
      <c r="A217" s="143" t="s">
        <v>1192</v>
      </c>
      <c r="B217" s="144" t="s">
        <v>1845</v>
      </c>
      <c r="C217" s="139" t="s">
        <v>233</v>
      </c>
      <c r="D217" s="185">
        <f>VLOOKUP('622.4'!A89,'622.4'!A89:N337,14,FALSE)</f>
        <v>803144.71250000002</v>
      </c>
    </row>
    <row r="218" spans="1:4" ht="54" thickTop="1" thickBot="1">
      <c r="A218" s="143" t="s">
        <v>1193</v>
      </c>
      <c r="B218" s="144" t="s">
        <v>1846</v>
      </c>
      <c r="C218" s="139" t="s">
        <v>144</v>
      </c>
      <c r="D218" s="185">
        <f>VLOOKUP('622.5'!A89,'622.5'!A89:N338,14,FALSE)</f>
        <v>89088.564362163961</v>
      </c>
    </row>
    <row r="219" spans="1:4" ht="54" thickTop="1" thickBot="1">
      <c r="A219" s="143" t="s">
        <v>1194</v>
      </c>
      <c r="B219" s="144" t="s">
        <v>1847</v>
      </c>
      <c r="C219" s="139" t="s">
        <v>144</v>
      </c>
      <c r="D219" s="185">
        <f>VLOOKUP('623.1'!A103,'623.1'!A103:N339,14,FALSE)</f>
        <v>423784.45166666666</v>
      </c>
    </row>
    <row r="220" spans="1:4" ht="54" thickTop="1" thickBot="1">
      <c r="A220" s="143" t="s">
        <v>1195</v>
      </c>
      <c r="B220" s="144" t="s">
        <v>1303</v>
      </c>
      <c r="C220" s="139" t="s">
        <v>2101</v>
      </c>
      <c r="D220" s="185">
        <f>VLOOKUP('623.2'!A89,'623.2'!A89:N340,14,FALSE)</f>
        <v>2577774.8100072807</v>
      </c>
    </row>
    <row r="221" spans="1:4" ht="54" thickTop="1" thickBot="1">
      <c r="A221" s="143" t="s">
        <v>1196</v>
      </c>
      <c r="B221" s="144" t="s">
        <v>2220</v>
      </c>
      <c r="C221" s="139" t="s">
        <v>388</v>
      </c>
      <c r="D221" s="185">
        <f>VLOOKUP('630.1'!A89,'630.1'!A89:N341,14,FALSE)</f>
        <v>1095166.605</v>
      </c>
    </row>
    <row r="222" spans="1:4" ht="54" thickTop="1" thickBot="1">
      <c r="A222" s="143" t="s">
        <v>1197</v>
      </c>
      <c r="B222" s="144" t="s">
        <v>2221</v>
      </c>
      <c r="C222" s="139" t="s">
        <v>388</v>
      </c>
      <c r="D222" s="185">
        <f>VLOOKUP('630.2'!A89,'630.2'!A89:N342,14,FALSE)</f>
        <v>919000.21281250007</v>
      </c>
    </row>
    <row r="223" spans="1:4" ht="54" thickTop="1" thickBot="1">
      <c r="A223" s="143" t="s">
        <v>1198</v>
      </c>
      <c r="B223" s="144" t="s">
        <v>2222</v>
      </c>
      <c r="C223" s="139" t="s">
        <v>388</v>
      </c>
      <c r="D223" s="185">
        <f>VLOOKUP('630.3'!A89,'630.3'!A89:N343,14,FALSE)</f>
        <v>609511.81281249993</v>
      </c>
    </row>
    <row r="224" spans="1:4" ht="54" thickTop="1" thickBot="1">
      <c r="A224" s="143" t="s">
        <v>1199</v>
      </c>
      <c r="B224" s="144" t="s">
        <v>2223</v>
      </c>
      <c r="C224" s="139" t="s">
        <v>388</v>
      </c>
      <c r="D224" s="185">
        <f>VLOOKUP('630.4'!A89,'630.4'!A89:N344,14,FALSE)</f>
        <v>546373.41281250003</v>
      </c>
    </row>
    <row r="225" spans="1:4" ht="54" thickTop="1" thickBot="1">
      <c r="A225" s="143" t="s">
        <v>1200</v>
      </c>
      <c r="B225" s="144" t="s">
        <v>2224</v>
      </c>
      <c r="C225" s="139" t="s">
        <v>388</v>
      </c>
      <c r="D225" s="185">
        <f>VLOOKUP('630.5'!A93,'630.5'!A93:N345,14,FALSE)</f>
        <v>426772.71</v>
      </c>
    </row>
    <row r="226" spans="1:4" ht="54" thickTop="1" thickBot="1">
      <c r="A226" s="143" t="s">
        <v>1201</v>
      </c>
      <c r="B226" s="144" t="s">
        <v>2225</v>
      </c>
      <c r="C226" s="139" t="s">
        <v>388</v>
      </c>
      <c r="D226" s="185">
        <f>VLOOKUP('630.6'!A93,'630.6'!A89:N346,14,FALSE)</f>
        <v>360628.45</v>
      </c>
    </row>
    <row r="227" spans="1:4" ht="54" thickTop="1" thickBot="1">
      <c r="A227" s="143" t="s">
        <v>1202</v>
      </c>
      <c r="B227" s="144" t="s">
        <v>2226</v>
      </c>
      <c r="C227" s="139" t="s">
        <v>388</v>
      </c>
      <c r="D227" s="185">
        <f>VLOOKUP('630.7'!A93,'630.7'!A90:N347,14,FALSE)</f>
        <v>260635.75200000007</v>
      </c>
    </row>
    <row r="228" spans="1:4" ht="54" thickTop="1" thickBot="1">
      <c r="A228" s="143" t="s">
        <v>1203</v>
      </c>
      <c r="B228" s="144" t="s">
        <v>1848</v>
      </c>
      <c r="C228" s="139" t="s">
        <v>144</v>
      </c>
      <c r="D228" s="185">
        <f>VLOOKUP('632.1'!A90,'632.1'!A90:N349,14,FALSE)</f>
        <v>339749.38399999996</v>
      </c>
    </row>
    <row r="229" spans="1:4" ht="54" thickTop="1" thickBot="1">
      <c r="A229" s="143" t="s">
        <v>1743</v>
      </c>
      <c r="B229" s="144" t="s">
        <v>1849</v>
      </c>
      <c r="C229" s="139" t="s">
        <v>144</v>
      </c>
      <c r="D229" s="185">
        <f>VLOOKUP('632.2'!A90,'632.2'!A90:N350,14,FALSE)</f>
        <v>341013.92000000004</v>
      </c>
    </row>
    <row r="230" spans="1:4" ht="54" thickTop="1" thickBot="1">
      <c r="A230" s="143" t="s">
        <v>1746</v>
      </c>
      <c r="B230" s="144" t="s">
        <v>1850</v>
      </c>
      <c r="C230" s="139" t="s">
        <v>377</v>
      </c>
      <c r="D230" s="185">
        <f>VLOOKUP('640.1'!A90,'640.1'!A90:N351,14,FALSE)</f>
        <v>6963.092630000001</v>
      </c>
    </row>
    <row r="231" spans="1:4" ht="54" thickTop="1" thickBot="1">
      <c r="A231" s="143" t="s">
        <v>1747</v>
      </c>
      <c r="B231" s="144" t="s">
        <v>1851</v>
      </c>
      <c r="C231" s="139" t="s">
        <v>377</v>
      </c>
      <c r="D231" s="185">
        <f>VLOOKUP('640.2'!A90,'640.2'!A90:N352,14,FALSE)</f>
        <v>7044.9926300000006</v>
      </c>
    </row>
    <row r="232" spans="1:4" ht="54" thickTop="1" thickBot="1">
      <c r="A232" s="143" t="s">
        <v>1204</v>
      </c>
      <c r="B232" s="144" t="s">
        <v>1852</v>
      </c>
      <c r="C232" s="139" t="s">
        <v>1748</v>
      </c>
      <c r="D232" s="185">
        <f>VLOOKUP('641.1'!A90,'641.1'!A90:N353,14,FALSE)</f>
        <v>1690.1037283582091</v>
      </c>
    </row>
    <row r="233" spans="1:4" ht="54" thickTop="1" thickBot="1">
      <c r="A233" s="143" t="s">
        <v>1205</v>
      </c>
      <c r="B233" s="144" t="s">
        <v>1852</v>
      </c>
      <c r="C233" s="139" t="s">
        <v>377</v>
      </c>
      <c r="D233" s="185">
        <f>VLOOKUP('641.2'!A90,'641.2'!A90:N354,14,FALSE)</f>
        <v>34675.913728358209</v>
      </c>
    </row>
    <row r="234" spans="1:4" ht="54" thickTop="1" thickBot="1">
      <c r="A234" s="143" t="s">
        <v>1206</v>
      </c>
      <c r="B234" s="144" t="s">
        <v>1853</v>
      </c>
      <c r="C234" s="139" t="s">
        <v>1929</v>
      </c>
      <c r="D234" s="185">
        <f>VLOOKUP('642.1'!A90,'642.1'!A90:N355,14,FALSE)</f>
        <v>488035.34284375003</v>
      </c>
    </row>
    <row r="235" spans="1:4" ht="54" thickTop="1" thickBot="1">
      <c r="A235" s="143" t="s">
        <v>1207</v>
      </c>
      <c r="B235" s="144" t="s">
        <v>1854</v>
      </c>
      <c r="C235" s="139" t="s">
        <v>144</v>
      </c>
      <c r="D235" s="185">
        <f>VLOOKUP('642.2'!A90,'642.2'!A90:N356,14,FALSE)</f>
        <v>44091.329100000003</v>
      </c>
    </row>
    <row r="236" spans="1:4" ht="54" thickTop="1" thickBot="1">
      <c r="A236" s="143" t="s">
        <v>1208</v>
      </c>
      <c r="B236" s="144" t="s">
        <v>1855</v>
      </c>
      <c r="C236" s="139" t="s">
        <v>377</v>
      </c>
      <c r="D236" s="185">
        <f>VLOOKUP('650.1'!A95,'650.1'!A95:N358,14,FALSE)</f>
        <v>13047.87209375</v>
      </c>
    </row>
    <row r="237" spans="1:4" ht="54" thickTop="1" thickBot="1">
      <c r="A237" s="143" t="s">
        <v>1209</v>
      </c>
      <c r="B237" s="144" t="s">
        <v>2233</v>
      </c>
      <c r="C237" s="139" t="s">
        <v>377</v>
      </c>
      <c r="D237" s="185">
        <f>VLOOKUP('650.2'!A93,'650.2'!A93:N359,14,FALSE)</f>
        <v>10767.204703125</v>
      </c>
    </row>
    <row r="238" spans="1:4" ht="54" thickTop="1" thickBot="1">
      <c r="A238" s="143" t="s">
        <v>1210</v>
      </c>
      <c r="B238" s="144" t="s">
        <v>1856</v>
      </c>
      <c r="C238" s="139" t="s">
        <v>377</v>
      </c>
      <c r="D238" s="210">
        <f>VLOOKUP('650.3'!A90,'650.3'!A90:N360,14,FALSE)</f>
        <v>871.13</v>
      </c>
    </row>
    <row r="239" spans="1:4" ht="54" thickTop="1" thickBot="1">
      <c r="A239" s="143" t="s">
        <v>1211</v>
      </c>
      <c r="B239" s="144" t="s">
        <v>2237</v>
      </c>
      <c r="C239" s="139" t="s">
        <v>377</v>
      </c>
      <c r="D239" s="185">
        <f>VLOOKUP('650.4'!A93,'650.4'!A93:N361,14,FALSE)</f>
        <v>4287.7902031250005</v>
      </c>
    </row>
    <row r="240" spans="1:4" ht="55.2" thickTop="1" thickBot="1">
      <c r="A240" s="143" t="s">
        <v>1212</v>
      </c>
      <c r="B240" s="144" t="s">
        <v>1857</v>
      </c>
      <c r="C240" s="139" t="s">
        <v>233</v>
      </c>
      <c r="D240" s="185">
        <f>VLOOKUP('660.1'!A87,'660.1'!A87:N362,14,FALSE)</f>
        <v>310890.4410625</v>
      </c>
    </row>
    <row r="241" spans="1:4" ht="73.2" thickTop="1" thickBot="1">
      <c r="A241" s="143" t="s">
        <v>1213</v>
      </c>
      <c r="B241" s="144" t="s">
        <v>1964</v>
      </c>
      <c r="C241" s="139" t="s">
        <v>144</v>
      </c>
      <c r="D241" s="185">
        <f>VLOOKUP('660.2'!A87,'660.2'!A87:N363,14,FALSE)</f>
        <v>357035.0460625001</v>
      </c>
    </row>
    <row r="242" spans="1:4" ht="54" thickTop="1" thickBot="1">
      <c r="A242" s="143" t="s">
        <v>1761</v>
      </c>
      <c r="B242" s="144" t="s">
        <v>1858</v>
      </c>
      <c r="C242" s="139" t="s">
        <v>144</v>
      </c>
      <c r="D242" s="185">
        <f>VLOOKUP('661.1'!A87,'661.1'!A87:N364,14,FALSE)</f>
        <v>649617.25075000001</v>
      </c>
    </row>
    <row r="243" spans="1:4" ht="54" thickTop="1" thickBot="1">
      <c r="A243" s="143" t="s">
        <v>1214</v>
      </c>
      <c r="B243" s="144" t="s">
        <v>1859</v>
      </c>
      <c r="C243" s="139" t="s">
        <v>144</v>
      </c>
      <c r="D243" s="185">
        <f>VLOOKUP('662.1'!A87,'662.1'!A87:N365,14,FALSE)</f>
        <v>416204.54858666664</v>
      </c>
    </row>
    <row r="244" spans="1:4" ht="54" thickTop="1" thickBot="1">
      <c r="A244" s="143" t="s">
        <v>1215</v>
      </c>
      <c r="B244" s="144" t="s">
        <v>1860</v>
      </c>
      <c r="C244" s="139" t="s">
        <v>144</v>
      </c>
      <c r="D244" s="185">
        <f>VLOOKUP('662.2'!A87,'662.2'!A87:N366,14,FALSE)</f>
        <v>450871.21525333333</v>
      </c>
    </row>
    <row r="245" spans="1:4" ht="54" thickTop="1" thickBot="1">
      <c r="A245" s="143" t="s">
        <v>1762</v>
      </c>
      <c r="B245" s="144" t="s">
        <v>1861</v>
      </c>
      <c r="C245" s="139" t="s">
        <v>144</v>
      </c>
      <c r="D245" s="185">
        <f>VLOOKUP('663.1'!A87,'663.1'!A87:N367,14,FALSE)</f>
        <v>3485.3364000000006</v>
      </c>
    </row>
    <row r="246" spans="1:4" ht="54" thickTop="1" thickBot="1">
      <c r="A246" s="143" t="s">
        <v>1216</v>
      </c>
      <c r="B246" s="144" t="s">
        <v>1862</v>
      </c>
      <c r="C246" s="139" t="s">
        <v>388</v>
      </c>
      <c r="D246" s="185">
        <f>VLOOKUP('670.1'!A87,'670.1'!A87:N368,14,FALSE)</f>
        <v>250755.30187499998</v>
      </c>
    </row>
    <row r="247" spans="1:4" ht="54" thickTop="1" thickBot="1">
      <c r="A247" s="143" t="s">
        <v>1217</v>
      </c>
      <c r="B247" s="144" t="s">
        <v>1863</v>
      </c>
      <c r="C247" s="139" t="s">
        <v>388</v>
      </c>
      <c r="D247" s="185">
        <f>VLOOKUP('670.2'!A87,'670.2'!A87:N369,14,FALSE)</f>
        <v>281877.30187499995</v>
      </c>
    </row>
    <row r="248" spans="1:4" ht="54" thickTop="1" thickBot="1">
      <c r="A248" s="143" t="s">
        <v>1764</v>
      </c>
      <c r="B248" s="144" t="s">
        <v>1864</v>
      </c>
      <c r="C248" s="139" t="s">
        <v>388</v>
      </c>
      <c r="D248" s="185">
        <f>VLOOKUP('670.3'!A87,'670.3'!A87:N370,14,FALSE)</f>
        <v>289553.801875</v>
      </c>
    </row>
    <row r="249" spans="1:4" ht="54" thickTop="1" thickBot="1">
      <c r="A249" s="143" t="s">
        <v>1765</v>
      </c>
      <c r="B249" s="144" t="s">
        <v>1865</v>
      </c>
      <c r="C249" s="139" t="s">
        <v>388</v>
      </c>
      <c r="D249" s="185">
        <f>VLOOKUP('670.4'!A87,'670.4'!A87:N371,14,FALSE)</f>
        <v>289553.801875</v>
      </c>
    </row>
    <row r="250" spans="1:4" ht="54" thickTop="1" thickBot="1">
      <c r="A250" s="143" t="s">
        <v>1766</v>
      </c>
      <c r="B250" s="144" t="s">
        <v>1866</v>
      </c>
      <c r="C250" s="139" t="s">
        <v>388</v>
      </c>
      <c r="D250" s="185">
        <f>VLOOKUP('670.5'!A89,'670.5'!A89:N372,14,FALSE)</f>
        <v>297874.43400000001</v>
      </c>
    </row>
    <row r="251" spans="1:4" ht="54" thickTop="1" thickBot="1">
      <c r="A251" s="143" t="s">
        <v>1218</v>
      </c>
      <c r="B251" s="144" t="s">
        <v>1867</v>
      </c>
      <c r="C251" s="139" t="s">
        <v>388</v>
      </c>
      <c r="D251" s="185">
        <f>VLOOKUP('671.1'!A89,'671.1'!A89:N373,14,FALSE)</f>
        <v>476921.48399999994</v>
      </c>
    </row>
    <row r="252" spans="1:4" ht="54" thickTop="1" thickBot="1">
      <c r="A252" s="143" t="s">
        <v>1219</v>
      </c>
      <c r="B252" s="144" t="s">
        <v>1868</v>
      </c>
      <c r="C252" s="139" t="s">
        <v>144</v>
      </c>
      <c r="D252" s="185">
        <f>VLOOKUP('671.2'!A89,'671.2'!A89:N374,14,FALSE)</f>
        <v>45914.538799999995</v>
      </c>
    </row>
    <row r="253" spans="1:4" ht="54" thickTop="1" thickBot="1">
      <c r="A253" s="143" t="s">
        <v>1767</v>
      </c>
      <c r="B253" s="144" t="s">
        <v>1869</v>
      </c>
      <c r="C253" s="139" t="s">
        <v>388</v>
      </c>
      <c r="D253" s="185">
        <f>VLOOKUP('671.3'!A87,'671.3'!A87:N375,14,FALSE)</f>
        <v>518433.17499999993</v>
      </c>
    </row>
    <row r="254" spans="1:4" ht="54" thickTop="1" thickBot="1">
      <c r="A254" s="143" t="s">
        <v>1768</v>
      </c>
      <c r="B254" s="144" t="s">
        <v>1870</v>
      </c>
      <c r="C254" s="139" t="s">
        <v>144</v>
      </c>
      <c r="D254" s="185">
        <f>VLOOKUP('671.4'!A87,'671.4'!A87:N376,14,FALSE)</f>
        <v>49240.127300000007</v>
      </c>
    </row>
    <row r="255" spans="1:4" ht="54" thickTop="1" thickBot="1">
      <c r="A255" s="143" t="s">
        <v>1220</v>
      </c>
      <c r="B255" s="144" t="s">
        <v>1871</v>
      </c>
      <c r="C255" s="139" t="s">
        <v>144</v>
      </c>
      <c r="D255" s="185">
        <f>VLOOKUP('672.1'!A87,'672.1'!A87:N377,14,FALSE)</f>
        <v>36818.376400000001</v>
      </c>
    </row>
    <row r="256" spans="1:4" ht="54" thickTop="1" thickBot="1">
      <c r="A256" s="143" t="s">
        <v>1769</v>
      </c>
      <c r="B256" s="144" t="s">
        <v>1872</v>
      </c>
      <c r="C256" s="139" t="s">
        <v>144</v>
      </c>
      <c r="D256" s="185">
        <f>VLOOKUP('672.2'!A87,'672.2'!A87:N378,14,FALSE)</f>
        <v>43020.088799999998</v>
      </c>
    </row>
    <row r="257" spans="1:4" ht="54" thickTop="1" thickBot="1">
      <c r="A257" s="143" t="s">
        <v>1770</v>
      </c>
      <c r="B257" s="144" t="s">
        <v>1873</v>
      </c>
      <c r="C257" s="139" t="s">
        <v>144</v>
      </c>
      <c r="D257" s="185">
        <f>VLOOKUP('672.3'!A87,'672.3'!A87:N379,14,FALSE)</f>
        <v>38545.222950000003</v>
      </c>
    </row>
    <row r="258" spans="1:4" ht="54" thickTop="1" thickBot="1">
      <c r="A258" s="143" t="s">
        <v>1771</v>
      </c>
      <c r="B258" s="144" t="s">
        <v>1874</v>
      </c>
      <c r="C258" s="139" t="s">
        <v>144</v>
      </c>
      <c r="D258" s="185">
        <f>VLOOKUP('672.4'!A87,'672.3'!A87:N380,14,FALSE)</f>
        <v>38545.222950000003</v>
      </c>
    </row>
    <row r="259" spans="1:4" ht="54" thickTop="1" thickBot="1">
      <c r="A259" s="143" t="s">
        <v>1816</v>
      </c>
      <c r="B259" s="144" t="s">
        <v>1875</v>
      </c>
      <c r="C259" s="139" t="s">
        <v>233</v>
      </c>
      <c r="D259" s="185">
        <f>VLOOKUP('673.1.1'!A87,'673.1.1'!A87:N381,14,FALSE)</f>
        <v>6801.3871250000002</v>
      </c>
    </row>
    <row r="260" spans="1:4" ht="54" thickTop="1" thickBot="1">
      <c r="A260" s="143" t="s">
        <v>1817</v>
      </c>
      <c r="B260" s="144" t="s">
        <v>2152</v>
      </c>
      <c r="C260" s="139" t="s">
        <v>233</v>
      </c>
      <c r="D260" s="185">
        <f>VLOOKUP('673.1.2'!A87,'673.1.2'!A87:N382,14,FALSE)</f>
        <v>7916.7871250000017</v>
      </c>
    </row>
    <row r="261" spans="1:4" ht="54" thickTop="1" thickBot="1">
      <c r="A261" s="143" t="s">
        <v>1221</v>
      </c>
      <c r="B261" s="144" t="s">
        <v>1876</v>
      </c>
      <c r="C261" s="139" t="s">
        <v>388</v>
      </c>
      <c r="D261" s="185">
        <f>VLOOKUP('673.2'!A87,'673.2'!A87:N383,14,FALSE)</f>
        <v>78391.929200000013</v>
      </c>
    </row>
    <row r="262" spans="1:4" ht="54" thickTop="1" thickBot="1">
      <c r="A262" s="143" t="s">
        <v>1222</v>
      </c>
      <c r="B262" s="144" t="s">
        <v>1877</v>
      </c>
      <c r="C262" s="139" t="s">
        <v>388</v>
      </c>
      <c r="D262" s="185">
        <f>VLOOKUP('673.3'!A89,'673.3'!A89:N384,14,FALSE)</f>
        <v>77172.734166666676</v>
      </c>
    </row>
    <row r="263" spans="1:4" ht="54" thickTop="1" thickBot="1">
      <c r="A263" s="143" t="s">
        <v>1223</v>
      </c>
      <c r="B263" s="144" t="s">
        <v>2102</v>
      </c>
      <c r="C263" s="139" t="s">
        <v>144</v>
      </c>
      <c r="D263" s="185">
        <f>VLOOKUP('674.1'!A89,'674.1'!A89:N385,14,FALSE)</f>
        <v>105457.36825</v>
      </c>
    </row>
    <row r="264" spans="1:4" ht="54" thickTop="1" thickBot="1">
      <c r="A264" s="143" t="s">
        <v>1224</v>
      </c>
      <c r="B264" s="144" t="s">
        <v>1878</v>
      </c>
      <c r="C264" s="139" t="s">
        <v>144</v>
      </c>
      <c r="D264" s="185">
        <f>VLOOKUP('674.2'!A89,'674.2'!A89:N386,14,FALSE)</f>
        <v>197139.98199999999</v>
      </c>
    </row>
    <row r="265" spans="1:4" ht="54" thickTop="1" thickBot="1">
      <c r="A265" s="143" t="s">
        <v>1225</v>
      </c>
      <c r="B265" s="144" t="s">
        <v>1879</v>
      </c>
      <c r="C265" s="139" t="s">
        <v>233</v>
      </c>
      <c r="D265" s="185">
        <f>VLOOKUP('680.1'!A87,'680.1'!A87:N387,14,FALSE)</f>
        <v>152408.78504347824</v>
      </c>
    </row>
    <row r="266" spans="1:4" ht="54" thickTop="1" thickBot="1">
      <c r="A266" s="143" t="s">
        <v>1226</v>
      </c>
      <c r="B266" s="144" t="s">
        <v>1880</v>
      </c>
      <c r="C266" s="139" t="s">
        <v>144</v>
      </c>
      <c r="D266" s="185">
        <f>VLOOKUP('680.2'!A87,'680.2'!A87:N388,14,FALSE)</f>
        <v>11104.258099999999</v>
      </c>
    </row>
    <row r="267" spans="1:4" ht="54" thickTop="1" thickBot="1">
      <c r="A267" s="143" t="s">
        <v>1227</v>
      </c>
      <c r="B267" s="144" t="s">
        <v>1881</v>
      </c>
      <c r="C267" s="139" t="s">
        <v>388</v>
      </c>
      <c r="D267" s="185">
        <f>VLOOKUP('680.3'!A89,'680.3'!A89:N389,14,FALSE)</f>
        <v>61852.51366666668</v>
      </c>
    </row>
    <row r="268" spans="1:4" ht="54" thickTop="1" thickBot="1">
      <c r="A268" s="143" t="s">
        <v>1228</v>
      </c>
      <c r="B268" s="144" t="s">
        <v>1882</v>
      </c>
      <c r="C268" s="139" t="s">
        <v>388</v>
      </c>
      <c r="D268" s="185">
        <f>VLOOKUP('681.1'!A89,'681.1'!A89:N390,14,FALSE)</f>
        <v>157839.05475000001</v>
      </c>
    </row>
    <row r="269" spans="1:4" ht="54" thickTop="1" thickBot="1">
      <c r="A269" s="143" t="s">
        <v>1776</v>
      </c>
      <c r="B269" s="144" t="s">
        <v>1883</v>
      </c>
      <c r="C269" s="139" t="s">
        <v>388</v>
      </c>
      <c r="D269" s="185">
        <f>VLOOKUP('681.2'!A89,'681.2'!A89:N391,14,FALSE)</f>
        <v>188961.05475000001</v>
      </c>
    </row>
    <row r="270" spans="1:4" ht="54" thickTop="1" thickBot="1">
      <c r="A270" s="143" t="s">
        <v>1777</v>
      </c>
      <c r="B270" s="144" t="s">
        <v>1884</v>
      </c>
      <c r="C270" s="139" t="s">
        <v>388</v>
      </c>
      <c r="D270" s="185">
        <f>VLOOKUP('681.3'!A89,'681.3'!A89:N392,14,FALSE)</f>
        <v>196637.55475000001</v>
      </c>
    </row>
    <row r="271" spans="1:4" ht="54" thickTop="1" thickBot="1">
      <c r="A271" s="143" t="s">
        <v>1778</v>
      </c>
      <c r="B271" s="144" t="s">
        <v>1885</v>
      </c>
      <c r="C271" s="139" t="s">
        <v>388</v>
      </c>
      <c r="D271" s="185">
        <f>VLOOKUP('681.4'!A89,'681.4'!A89:N393,14,FALSE)</f>
        <v>196637.55475000001</v>
      </c>
    </row>
    <row r="272" spans="1:4" ht="54" thickTop="1" thickBot="1">
      <c r="A272" s="143" t="s">
        <v>1229</v>
      </c>
      <c r="B272" s="144" t="s">
        <v>1886</v>
      </c>
      <c r="C272" s="139" t="s">
        <v>388</v>
      </c>
      <c r="D272" s="185">
        <f>VLOOKUP('682.1'!A89,'682.1'!A89:N394,14,FALSE)</f>
        <v>200564.20475</v>
      </c>
    </row>
    <row r="273" spans="1:4" ht="54" thickTop="1" thickBot="1">
      <c r="A273" s="143" t="s">
        <v>1779</v>
      </c>
      <c r="B273" s="144" t="s">
        <v>1887</v>
      </c>
      <c r="C273" s="139" t="s">
        <v>388</v>
      </c>
      <c r="D273" s="185">
        <f>VLOOKUP('682.2'!A89,'682.2'!A89:N395,14,FALSE)</f>
        <v>200564.20475</v>
      </c>
    </row>
    <row r="274" spans="1:4" ht="54" thickTop="1" thickBot="1">
      <c r="A274" s="143" t="s">
        <v>1781</v>
      </c>
      <c r="B274" s="144" t="s">
        <v>1888</v>
      </c>
      <c r="C274" s="139" t="s">
        <v>388</v>
      </c>
      <c r="D274" s="185">
        <f>VLOOKUP('682.3'!A89,'682.3'!A89:N396,14,FALSE)</f>
        <v>200564.20475</v>
      </c>
    </row>
    <row r="275" spans="1:4" ht="54" thickTop="1" thickBot="1">
      <c r="A275" s="143" t="s">
        <v>1783</v>
      </c>
      <c r="B275" s="144" t="s">
        <v>2103</v>
      </c>
      <c r="C275" s="139" t="s">
        <v>388</v>
      </c>
      <c r="D275" s="185">
        <f>VLOOKUP('682.4'!A89,'682.4'!A89:N397,14,FALSE)</f>
        <v>200564.20475</v>
      </c>
    </row>
    <row r="276" spans="1:4" ht="54" thickTop="1" thickBot="1">
      <c r="A276" s="143" t="s">
        <v>1785</v>
      </c>
      <c r="B276" s="144" t="s">
        <v>1889</v>
      </c>
      <c r="C276" s="139" t="s">
        <v>233</v>
      </c>
      <c r="D276" s="185">
        <f>VLOOKUP('683.1'!A89,'683.1'!A89:N398,14,FALSE)</f>
        <v>13078.019499999999</v>
      </c>
    </row>
    <row r="277" spans="1:4" ht="54" thickTop="1" thickBot="1">
      <c r="A277" s="143" t="s">
        <v>1787</v>
      </c>
      <c r="B277" s="144" t="s">
        <v>1890</v>
      </c>
      <c r="C277" s="139" t="s">
        <v>233</v>
      </c>
      <c r="D277" s="185">
        <f>VLOOKUP('683.2'!A89,'683.2'!A89:N399,14,FALSE)</f>
        <v>23691.219499999999</v>
      </c>
    </row>
    <row r="278" spans="1:4" ht="54" thickTop="1" thickBot="1">
      <c r="A278" s="143" t="s">
        <v>1789</v>
      </c>
      <c r="B278" s="144" t="s">
        <v>1891</v>
      </c>
      <c r="C278" s="139" t="s">
        <v>233</v>
      </c>
      <c r="D278" s="185">
        <f>VLOOKUP('683.3'!A89,'683.3'!A89:N400,14,FALSE)</f>
        <v>13078.019499999999</v>
      </c>
    </row>
    <row r="279" spans="1:4" ht="54" thickTop="1" thickBot="1">
      <c r="A279" s="143" t="s">
        <v>1790</v>
      </c>
      <c r="B279" s="144" t="s">
        <v>1892</v>
      </c>
      <c r="C279" s="139" t="s">
        <v>233</v>
      </c>
      <c r="D279" s="185">
        <f>VLOOKUP('683.4'!A89,'683.4'!A89:N401,14,FALSE)</f>
        <v>23691.219499999999</v>
      </c>
    </row>
    <row r="280" spans="1:4" ht="54" thickTop="1" thickBot="1">
      <c r="A280" s="143" t="s">
        <v>1791</v>
      </c>
      <c r="B280" s="144" t="s">
        <v>1893</v>
      </c>
      <c r="C280" s="139" t="s">
        <v>233</v>
      </c>
      <c r="D280" s="185">
        <f>VLOOKUP('683.5'!A87,'683.5'!A87:N402,14,FALSE)</f>
        <v>73980.862800000003</v>
      </c>
    </row>
    <row r="281" spans="1:4" ht="54" thickTop="1" thickBot="1">
      <c r="A281" s="143" t="s">
        <v>2153</v>
      </c>
      <c r="B281" s="144" t="s">
        <v>1894</v>
      </c>
      <c r="C281" s="139" t="s">
        <v>233</v>
      </c>
      <c r="D281" s="185">
        <f>VLOOKUP('690.1.1'!A89,'690.1.1'!A89:N403,14,FALSE)</f>
        <v>12825.558199999998</v>
      </c>
    </row>
    <row r="282" spans="1:4" ht="54" thickTop="1" thickBot="1">
      <c r="A282" s="143" t="s">
        <v>1794</v>
      </c>
      <c r="B282" s="144" t="s">
        <v>1895</v>
      </c>
      <c r="C282" s="139" t="s">
        <v>233</v>
      </c>
      <c r="D282" s="185">
        <f>VLOOKUP('690.1.2'!A89,'690.1.2'!A89:N404,14,FALSE)</f>
        <v>26662.440999999999</v>
      </c>
    </row>
    <row r="283" spans="1:4" ht="54" thickTop="1" thickBot="1">
      <c r="A283" s="143" t="s">
        <v>1230</v>
      </c>
      <c r="B283" s="144" t="s">
        <v>1896</v>
      </c>
      <c r="C283" s="139" t="s">
        <v>144</v>
      </c>
      <c r="D283" s="185">
        <f>VLOOKUP('700.1'!A89,'700.1'!A89:N405,14,FALSE)</f>
        <v>2605.3847040000001</v>
      </c>
    </row>
    <row r="284" spans="1:4" ht="54" thickTop="1" thickBot="1">
      <c r="A284" s="143" t="s">
        <v>1231</v>
      </c>
      <c r="B284" s="144" t="s">
        <v>1897</v>
      </c>
      <c r="C284" s="139" t="s">
        <v>144</v>
      </c>
      <c r="D284" s="185">
        <f>VLOOKUP('700.2'!A89,'700.2'!A89:N406,14,FALSE)</f>
        <v>3252.9083031250002</v>
      </c>
    </row>
    <row r="285" spans="1:4" ht="54" thickTop="1" thickBot="1">
      <c r="A285" s="143" t="s">
        <v>1232</v>
      </c>
      <c r="B285" s="144" t="s">
        <v>1898</v>
      </c>
      <c r="C285" s="139" t="s">
        <v>233</v>
      </c>
      <c r="D285" s="185">
        <f>VLOOKUP('700.3'!A89,'700.3'!A89:N407,14,FALSE)</f>
        <v>44547.491598360662</v>
      </c>
    </row>
    <row r="286" spans="1:4" ht="54" thickTop="1" thickBot="1">
      <c r="A286" s="143" t="s">
        <v>1233</v>
      </c>
      <c r="B286" s="144" t="s">
        <v>1899</v>
      </c>
      <c r="C286" s="139" t="s">
        <v>233</v>
      </c>
      <c r="D286" s="185">
        <f>VLOOKUP('700.4'!A89,'700.4'!A89:N408,14,FALSE)</f>
        <v>60045.655854166667</v>
      </c>
    </row>
    <row r="287" spans="1:4" ht="54" thickTop="1" thickBot="1">
      <c r="A287" s="143" t="s">
        <v>1234</v>
      </c>
      <c r="B287" s="144" t="s">
        <v>1900</v>
      </c>
      <c r="C287" s="139" t="s">
        <v>1929</v>
      </c>
      <c r="D287" s="185">
        <f>VLOOKUP('701.1'!A89,'701.1'!A89:N409,14,FALSE)</f>
        <v>11868.265942</v>
      </c>
    </row>
    <row r="288" spans="1:4" ht="54" thickTop="1" thickBot="1">
      <c r="A288" s="143" t="s">
        <v>1797</v>
      </c>
      <c r="B288" s="144" t="s">
        <v>1901</v>
      </c>
      <c r="C288" s="139" t="s">
        <v>1929</v>
      </c>
      <c r="D288" s="185">
        <f>VLOOKUP('710.1'!A89,'710.1'!A89:N410,14,FALSE)</f>
        <v>157154.76226666666</v>
      </c>
    </row>
    <row r="289" spans="1:4" ht="54" thickTop="1" thickBot="1">
      <c r="A289" s="143" t="s">
        <v>1235</v>
      </c>
      <c r="B289" s="144" t="s">
        <v>1902</v>
      </c>
      <c r="C289" s="139" t="s">
        <v>233</v>
      </c>
      <c r="D289" s="185">
        <f>VLOOKUP('710.2'!A89,'710.2'!A89:N411,14,FALSE)</f>
        <v>157154.76226666666</v>
      </c>
    </row>
    <row r="290" spans="1:4" ht="54" thickTop="1" thickBot="1">
      <c r="A290" s="143" t="s">
        <v>1236</v>
      </c>
      <c r="B290" s="144" t="s">
        <v>1903</v>
      </c>
      <c r="C290" s="139" t="s">
        <v>1929</v>
      </c>
      <c r="D290" s="185">
        <f>VLOOKUP('720.1'!A89,'720.1'!A89:N412,14,FALSE)</f>
        <v>245307.49425000002</v>
      </c>
    </row>
    <row r="291" spans="1:4" ht="54" thickTop="1" thickBot="1">
      <c r="A291" s="143" t="s">
        <v>1237</v>
      </c>
      <c r="B291" s="144" t="s">
        <v>1904</v>
      </c>
      <c r="C291" s="139" t="s">
        <v>144</v>
      </c>
      <c r="D291" s="185">
        <f>VLOOKUP('730.1'!A89,'730.1'!A89:N413,14,FALSE)</f>
        <v>162551.90342542372</v>
      </c>
    </row>
    <row r="292" spans="1:4" ht="54" thickTop="1" thickBot="1">
      <c r="A292" s="143" t="s">
        <v>1238</v>
      </c>
      <c r="B292" s="144" t="s">
        <v>1905</v>
      </c>
      <c r="C292" s="139" t="s">
        <v>1929</v>
      </c>
      <c r="D292" s="185">
        <f>VLOOKUP('730.2'!A89,'730.2'!A89:N414,14,FALSE)</f>
        <v>69886.064733333333</v>
      </c>
    </row>
    <row r="293" spans="1:4" ht="54" thickTop="1" thickBot="1">
      <c r="A293" s="143" t="s">
        <v>1239</v>
      </c>
      <c r="B293" s="144" t="s">
        <v>1906</v>
      </c>
      <c r="C293" s="139" t="s">
        <v>1929</v>
      </c>
      <c r="D293" s="185">
        <f>VLOOKUP('730.3'!A89,'730.3'!A89:N415,14,FALSE)</f>
        <v>134624.20489655173</v>
      </c>
    </row>
    <row r="294" spans="1:4" ht="54" thickTop="1" thickBot="1">
      <c r="A294" s="143" t="s">
        <v>1798</v>
      </c>
      <c r="B294" s="144" t="s">
        <v>1907</v>
      </c>
      <c r="C294" s="139" t="s">
        <v>1929</v>
      </c>
      <c r="D294" s="185">
        <f>VLOOKUP('730.4'!A89,'730.4'!A89:N416,14,FALSE)</f>
        <v>44079.204896551732</v>
      </c>
    </row>
    <row r="295" spans="1:4" ht="54" thickTop="1" thickBot="1">
      <c r="A295" s="143" t="s">
        <v>1240</v>
      </c>
      <c r="B295" s="144" t="s">
        <v>1908</v>
      </c>
      <c r="C295" s="139" t="s">
        <v>144</v>
      </c>
      <c r="D295" s="185">
        <f>VLOOKUP('731.1'!A89,'731.1'!A89:N417,14,FALSE)</f>
        <v>147682.43359999999</v>
      </c>
    </row>
    <row r="296" spans="1:4" ht="54" thickTop="1" thickBot="1">
      <c r="A296" s="143" t="s">
        <v>1241</v>
      </c>
      <c r="B296" s="144" t="s">
        <v>1909</v>
      </c>
      <c r="C296" s="139" t="s">
        <v>2101</v>
      </c>
      <c r="D296" s="185">
        <f>VLOOKUP('740.1'!A89,'740.1'!A89:N418,14,FALSE)</f>
        <v>16427.871014285716</v>
      </c>
    </row>
    <row r="297" spans="1:4" ht="54" thickTop="1" thickBot="1">
      <c r="A297" s="143" t="s">
        <v>1801</v>
      </c>
      <c r="B297" s="144" t="s">
        <v>1910</v>
      </c>
      <c r="C297" s="139" t="s">
        <v>1929</v>
      </c>
      <c r="D297" s="185">
        <f>VLOOKUP('741.1'!A89,'741.1'!A89:N419,14,FALSE)</f>
        <v>50178.488912500005</v>
      </c>
    </row>
    <row r="298" spans="1:4" ht="54" thickTop="1" thickBot="1">
      <c r="A298" s="143" t="s">
        <v>1242</v>
      </c>
      <c r="B298" s="144" t="s">
        <v>1911</v>
      </c>
      <c r="C298" s="139" t="s">
        <v>144</v>
      </c>
      <c r="D298" s="185">
        <f>VLOOKUP('800.1'!A89,'800.1'!A89:N420,14,FALSE)</f>
        <v>11074.677466666668</v>
      </c>
    </row>
    <row r="299" spans="1:4" ht="54" thickTop="1" thickBot="1">
      <c r="A299" s="143" t="s">
        <v>1243</v>
      </c>
      <c r="B299" s="144" t="s">
        <v>1912</v>
      </c>
      <c r="C299" s="139" t="s">
        <v>144</v>
      </c>
      <c r="D299" s="185">
        <f>VLOOKUP('800.2'!A89,'800.2'!A89:N421,14,FALSE)</f>
        <v>13882.677466666668</v>
      </c>
    </row>
    <row r="300" spans="1:4" ht="54" thickTop="1" thickBot="1">
      <c r="A300" s="143" t="s">
        <v>1244</v>
      </c>
      <c r="B300" s="144" t="s">
        <v>1913</v>
      </c>
      <c r="C300" s="139" t="s">
        <v>144</v>
      </c>
      <c r="D300" s="185">
        <f>VLOOKUP('800.3'!A89,'800.3'!A89:N422,14,FALSE)</f>
        <v>40447.459866666672</v>
      </c>
    </row>
    <row r="301" spans="1:4" ht="54" thickTop="1" thickBot="1">
      <c r="A301" s="143" t="s">
        <v>1245</v>
      </c>
      <c r="B301" s="144" t="s">
        <v>1914</v>
      </c>
      <c r="C301" s="139" t="s">
        <v>144</v>
      </c>
      <c r="D301" s="185">
        <f>VLOOKUP('800.4'!A89,'800.4'!A89:N423,14,FALSE)</f>
        <v>42943.459866666672</v>
      </c>
    </row>
    <row r="302" spans="1:4" ht="54" thickTop="1" thickBot="1">
      <c r="A302" s="143" t="s">
        <v>1802</v>
      </c>
      <c r="B302" s="144" t="s">
        <v>1915</v>
      </c>
      <c r="C302" s="139" t="s">
        <v>1929</v>
      </c>
      <c r="D302" s="185">
        <f>VLOOKUP('802.1'!A89,'802.1'!A89:N424,14,FALSE)</f>
        <v>392947.36</v>
      </c>
    </row>
    <row r="303" spans="1:4" ht="54" thickTop="1" thickBot="1">
      <c r="A303" s="143" t="s">
        <v>1803</v>
      </c>
      <c r="B303" s="144" t="s">
        <v>1965</v>
      </c>
      <c r="C303" s="139" t="s">
        <v>1929</v>
      </c>
      <c r="D303" s="185">
        <f>VLOOKUP('802.2'!A89,'802.2'!A89:N425,14,FALSE)</f>
        <v>125190.51999999999</v>
      </c>
    </row>
    <row r="304" spans="1:4" ht="54" thickTop="1" thickBot="1">
      <c r="A304" s="143" t="s">
        <v>1804</v>
      </c>
      <c r="B304" s="144" t="s">
        <v>1916</v>
      </c>
      <c r="C304" s="139" t="s">
        <v>1929</v>
      </c>
      <c r="D304" s="185">
        <f>VLOOKUP('802.3'!A89,'802.3'!A89:N426,14,FALSE)</f>
        <v>100848.38833333334</v>
      </c>
    </row>
    <row r="305" spans="1:4" ht="54" thickTop="1" thickBot="1">
      <c r="A305" s="143" t="s">
        <v>1805</v>
      </c>
      <c r="B305" s="144" t="s">
        <v>1917</v>
      </c>
      <c r="C305" s="139" t="s">
        <v>1929</v>
      </c>
      <c r="D305" s="185">
        <f>VLOOKUP('802.4'!A89,'802.4'!A89:N427,14,FALSE)</f>
        <v>94486.291250000009</v>
      </c>
    </row>
    <row r="306" spans="1:4" ht="54" thickTop="1" thickBot="1">
      <c r="A306" s="143" t="s">
        <v>1806</v>
      </c>
      <c r="B306" s="144" t="s">
        <v>1918</v>
      </c>
      <c r="C306" s="139" t="s">
        <v>1929</v>
      </c>
      <c r="D306" s="185">
        <f>VLOOKUP('802.5'!A89,'802.5'!A89:N428,14,FALSE)</f>
        <v>291417.2201680672</v>
      </c>
    </row>
    <row r="307" spans="1:4" ht="54" thickTop="1" thickBot="1">
      <c r="A307" s="143" t="s">
        <v>1807</v>
      </c>
      <c r="B307" s="144" t="s">
        <v>1919</v>
      </c>
      <c r="C307" s="139" t="s">
        <v>1929</v>
      </c>
      <c r="D307" s="185">
        <f>VLOOKUP('802.6'!A89,'802.6'!A89:N429,14,FALSE)</f>
        <v>286222.42016806721</v>
      </c>
    </row>
    <row r="308" spans="1:4" ht="54" thickTop="1" thickBot="1">
      <c r="A308" s="143" t="s">
        <v>1808</v>
      </c>
      <c r="B308" s="144" t="s">
        <v>1920</v>
      </c>
      <c r="C308" s="139" t="s">
        <v>1929</v>
      </c>
      <c r="D308" s="185">
        <f>VLOOKUP('802.7'!A89,'802.7'!A89:N430,14,FALSE)</f>
        <v>207509.85894736846</v>
      </c>
    </row>
    <row r="309" spans="1:4" ht="54" thickTop="1" thickBot="1">
      <c r="A309" s="143" t="s">
        <v>1809</v>
      </c>
      <c r="B309" s="144" t="s">
        <v>1921</v>
      </c>
      <c r="C309" s="139" t="s">
        <v>1929</v>
      </c>
      <c r="D309" s="185">
        <f>VLOOKUP('802.8'!A89,'802.8'!A89:N431,14,FALSE)</f>
        <v>186238.45882352942</v>
      </c>
    </row>
    <row r="310" spans="1:4" ht="54" thickTop="1" thickBot="1">
      <c r="A310" s="143" t="s">
        <v>1246</v>
      </c>
      <c r="B310" s="144" t="s">
        <v>1922</v>
      </c>
      <c r="C310" s="139" t="s">
        <v>233</v>
      </c>
      <c r="D310" s="185">
        <f>VLOOKUP('810.1'!A89,'810.1'!A89:N432,14,FALSE)</f>
        <v>14100.7048</v>
      </c>
    </row>
    <row r="311" spans="1:4" ht="54" thickTop="1" thickBot="1">
      <c r="A311" s="143" t="s">
        <v>1247</v>
      </c>
      <c r="B311" s="144" t="s">
        <v>1923</v>
      </c>
      <c r="C311" s="139" t="s">
        <v>233</v>
      </c>
      <c r="D311" s="185">
        <f>VLOOKUP('810.2'!A89,'810.2'!A89:N433,14,FALSE)</f>
        <v>9330.7162000000008</v>
      </c>
    </row>
    <row r="312" spans="1:4" ht="54" thickTop="1" thickBot="1">
      <c r="A312" s="143" t="s">
        <v>1248</v>
      </c>
      <c r="B312" s="144" t="s">
        <v>1924</v>
      </c>
      <c r="C312" s="139" t="s">
        <v>233</v>
      </c>
      <c r="D312" s="185">
        <f>VLOOKUP('810.3'!A89,'810.3'!A89:N435,14,FALSE)</f>
        <v>5670.0905857142852</v>
      </c>
    </row>
    <row r="313" spans="1:4" ht="55.2" thickTop="1" thickBot="1">
      <c r="A313" s="143" t="s">
        <v>1810</v>
      </c>
      <c r="B313" s="144" t="s">
        <v>2156</v>
      </c>
      <c r="C313" s="139" t="s">
        <v>233</v>
      </c>
      <c r="D313" s="185">
        <f>VLOOKUP('811.1'!A89,'811.1'!A89:N436,14,FALSE)</f>
        <v>38022.817430000003</v>
      </c>
    </row>
    <row r="314" spans="1:4" ht="55.2" thickTop="1" thickBot="1">
      <c r="A314" s="143" t="s">
        <v>1811</v>
      </c>
      <c r="B314" s="144" t="s">
        <v>2157</v>
      </c>
      <c r="C314" s="139" t="s">
        <v>233</v>
      </c>
      <c r="D314" s="185">
        <f>VLOOKUP('811.2'!A89,'811.2'!A89:N437,14,FALSE)</f>
        <v>44288.167430000001</v>
      </c>
    </row>
    <row r="315" spans="1:4" ht="54" thickTop="1" thickBot="1">
      <c r="A315" s="143" t="s">
        <v>1249</v>
      </c>
      <c r="B315" s="144" t="s">
        <v>2159</v>
      </c>
      <c r="C315" s="139" t="s">
        <v>233</v>
      </c>
      <c r="D315" s="185">
        <f>VLOOKUP('812.1'!A89,'812.1'!A89:N438,14,FALSE)</f>
        <v>65357.179923750009</v>
      </c>
    </row>
    <row r="316" spans="1:4" ht="54" thickTop="1" thickBot="1">
      <c r="A316" s="143" t="s">
        <v>1812</v>
      </c>
      <c r="B316" s="144" t="s">
        <v>1925</v>
      </c>
      <c r="C316" s="139" t="s">
        <v>2101</v>
      </c>
      <c r="D316" s="185">
        <f>VLOOKUP('820.1'!A89,'820.1'!A89:N439,14,FALSE)</f>
        <v>55850.645499999999</v>
      </c>
    </row>
    <row r="317" spans="1:4" ht="54" thickTop="1" thickBot="1">
      <c r="A317" s="143" t="s">
        <v>1813</v>
      </c>
      <c r="B317" s="144" t="s">
        <v>1926</v>
      </c>
      <c r="C317" s="139" t="s">
        <v>1068</v>
      </c>
      <c r="D317" s="185">
        <f>VLOOKUP('820.1.2'!A88,'820.1.2'!A88:N440,14,FALSE)</f>
        <v>3167257.6</v>
      </c>
    </row>
    <row r="318" spans="1:4" ht="54" thickTop="1" thickBot="1">
      <c r="A318" s="143" t="s">
        <v>1250</v>
      </c>
      <c r="B318" s="144" t="s">
        <v>1927</v>
      </c>
      <c r="C318" s="139" t="s">
        <v>2104</v>
      </c>
      <c r="D318" s="185">
        <f>VLOOKUP('900.1'!A88,'900.1'!A88:N441,14,FALSE)</f>
        <v>802.46913580246917</v>
      </c>
    </row>
    <row r="319" spans="1:4" ht="55.2" thickTop="1" thickBot="1">
      <c r="A319" s="143" t="s">
        <v>1251</v>
      </c>
      <c r="B319" s="144" t="s">
        <v>2301</v>
      </c>
      <c r="C319" s="139" t="s">
        <v>2105</v>
      </c>
      <c r="D319" s="185">
        <f>VLOOKUP('900.2'!A88,'900.2'!A88:N442,14,FALSE)</f>
        <v>984.84848484848487</v>
      </c>
    </row>
    <row r="320" spans="1:4" ht="54" thickTop="1" thickBot="1">
      <c r="A320" s="143" t="s">
        <v>1252</v>
      </c>
      <c r="B320" s="144" t="s">
        <v>1928</v>
      </c>
      <c r="C320" s="139" t="s">
        <v>2105</v>
      </c>
      <c r="D320" s="185">
        <f>VLOOKUP('900.3'!A88,'900.3'!A88:N443,14,FALSE)</f>
        <v>984.84848484848487</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I12" sqref="I12:I13"/>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9" t="s">
        <v>1934</v>
      </c>
      <c r="B1" s="670"/>
      <c r="C1" s="670"/>
      <c r="D1" s="671"/>
    </row>
    <row r="2" spans="1:4" ht="20.25" customHeight="1" thickBot="1">
      <c r="A2" s="672"/>
      <c r="B2" s="673"/>
      <c r="C2" s="673"/>
      <c r="D2" s="674"/>
    </row>
    <row r="3" spans="1:4" ht="15.6" thickTop="1" thickBot="1">
      <c r="A3" s="668" t="s">
        <v>2329</v>
      </c>
      <c r="B3" s="668"/>
      <c r="C3" s="668"/>
      <c r="D3" s="668"/>
    </row>
    <row r="4" spans="1:4" ht="15.6" thickTop="1" thickBot="1">
      <c r="A4" s="668"/>
      <c r="B4" s="668"/>
      <c r="C4" s="668"/>
      <c r="D4" s="668"/>
    </row>
    <row r="5" spans="1:4" ht="15.6" thickTop="1" thickBot="1">
      <c r="A5" s="668"/>
      <c r="B5" s="668"/>
      <c r="C5" s="668"/>
      <c r="D5" s="668"/>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191">
        <v>56174</v>
      </c>
    </row>
    <row r="9" spans="1:4" ht="15.6" thickTop="1" thickBot="1">
      <c r="A9" s="9" t="s">
        <v>102</v>
      </c>
      <c r="B9" s="10" t="s">
        <v>1966</v>
      </c>
      <c r="C9" s="11" t="s">
        <v>103</v>
      </c>
      <c r="D9" s="191">
        <v>51067</v>
      </c>
    </row>
    <row r="10" spans="1:4" ht="15.6" thickTop="1" thickBot="1">
      <c r="A10" s="9" t="s">
        <v>0</v>
      </c>
      <c r="B10" s="10" t="s">
        <v>1966</v>
      </c>
      <c r="C10" s="11" t="s">
        <v>1</v>
      </c>
      <c r="D10" s="191">
        <v>66387</v>
      </c>
    </row>
    <row r="11" spans="1:4" ht="15.6" thickTop="1" thickBot="1">
      <c r="A11" s="9" t="s">
        <v>1758</v>
      </c>
      <c r="B11" s="10" t="s">
        <v>1966</v>
      </c>
      <c r="C11" s="11" t="s">
        <v>1757</v>
      </c>
      <c r="D11" s="191">
        <v>377959</v>
      </c>
    </row>
    <row r="12" spans="1:4" ht="15.6" thickTop="1" thickBot="1">
      <c r="A12" s="9" t="s">
        <v>100</v>
      </c>
      <c r="B12" s="10" t="s">
        <v>1966</v>
      </c>
      <c r="C12" s="11" t="s">
        <v>101</v>
      </c>
      <c r="D12" s="191">
        <v>76601</v>
      </c>
    </row>
    <row r="13" spans="1:4" ht="15.6" thickTop="1" thickBot="1">
      <c r="A13" s="9" t="s">
        <v>62</v>
      </c>
      <c r="B13" s="10" t="s">
        <v>1966</v>
      </c>
      <c r="C13" s="11" t="s">
        <v>63</v>
      </c>
      <c r="D13" s="191">
        <v>561739</v>
      </c>
    </row>
    <row r="14" spans="1:4" ht="15.6" thickTop="1" thickBot="1">
      <c r="A14" s="9" t="s">
        <v>108</v>
      </c>
      <c r="B14" s="10" t="s">
        <v>1966</v>
      </c>
      <c r="C14" s="11" t="s">
        <v>109</v>
      </c>
      <c r="D14" s="1005">
        <v>306403</v>
      </c>
    </row>
    <row r="15" spans="1:4" ht="15.6" thickTop="1" thickBot="1">
      <c r="A15" s="9" t="s">
        <v>41</v>
      </c>
      <c r="B15" s="10" t="s">
        <v>1966</v>
      </c>
      <c r="C15" s="11" t="s">
        <v>42</v>
      </c>
      <c r="D15" s="1005">
        <v>204269</v>
      </c>
    </row>
    <row r="16" spans="1:4" ht="15.6" thickTop="1" thickBot="1">
      <c r="A16" s="9" t="s">
        <v>43</v>
      </c>
      <c r="B16" s="10" t="s">
        <v>1966</v>
      </c>
      <c r="C16" s="11" t="s">
        <v>44</v>
      </c>
      <c r="D16" s="1005">
        <v>306403</v>
      </c>
    </row>
    <row r="17" spans="1:4" ht="15.6" thickTop="1" thickBot="1">
      <c r="A17" s="9" t="s">
        <v>106</v>
      </c>
      <c r="B17" s="10" t="s">
        <v>1966</v>
      </c>
      <c r="C17" s="11" t="s">
        <v>107</v>
      </c>
      <c r="D17" s="1005">
        <v>102134</v>
      </c>
    </row>
    <row r="18" spans="1:4" ht="15.6" thickTop="1" thickBot="1">
      <c r="A18" s="9" t="s">
        <v>1759</v>
      </c>
      <c r="B18" s="10" t="s">
        <v>1966</v>
      </c>
      <c r="C18" s="11" t="s">
        <v>2106</v>
      </c>
      <c r="D18" s="1006">
        <v>91921</v>
      </c>
    </row>
    <row r="19" spans="1:4" ht="15.6" thickTop="1" thickBot="1">
      <c r="A19" s="9" t="s">
        <v>96</v>
      </c>
      <c r="B19" s="10" t="s">
        <v>92</v>
      </c>
      <c r="C19" s="11" t="s">
        <v>97</v>
      </c>
      <c r="D19" s="1005">
        <v>2042688</v>
      </c>
    </row>
    <row r="20" spans="1:4" ht="15.6" thickTop="1" thickBot="1">
      <c r="A20" s="9" t="s">
        <v>76</v>
      </c>
      <c r="B20" s="10" t="s">
        <v>1966</v>
      </c>
      <c r="C20" s="11" t="s">
        <v>77</v>
      </c>
      <c r="D20" s="1005">
        <v>326830</v>
      </c>
    </row>
    <row r="21" spans="1:4" ht="15.6" thickTop="1" thickBot="1">
      <c r="A21" s="9" t="s">
        <v>74</v>
      </c>
      <c r="B21" s="10" t="s">
        <v>1966</v>
      </c>
      <c r="C21" s="11" t="s">
        <v>75</v>
      </c>
      <c r="D21" s="191">
        <v>326830</v>
      </c>
    </row>
    <row r="22" spans="1:4" ht="15.6" thickTop="1" thickBot="1">
      <c r="A22" s="9" t="s">
        <v>84</v>
      </c>
      <c r="B22" s="10" t="s">
        <v>1966</v>
      </c>
      <c r="C22" s="11" t="s">
        <v>85</v>
      </c>
      <c r="D22" s="191">
        <v>383004</v>
      </c>
    </row>
    <row r="23" spans="1:4" ht="15.6" thickTop="1" thickBot="1">
      <c r="A23" s="9" t="s">
        <v>78</v>
      </c>
      <c r="B23" s="10" t="s">
        <v>1966</v>
      </c>
      <c r="C23" s="11" t="s">
        <v>79</v>
      </c>
      <c r="D23" s="191">
        <v>393217</v>
      </c>
    </row>
    <row r="24" spans="1:4" ht="15.6" thickTop="1" thickBot="1">
      <c r="A24" s="9" t="s">
        <v>64</v>
      </c>
      <c r="B24" s="10" t="s">
        <v>1966</v>
      </c>
      <c r="C24" s="11" t="s">
        <v>65</v>
      </c>
      <c r="D24" s="191">
        <v>332272</v>
      </c>
    </row>
    <row r="25" spans="1:4" ht="15.6" thickTop="1" thickBot="1">
      <c r="A25" s="9" t="s">
        <v>80</v>
      </c>
      <c r="B25" s="10" t="s">
        <v>1966</v>
      </c>
      <c r="C25" s="11" t="s">
        <v>81</v>
      </c>
      <c r="D25" s="191">
        <v>554479</v>
      </c>
    </row>
    <row r="26" spans="1:4" ht="15.6" thickTop="1" thickBot="1">
      <c r="A26" s="9" t="s">
        <v>82</v>
      </c>
      <c r="B26" s="10" t="s">
        <v>1966</v>
      </c>
      <c r="C26" s="11" t="s">
        <v>83</v>
      </c>
      <c r="D26" s="191">
        <v>554479</v>
      </c>
    </row>
    <row r="27" spans="1:4" ht="15.6" thickTop="1" thickBot="1">
      <c r="A27" s="9" t="s">
        <v>104</v>
      </c>
      <c r="B27" s="10" t="s">
        <v>1966</v>
      </c>
      <c r="C27" s="11" t="s">
        <v>105</v>
      </c>
      <c r="D27" s="191">
        <v>155752</v>
      </c>
    </row>
    <row r="28" spans="1:4" ht="15.6" thickTop="1" thickBot="1">
      <c r="A28" s="9" t="s">
        <v>4</v>
      </c>
      <c r="B28" s="10" t="s">
        <v>1966</v>
      </c>
      <c r="C28" s="11" t="s">
        <v>5</v>
      </c>
      <c r="D28" s="191">
        <v>155752</v>
      </c>
    </row>
    <row r="29" spans="1:4" ht="16.5" customHeight="1" thickTop="1" thickBot="1">
      <c r="A29" s="9" t="s">
        <v>45</v>
      </c>
      <c r="B29" s="10" t="s">
        <v>1966</v>
      </c>
      <c r="C29" s="11" t="s">
        <v>2332</v>
      </c>
      <c r="D29" s="1007">
        <v>153202</v>
      </c>
    </row>
    <row r="30" spans="1:4" ht="15.6" thickTop="1" thickBot="1">
      <c r="A30" s="9" t="s">
        <v>66</v>
      </c>
      <c r="B30" s="10" t="s">
        <v>1966</v>
      </c>
      <c r="C30" s="11" t="s">
        <v>67</v>
      </c>
      <c r="D30" s="191">
        <v>153202</v>
      </c>
    </row>
    <row r="31" spans="1:4" ht="15.6" thickTop="1" thickBot="1">
      <c r="A31" s="9" t="s">
        <v>23</v>
      </c>
      <c r="B31" s="10" t="s">
        <v>1966</v>
      </c>
      <c r="C31" s="11" t="s">
        <v>24</v>
      </c>
      <c r="D31" s="191">
        <v>510672</v>
      </c>
    </row>
    <row r="32" spans="1:4" ht="15.6" thickTop="1" thickBot="1">
      <c r="A32" s="9" t="s">
        <v>7</v>
      </c>
      <c r="B32" s="10" t="s">
        <v>1966</v>
      </c>
      <c r="C32" s="11" t="s">
        <v>8</v>
      </c>
      <c r="D32" s="191">
        <v>102134</v>
      </c>
    </row>
    <row r="33" spans="1:4" ht="15.6" thickTop="1" thickBot="1">
      <c r="A33" s="9" t="s">
        <v>9</v>
      </c>
      <c r="B33" s="10" t="s">
        <v>1966</v>
      </c>
      <c r="C33" s="11" t="s">
        <v>10</v>
      </c>
      <c r="D33" s="191">
        <v>153202</v>
      </c>
    </row>
    <row r="34" spans="1:4" ht="15.6" thickTop="1" thickBot="1">
      <c r="A34" s="9" t="s">
        <v>11</v>
      </c>
      <c r="B34" s="10" t="s">
        <v>1966</v>
      </c>
      <c r="C34" s="11" t="s">
        <v>12</v>
      </c>
      <c r="D34" s="191">
        <v>204269</v>
      </c>
    </row>
    <row r="35" spans="1:4" ht="15.6" thickTop="1" thickBot="1">
      <c r="A35" s="9" t="s">
        <v>13</v>
      </c>
      <c r="B35" s="10" t="s">
        <v>1966</v>
      </c>
      <c r="C35" s="11" t="s">
        <v>14</v>
      </c>
      <c r="D35" s="191">
        <v>255336</v>
      </c>
    </row>
    <row r="36" spans="1:4" ht="15.6" thickTop="1" thickBot="1">
      <c r="A36" s="9" t="s">
        <v>15</v>
      </c>
      <c r="B36" s="10" t="s">
        <v>1966</v>
      </c>
      <c r="C36" s="11" t="s">
        <v>16</v>
      </c>
      <c r="D36" s="191">
        <v>306403</v>
      </c>
    </row>
    <row r="37" spans="1:4" ht="15.6" thickTop="1" thickBot="1">
      <c r="A37" s="9" t="s">
        <v>17</v>
      </c>
      <c r="B37" s="10" t="s">
        <v>1966</v>
      </c>
      <c r="C37" s="11" t="s">
        <v>18</v>
      </c>
      <c r="D37" s="191">
        <v>357470</v>
      </c>
    </row>
    <row r="38" spans="1:4" ht="15.6" thickTop="1" thickBot="1">
      <c r="A38" s="9" t="s">
        <v>19</v>
      </c>
      <c r="B38" s="10" t="s">
        <v>1966</v>
      </c>
      <c r="C38" s="11" t="s">
        <v>20</v>
      </c>
      <c r="D38" s="191">
        <v>408538</v>
      </c>
    </row>
    <row r="39" spans="1:4" ht="15.6" thickTop="1" thickBot="1">
      <c r="A39" s="9" t="s">
        <v>21</v>
      </c>
      <c r="B39" s="10" t="s">
        <v>1966</v>
      </c>
      <c r="C39" s="11" t="s">
        <v>22</v>
      </c>
      <c r="D39" s="191">
        <v>459605</v>
      </c>
    </row>
    <row r="40" spans="1:4" ht="15.6" thickTop="1" thickBot="1">
      <c r="A40" s="9" t="s">
        <v>72</v>
      </c>
      <c r="B40" s="10" t="s">
        <v>1966</v>
      </c>
      <c r="C40" s="11" t="s">
        <v>73</v>
      </c>
      <c r="D40" s="191">
        <v>56174</v>
      </c>
    </row>
    <row r="41" spans="1:4" ht="15.6" thickTop="1" thickBot="1">
      <c r="A41" s="9" t="s">
        <v>27</v>
      </c>
      <c r="B41" s="10" t="s">
        <v>1966</v>
      </c>
      <c r="C41" s="11" t="s">
        <v>28</v>
      </c>
      <c r="D41" s="191">
        <v>112348</v>
      </c>
    </row>
    <row r="42" spans="1:4" ht="15.6" thickTop="1" thickBot="1">
      <c r="A42" s="9" t="s">
        <v>25</v>
      </c>
      <c r="B42" s="10" t="s">
        <v>1966</v>
      </c>
      <c r="C42" s="11" t="s">
        <v>26</v>
      </c>
      <c r="D42" s="191">
        <v>112348</v>
      </c>
    </row>
    <row r="43" spans="1:4" ht="15.6" thickTop="1" thickBot="1">
      <c r="A43" s="9" t="s">
        <v>30</v>
      </c>
      <c r="B43" s="10" t="s">
        <v>1966</v>
      </c>
      <c r="C43" s="11" t="s">
        <v>31</v>
      </c>
      <c r="D43" s="191">
        <v>102134</v>
      </c>
    </row>
    <row r="44" spans="1:4" ht="17.25" customHeight="1" thickTop="1" thickBot="1">
      <c r="A44" s="9" t="s">
        <v>40</v>
      </c>
      <c r="B44" s="10" t="s">
        <v>1966</v>
      </c>
      <c r="C44" s="11" t="s">
        <v>2331</v>
      </c>
      <c r="D44" s="1007">
        <v>255336</v>
      </c>
    </row>
    <row r="45" spans="1:4" ht="15.6" thickTop="1" thickBot="1">
      <c r="A45" s="9" t="s">
        <v>32</v>
      </c>
      <c r="B45" s="10" t="s">
        <v>1966</v>
      </c>
      <c r="C45" s="11" t="s">
        <v>33</v>
      </c>
      <c r="D45" s="191">
        <v>204269</v>
      </c>
    </row>
    <row r="46" spans="1:4" ht="15.6" thickTop="1" thickBot="1">
      <c r="A46" s="9" t="s">
        <v>34</v>
      </c>
      <c r="B46" s="10" t="s">
        <v>1966</v>
      </c>
      <c r="C46" s="11" t="s">
        <v>35</v>
      </c>
      <c r="D46" s="191">
        <v>306403</v>
      </c>
    </row>
    <row r="47" spans="1:4" ht="15.6" thickTop="1" thickBot="1">
      <c r="A47" s="9" t="s">
        <v>70</v>
      </c>
      <c r="B47" s="10" t="s">
        <v>1966</v>
      </c>
      <c r="C47" s="11" t="s">
        <v>71</v>
      </c>
      <c r="D47" s="191">
        <v>270656</v>
      </c>
    </row>
    <row r="48" spans="1:4" ht="15.6" thickTop="1" thickBot="1">
      <c r="A48" s="9" t="s">
        <v>36</v>
      </c>
      <c r="B48" s="10" t="s">
        <v>1966</v>
      </c>
      <c r="C48" s="11" t="s">
        <v>37</v>
      </c>
      <c r="D48" s="191">
        <v>112348</v>
      </c>
    </row>
    <row r="49" spans="1:4" ht="15.6" thickTop="1" thickBot="1">
      <c r="A49" s="9" t="s">
        <v>38</v>
      </c>
      <c r="B49" s="10" t="s">
        <v>1966</v>
      </c>
      <c r="C49" s="11" t="s">
        <v>39</v>
      </c>
      <c r="D49" s="191">
        <v>122561</v>
      </c>
    </row>
    <row r="50" spans="1:4" ht="15.6" thickTop="1" thickBot="1">
      <c r="A50" s="9" t="s">
        <v>89</v>
      </c>
      <c r="B50" s="10" t="s">
        <v>1966</v>
      </c>
      <c r="C50" s="11" t="s">
        <v>90</v>
      </c>
      <c r="D50" s="191">
        <v>127668</v>
      </c>
    </row>
    <row r="51" spans="1:4" ht="15.6" thickTop="1" thickBot="1">
      <c r="A51" s="9" t="s">
        <v>46</v>
      </c>
      <c r="B51" s="10" t="s">
        <v>1966</v>
      </c>
      <c r="C51" s="11" t="s">
        <v>47</v>
      </c>
      <c r="D51" s="191">
        <v>51067</v>
      </c>
    </row>
    <row r="52" spans="1:4" ht="15.6" thickTop="1" thickBot="1">
      <c r="A52" s="9" t="s">
        <v>48</v>
      </c>
      <c r="B52" s="10" t="s">
        <v>1966</v>
      </c>
      <c r="C52" s="11" t="s">
        <v>49</v>
      </c>
      <c r="D52" s="191">
        <v>102134</v>
      </c>
    </row>
    <row r="53" spans="1:4" ht="15.6" thickTop="1" thickBot="1">
      <c r="A53" s="9" t="s">
        <v>50</v>
      </c>
      <c r="B53" s="10" t="s">
        <v>1966</v>
      </c>
      <c r="C53" s="11" t="s">
        <v>51</v>
      </c>
      <c r="D53" s="191">
        <v>102134</v>
      </c>
    </row>
    <row r="54" spans="1:4" ht="15.6" thickTop="1" thickBot="1">
      <c r="A54" s="9" t="s">
        <v>68</v>
      </c>
      <c r="B54" s="10" t="s">
        <v>1966</v>
      </c>
      <c r="C54" s="11" t="s">
        <v>69</v>
      </c>
      <c r="D54" s="191">
        <v>204269</v>
      </c>
    </row>
    <row r="55" spans="1:4" ht="44.4" thickTop="1" thickBot="1">
      <c r="A55" s="9" t="s">
        <v>29</v>
      </c>
      <c r="B55" s="10" t="s">
        <v>1966</v>
      </c>
      <c r="C55" s="11" t="s">
        <v>1967</v>
      </c>
      <c r="D55" s="1007">
        <v>766008</v>
      </c>
    </row>
    <row r="56" spans="1:4" ht="15.6" thickTop="1" thickBot="1">
      <c r="A56" s="9" t="s">
        <v>52</v>
      </c>
      <c r="B56" s="10" t="s">
        <v>1966</v>
      </c>
      <c r="C56" s="11" t="s">
        <v>53</v>
      </c>
      <c r="D56" s="191">
        <v>76601</v>
      </c>
    </row>
    <row r="57" spans="1:4" ht="15.6" thickTop="1" thickBot="1">
      <c r="A57" s="9" t="s">
        <v>54</v>
      </c>
      <c r="B57" s="10" t="s">
        <v>1966</v>
      </c>
      <c r="C57" s="11" t="s">
        <v>55</v>
      </c>
      <c r="D57" s="191">
        <v>153202</v>
      </c>
    </row>
    <row r="58" spans="1:4" ht="15.6" thickTop="1" thickBot="1">
      <c r="A58" s="9" t="s">
        <v>56</v>
      </c>
      <c r="B58" s="10" t="s">
        <v>1966</v>
      </c>
      <c r="C58" s="11" t="s">
        <v>57</v>
      </c>
      <c r="D58" s="191">
        <v>102134</v>
      </c>
    </row>
    <row r="59" spans="1:4" ht="15.6" thickTop="1" thickBot="1">
      <c r="A59" s="9" t="s">
        <v>2</v>
      </c>
      <c r="B59" s="10" t="s">
        <v>1966</v>
      </c>
      <c r="C59" s="11" t="s">
        <v>3</v>
      </c>
      <c r="D59" s="191">
        <v>204269</v>
      </c>
    </row>
    <row r="60" spans="1:4" ht="15.6" thickTop="1" thickBot="1">
      <c r="A60" s="9" t="s">
        <v>58</v>
      </c>
      <c r="B60" s="10" t="s">
        <v>1966</v>
      </c>
      <c r="C60" s="11" t="s">
        <v>59</v>
      </c>
      <c r="D60" s="191">
        <v>127668</v>
      </c>
    </row>
    <row r="61" spans="1:4" ht="15.6" thickTop="1" thickBot="1">
      <c r="A61" s="9" t="s">
        <v>86</v>
      </c>
      <c r="B61" s="10" t="s">
        <v>1966</v>
      </c>
      <c r="C61" s="11" t="s">
        <v>87</v>
      </c>
      <c r="D61" s="191">
        <v>153202</v>
      </c>
    </row>
    <row r="62" spans="1:4" ht="15.6" thickTop="1" thickBot="1">
      <c r="A62" s="9" t="s">
        <v>88</v>
      </c>
      <c r="B62" s="10" t="s">
        <v>1966</v>
      </c>
      <c r="C62" s="11" t="s">
        <v>87</v>
      </c>
      <c r="D62" s="191">
        <v>153202</v>
      </c>
    </row>
    <row r="63" spans="1:4" ht="15.6" thickTop="1" thickBot="1">
      <c r="A63" s="9" t="s">
        <v>60</v>
      </c>
      <c r="B63" s="10" t="s">
        <v>1966</v>
      </c>
      <c r="C63" s="11" t="s">
        <v>61</v>
      </c>
      <c r="D63" s="191">
        <v>153202</v>
      </c>
    </row>
    <row r="64" spans="1:4" ht="17.25" customHeight="1" thickTop="1" thickBot="1">
      <c r="A64" s="9" t="s">
        <v>6</v>
      </c>
      <c r="B64" s="10" t="s">
        <v>1966</v>
      </c>
      <c r="C64" s="11" t="s">
        <v>2330</v>
      </c>
      <c r="D64" s="1007">
        <v>51067</v>
      </c>
    </row>
    <row r="65" spans="1:4" ht="15.6" thickTop="1" thickBot="1">
      <c r="A65" s="9" t="s">
        <v>91</v>
      </c>
      <c r="B65" s="10" t="s">
        <v>92</v>
      </c>
      <c r="C65" s="11" t="s">
        <v>93</v>
      </c>
      <c r="D65" s="191">
        <v>510672</v>
      </c>
    </row>
    <row r="66" spans="1:4" ht="15.6" thickTop="1" thickBot="1">
      <c r="A66" s="9" t="s">
        <v>94</v>
      </c>
      <c r="B66" s="10" t="s">
        <v>92</v>
      </c>
      <c r="C66" s="11" t="s">
        <v>95</v>
      </c>
      <c r="D66" s="191">
        <v>255336</v>
      </c>
    </row>
    <row r="67" spans="1:4" ht="15.6" thickTop="1" thickBot="1">
      <c r="A67" s="9" t="s">
        <v>2334</v>
      </c>
      <c r="B67" s="10" t="s">
        <v>1966</v>
      </c>
      <c r="C67" s="11" t="s">
        <v>2333</v>
      </c>
      <c r="D67" s="1007">
        <v>53000</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8" t="s">
        <v>1934</v>
      </c>
      <c r="B1" s="679"/>
      <c r="C1" s="679"/>
      <c r="D1" s="680"/>
    </row>
    <row r="2" spans="1:4" ht="89.25" customHeight="1" thickBot="1">
      <c r="A2" s="681"/>
      <c r="B2" s="682"/>
      <c r="C2" s="682"/>
      <c r="D2" s="683"/>
    </row>
    <row r="3" spans="1:4" ht="53.25" customHeight="1" thickTop="1" thickBot="1">
      <c r="A3" s="675" t="s">
        <v>110</v>
      </c>
      <c r="B3" s="676"/>
      <c r="C3" s="676"/>
      <c r="D3" s="677"/>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6">
        <v>63000</v>
      </c>
    </row>
    <row r="8" spans="1:4" ht="30" customHeight="1" thickTop="1" thickBot="1">
      <c r="A8" s="16" t="s">
        <v>112</v>
      </c>
      <c r="B8" s="14" t="s">
        <v>113</v>
      </c>
      <c r="C8" s="17" t="s">
        <v>114</v>
      </c>
      <c r="D8" s="656">
        <v>2940</v>
      </c>
    </row>
    <row r="9" spans="1:4" ht="30" customHeight="1" thickTop="1" thickBot="1">
      <c r="A9" s="16" t="s">
        <v>117</v>
      </c>
      <c r="B9" s="14" t="s">
        <v>113</v>
      </c>
      <c r="C9" s="17" t="s">
        <v>118</v>
      </c>
      <c r="D9" s="656">
        <v>78750</v>
      </c>
    </row>
    <row r="10" spans="1:4" ht="30" customHeight="1" thickTop="1" thickBot="1">
      <c r="A10" s="16" t="s">
        <v>119</v>
      </c>
      <c r="B10" s="14" t="s">
        <v>113</v>
      </c>
      <c r="C10" s="17" t="s">
        <v>120</v>
      </c>
      <c r="D10" s="656">
        <v>36750</v>
      </c>
    </row>
    <row r="11" spans="1:4" ht="30" customHeight="1" thickTop="1" thickBot="1">
      <c r="A11" s="16" t="s">
        <v>123</v>
      </c>
      <c r="B11" s="14" t="s">
        <v>113</v>
      </c>
      <c r="C11" s="17" t="s">
        <v>124</v>
      </c>
      <c r="D11" s="656">
        <v>18380</v>
      </c>
    </row>
    <row r="12" spans="1:4" ht="30" customHeight="1" thickTop="1" thickBot="1">
      <c r="A12" s="16" t="s">
        <v>121</v>
      </c>
      <c r="B12" s="14" t="s">
        <v>113</v>
      </c>
      <c r="C12" s="17" t="s">
        <v>122</v>
      </c>
      <c r="D12" s="656">
        <v>69300</v>
      </c>
    </row>
    <row r="13" spans="1:4" ht="30" customHeight="1" thickTop="1" thickBot="1">
      <c r="A13" s="16" t="s">
        <v>125</v>
      </c>
      <c r="B13" s="14" t="s">
        <v>113</v>
      </c>
      <c r="C13" s="17" t="s">
        <v>126</v>
      </c>
      <c r="D13" s="656">
        <v>43580</v>
      </c>
    </row>
    <row r="14" spans="1:4" ht="30" customHeight="1" thickTop="1" thickBot="1">
      <c r="A14" s="16" t="s">
        <v>131</v>
      </c>
      <c r="B14" s="14" t="s">
        <v>113</v>
      </c>
      <c r="C14" s="17" t="s">
        <v>132</v>
      </c>
      <c r="D14" s="656">
        <v>227960</v>
      </c>
    </row>
    <row r="15" spans="1:4" ht="30" customHeight="1" thickTop="1" thickBot="1">
      <c r="A15" s="16" t="s">
        <v>129</v>
      </c>
      <c r="B15" s="14" t="s">
        <v>113</v>
      </c>
      <c r="C15" s="17" t="s">
        <v>130</v>
      </c>
      <c r="D15" s="656">
        <v>135000</v>
      </c>
    </row>
    <row r="16" spans="1:4" ht="30" customHeight="1" thickTop="1" thickBot="1">
      <c r="A16" s="16" t="s">
        <v>127</v>
      </c>
      <c r="B16" s="14" t="s">
        <v>113</v>
      </c>
      <c r="C16" s="17" t="s">
        <v>128</v>
      </c>
      <c r="D16" s="656">
        <v>120000</v>
      </c>
    </row>
    <row r="17" spans="1:4" ht="30" customHeight="1" thickTop="1" thickBot="1">
      <c r="A17" s="16" t="s">
        <v>1795</v>
      </c>
      <c r="B17" s="14" t="s">
        <v>113</v>
      </c>
      <c r="C17" s="17" t="s">
        <v>1796</v>
      </c>
      <c r="D17" s="656">
        <v>65100</v>
      </c>
    </row>
    <row r="18" spans="1:4" ht="30" customHeight="1" thickTop="1" thickBot="1">
      <c r="A18" s="16" t="s">
        <v>133</v>
      </c>
      <c r="B18" s="14" t="s">
        <v>113</v>
      </c>
      <c r="C18" s="17" t="s">
        <v>134</v>
      </c>
      <c r="D18" s="656">
        <v>69510</v>
      </c>
    </row>
    <row r="19" spans="1:4" ht="30" customHeight="1" thickTop="1" thickBot="1">
      <c r="A19" s="16" t="s">
        <v>146</v>
      </c>
      <c r="B19" s="14" t="s">
        <v>113</v>
      </c>
      <c r="C19" s="17" t="s">
        <v>147</v>
      </c>
      <c r="D19" s="656">
        <v>148750</v>
      </c>
    </row>
    <row r="20" spans="1:4" ht="30" customHeight="1" thickTop="1" thickBot="1">
      <c r="A20" s="16" t="s">
        <v>135</v>
      </c>
      <c r="B20" s="14" t="s">
        <v>113</v>
      </c>
      <c r="C20" s="17" t="s">
        <v>1968</v>
      </c>
      <c r="D20" s="656">
        <v>43420</v>
      </c>
    </row>
    <row r="21" spans="1:4" ht="30" customHeight="1" thickTop="1" thickBot="1">
      <c r="A21" s="16" t="s">
        <v>136</v>
      </c>
      <c r="B21" s="14" t="s">
        <v>113</v>
      </c>
      <c r="C21" s="17" t="s">
        <v>137</v>
      </c>
      <c r="D21" s="656">
        <v>158660</v>
      </c>
    </row>
    <row r="22" spans="1:4" ht="30" customHeight="1" thickTop="1" thickBot="1">
      <c r="A22" s="16" t="s">
        <v>138</v>
      </c>
      <c r="B22" s="14" t="s">
        <v>113</v>
      </c>
      <c r="C22" s="17" t="s">
        <v>139</v>
      </c>
      <c r="D22" s="656">
        <v>43420</v>
      </c>
    </row>
    <row r="23" spans="1:4" ht="30" customHeight="1" thickTop="1" thickBot="1">
      <c r="A23" s="16" t="s">
        <v>143</v>
      </c>
      <c r="B23" s="14" t="s">
        <v>144</v>
      </c>
      <c r="C23" s="17" t="s">
        <v>145</v>
      </c>
      <c r="D23" s="656">
        <v>34200</v>
      </c>
    </row>
    <row r="24" spans="1:4" ht="30" customHeight="1" thickTop="1" thickBot="1">
      <c r="A24" s="16" t="s">
        <v>140</v>
      </c>
      <c r="B24" s="14" t="s">
        <v>1082</v>
      </c>
      <c r="C24" s="17" t="s">
        <v>142</v>
      </c>
      <c r="D24" s="656">
        <v>34200</v>
      </c>
    </row>
    <row r="25" spans="1:4" ht="30" customHeight="1" thickTop="1" thickBot="1">
      <c r="A25" s="16" t="s">
        <v>148</v>
      </c>
      <c r="B25" s="14" t="s">
        <v>113</v>
      </c>
      <c r="C25" s="17" t="s">
        <v>149</v>
      </c>
      <c r="D25" s="656">
        <v>124850</v>
      </c>
    </row>
    <row r="26" spans="1:4" ht="30" customHeight="1" thickTop="1" thickBot="1">
      <c r="A26" s="16" t="s">
        <v>150</v>
      </c>
      <c r="B26" s="14" t="s">
        <v>113</v>
      </c>
      <c r="C26" s="17" t="s">
        <v>151</v>
      </c>
      <c r="D26" s="656">
        <v>143820</v>
      </c>
    </row>
    <row r="27" spans="1:4" ht="30" customHeight="1" thickTop="1" thickBot="1">
      <c r="A27" s="16" t="s">
        <v>152</v>
      </c>
      <c r="B27" s="14" t="s">
        <v>113</v>
      </c>
      <c r="C27" s="17" t="s">
        <v>153</v>
      </c>
      <c r="D27" s="656">
        <v>59500</v>
      </c>
    </row>
    <row r="28" spans="1:4" ht="30" customHeight="1" thickTop="1" thickBot="1">
      <c r="A28" s="16" t="s">
        <v>154</v>
      </c>
      <c r="B28" s="14" t="s">
        <v>113</v>
      </c>
      <c r="C28" s="17" t="s">
        <v>155</v>
      </c>
      <c r="D28" s="656">
        <v>81410</v>
      </c>
    </row>
    <row r="29" spans="1:4" ht="30" customHeight="1" thickTop="1" thickBot="1">
      <c r="A29" s="16" t="s">
        <v>156</v>
      </c>
      <c r="B29" s="14" t="s">
        <v>113</v>
      </c>
      <c r="C29" s="17" t="s">
        <v>157</v>
      </c>
      <c r="D29" s="656">
        <v>840</v>
      </c>
    </row>
    <row r="30" spans="1:4" ht="30" customHeight="1" thickTop="1" thickBot="1">
      <c r="A30" s="16" t="s">
        <v>166</v>
      </c>
      <c r="B30" s="14" t="s">
        <v>113</v>
      </c>
      <c r="C30" s="17" t="s">
        <v>167</v>
      </c>
      <c r="D30" s="656">
        <v>90000</v>
      </c>
    </row>
    <row r="31" spans="1:4" ht="30" customHeight="1" thickTop="1" thickBot="1">
      <c r="A31" s="16" t="s">
        <v>162</v>
      </c>
      <c r="B31" s="14" t="s">
        <v>113</v>
      </c>
      <c r="C31" s="17" t="s">
        <v>163</v>
      </c>
      <c r="D31" s="656">
        <v>7880</v>
      </c>
    </row>
    <row r="32" spans="1:4" ht="30" customHeight="1" thickTop="1" thickBot="1">
      <c r="A32" s="16" t="s">
        <v>164</v>
      </c>
      <c r="B32" s="14" t="s">
        <v>113</v>
      </c>
      <c r="C32" s="17" t="s">
        <v>165</v>
      </c>
      <c r="D32" s="656">
        <v>22500</v>
      </c>
    </row>
    <row r="33" spans="1:4" ht="30" customHeight="1" thickTop="1" thickBot="1">
      <c r="A33" s="16" t="s">
        <v>171</v>
      </c>
      <c r="B33" s="14" t="s">
        <v>113</v>
      </c>
      <c r="C33" s="17" t="s">
        <v>172</v>
      </c>
      <c r="D33" s="656">
        <v>7880</v>
      </c>
    </row>
    <row r="34" spans="1:4" ht="30" customHeight="1" thickTop="1" thickBot="1">
      <c r="A34" s="16" t="s">
        <v>160</v>
      </c>
      <c r="B34" s="14" t="s">
        <v>113</v>
      </c>
      <c r="C34" s="17" t="s">
        <v>161</v>
      </c>
      <c r="D34" s="656">
        <v>10410</v>
      </c>
    </row>
    <row r="35" spans="1:4" ht="30" customHeight="1" thickTop="1" thickBot="1">
      <c r="A35" s="16" t="s">
        <v>173</v>
      </c>
      <c r="B35" s="14" t="s">
        <v>113</v>
      </c>
      <c r="C35" s="17" t="s">
        <v>1970</v>
      </c>
      <c r="D35" s="656">
        <v>120000</v>
      </c>
    </row>
    <row r="36" spans="1:4" ht="30" customHeight="1" thickTop="1" thickBot="1">
      <c r="A36" s="16" t="s">
        <v>170</v>
      </c>
      <c r="B36" s="14" t="s">
        <v>113</v>
      </c>
      <c r="C36" s="17" t="s">
        <v>1969</v>
      </c>
      <c r="D36" s="656">
        <v>80000</v>
      </c>
    </row>
    <row r="37" spans="1:4" ht="30" customHeight="1" thickTop="1" thickBot="1">
      <c r="A37" s="16" t="s">
        <v>168</v>
      </c>
      <c r="B37" s="14" t="s">
        <v>113</v>
      </c>
      <c r="C37" s="17" t="s">
        <v>169</v>
      </c>
      <c r="D37" s="656">
        <v>120000</v>
      </c>
    </row>
    <row r="38" spans="1:4" ht="30" customHeight="1" thickTop="1" thickBot="1">
      <c r="A38" s="16" t="s">
        <v>174</v>
      </c>
      <c r="B38" s="14" t="s">
        <v>113</v>
      </c>
      <c r="C38" s="17" t="s">
        <v>175</v>
      </c>
      <c r="D38" s="656">
        <v>80000</v>
      </c>
    </row>
    <row r="39" spans="1:4" ht="30" customHeight="1" thickTop="1" thickBot="1">
      <c r="A39" s="16" t="s">
        <v>176</v>
      </c>
      <c r="B39" s="14" t="s">
        <v>113</v>
      </c>
      <c r="C39" s="17" t="s">
        <v>177</v>
      </c>
      <c r="D39" s="656">
        <v>67200</v>
      </c>
    </row>
    <row r="40" spans="1:4" ht="30" customHeight="1" thickTop="1" thickBot="1">
      <c r="A40" s="16" t="s">
        <v>180</v>
      </c>
      <c r="B40" s="14" t="s">
        <v>113</v>
      </c>
      <c r="C40" s="17" t="s">
        <v>181</v>
      </c>
      <c r="D40" s="656">
        <v>90000</v>
      </c>
    </row>
    <row r="41" spans="1:4" ht="30" customHeight="1" thickTop="1" thickBot="1">
      <c r="A41" s="16" t="s">
        <v>178</v>
      </c>
      <c r="B41" s="14" t="s">
        <v>113</v>
      </c>
      <c r="C41" s="17" t="s">
        <v>179</v>
      </c>
      <c r="D41" s="656">
        <v>80000</v>
      </c>
    </row>
    <row r="42" spans="1:4" ht="30" customHeight="1" thickTop="1" thickBot="1">
      <c r="A42" s="16" t="s">
        <v>182</v>
      </c>
      <c r="B42" s="14" t="s">
        <v>113</v>
      </c>
      <c r="C42" s="17" t="s">
        <v>183</v>
      </c>
      <c r="D42" s="656">
        <v>70000</v>
      </c>
    </row>
    <row r="43" spans="1:4" ht="30" customHeight="1" thickTop="1" thickBot="1">
      <c r="A43" s="16" t="s">
        <v>1756</v>
      </c>
      <c r="B43" s="14" t="s">
        <v>113</v>
      </c>
      <c r="C43" s="17" t="s">
        <v>1755</v>
      </c>
      <c r="D43" s="656">
        <v>4760</v>
      </c>
    </row>
    <row r="44" spans="1:4" ht="30" customHeight="1" thickTop="1" thickBot="1">
      <c r="A44" s="16" t="s">
        <v>184</v>
      </c>
      <c r="B44" s="14" t="s">
        <v>113</v>
      </c>
      <c r="C44" s="17" t="s">
        <v>185</v>
      </c>
      <c r="D44" s="656">
        <v>21170</v>
      </c>
    </row>
    <row r="45" spans="1:4" ht="30" customHeight="1" thickTop="1" thickBot="1">
      <c r="A45" s="16" t="s">
        <v>1687</v>
      </c>
      <c r="B45" s="14" t="s">
        <v>113</v>
      </c>
      <c r="C45" s="17" t="s">
        <v>1688</v>
      </c>
      <c r="D45" s="656">
        <v>3680</v>
      </c>
    </row>
    <row r="46" spans="1:4" ht="30" customHeight="1" thickTop="1" thickBot="1">
      <c r="A46" s="16" t="s">
        <v>188</v>
      </c>
      <c r="B46" s="14" t="s">
        <v>113</v>
      </c>
      <c r="C46" s="17" t="s">
        <v>189</v>
      </c>
      <c r="D46" s="656">
        <v>3470</v>
      </c>
    </row>
    <row r="47" spans="1:4" ht="30" customHeight="1" thickTop="1" thickBot="1">
      <c r="A47" s="16" t="s">
        <v>186</v>
      </c>
      <c r="B47" s="14" t="s">
        <v>113</v>
      </c>
      <c r="C47" s="17" t="s">
        <v>187</v>
      </c>
      <c r="D47" s="656">
        <v>4200</v>
      </c>
    </row>
    <row r="48" spans="1:4" ht="30" customHeight="1" thickTop="1" thickBot="1">
      <c r="A48" s="16" t="s">
        <v>190</v>
      </c>
      <c r="B48" s="14" t="s">
        <v>113</v>
      </c>
      <c r="C48" s="17" t="s">
        <v>191</v>
      </c>
      <c r="D48" s="656">
        <v>5780</v>
      </c>
    </row>
    <row r="49" spans="1:4" ht="30" customHeight="1" thickTop="1" thickBot="1">
      <c r="A49" s="16" t="s">
        <v>201</v>
      </c>
      <c r="B49" s="14" t="s">
        <v>113</v>
      </c>
      <c r="C49" s="17" t="s">
        <v>1972</v>
      </c>
      <c r="D49" s="656">
        <v>105270</v>
      </c>
    </row>
    <row r="50" spans="1:4" ht="30" customHeight="1" thickTop="1" thickBot="1">
      <c r="A50" s="16" t="s">
        <v>192</v>
      </c>
      <c r="B50" s="14" t="s">
        <v>113</v>
      </c>
      <c r="C50" s="17" t="s">
        <v>193</v>
      </c>
      <c r="D50" s="656">
        <v>42000</v>
      </c>
    </row>
    <row r="51" spans="1:4" ht="30" customHeight="1" thickTop="1" thickBot="1">
      <c r="A51" s="16" t="s">
        <v>194</v>
      </c>
      <c r="B51" s="14" t="s">
        <v>113</v>
      </c>
      <c r="C51" s="17" t="s">
        <v>1971</v>
      </c>
      <c r="D51" s="656">
        <v>2060</v>
      </c>
    </row>
    <row r="52" spans="1:4" ht="30" customHeight="1" thickTop="1" thickBot="1">
      <c r="A52" s="16" t="s">
        <v>224</v>
      </c>
      <c r="B52" s="14" t="s">
        <v>92</v>
      </c>
      <c r="C52" s="17" t="s">
        <v>1975</v>
      </c>
      <c r="D52" s="656">
        <v>167210</v>
      </c>
    </row>
    <row r="53" spans="1:4" ht="30" customHeight="1" thickTop="1" thickBot="1">
      <c r="A53" s="16" t="s">
        <v>195</v>
      </c>
      <c r="B53" s="14" t="s">
        <v>113</v>
      </c>
      <c r="C53" s="17" t="s">
        <v>196</v>
      </c>
      <c r="D53" s="656">
        <v>17850</v>
      </c>
    </row>
    <row r="54" spans="1:4" ht="30" customHeight="1" thickTop="1" thickBot="1">
      <c r="A54" s="16" t="s">
        <v>214</v>
      </c>
      <c r="B54" s="14" t="s">
        <v>113</v>
      </c>
      <c r="C54" s="17" t="s">
        <v>215</v>
      </c>
      <c r="D54" s="656">
        <v>14700</v>
      </c>
    </row>
    <row r="55" spans="1:4" ht="30" customHeight="1" thickTop="1" thickBot="1">
      <c r="A55" s="16" t="s">
        <v>197</v>
      </c>
      <c r="B55" s="14" t="s">
        <v>113</v>
      </c>
      <c r="C55" s="17" t="s">
        <v>198</v>
      </c>
      <c r="D55" s="656">
        <v>142800</v>
      </c>
    </row>
    <row r="56" spans="1:4" ht="30" customHeight="1" thickTop="1" thickBot="1">
      <c r="A56" s="16" t="s">
        <v>199</v>
      </c>
      <c r="B56" s="14" t="s">
        <v>113</v>
      </c>
      <c r="C56" s="17" t="s">
        <v>200</v>
      </c>
      <c r="D56" s="656">
        <v>13550</v>
      </c>
    </row>
    <row r="57" spans="1:4" ht="30" customHeight="1" thickTop="1" thickBot="1">
      <c r="A57" s="16" t="s">
        <v>202</v>
      </c>
      <c r="B57" s="14" t="s">
        <v>113</v>
      </c>
      <c r="C57" s="17" t="s">
        <v>203</v>
      </c>
      <c r="D57" s="656">
        <v>99120</v>
      </c>
    </row>
    <row r="58" spans="1:4" ht="30" customHeight="1" thickTop="1" thickBot="1">
      <c r="A58" s="16" t="s">
        <v>212</v>
      </c>
      <c r="B58" s="14" t="s">
        <v>113</v>
      </c>
      <c r="C58" s="17" t="s">
        <v>213</v>
      </c>
      <c r="D58" s="656">
        <v>5000</v>
      </c>
    </row>
    <row r="59" spans="1:4" ht="30" customHeight="1" thickTop="1" thickBot="1">
      <c r="A59" s="16" t="s">
        <v>206</v>
      </c>
      <c r="B59" s="14" t="s">
        <v>113</v>
      </c>
      <c r="C59" s="17" t="s">
        <v>207</v>
      </c>
      <c r="D59" s="656">
        <v>10150</v>
      </c>
    </row>
    <row r="60" spans="1:4" ht="30" customHeight="1" thickTop="1" thickBot="1">
      <c r="A60" s="16" t="s">
        <v>204</v>
      </c>
      <c r="B60" s="14" t="s">
        <v>113</v>
      </c>
      <c r="C60" s="17" t="s">
        <v>205</v>
      </c>
      <c r="D60" s="656">
        <v>13230</v>
      </c>
    </row>
    <row r="61" spans="1:4" ht="30" customHeight="1" thickTop="1" thickBot="1">
      <c r="A61" s="16" t="s">
        <v>208</v>
      </c>
      <c r="B61" s="14" t="s">
        <v>113</v>
      </c>
      <c r="C61" s="17" t="s">
        <v>209</v>
      </c>
      <c r="D61" s="656">
        <v>13760</v>
      </c>
    </row>
    <row r="62" spans="1:4" ht="30" customHeight="1" thickTop="1" thickBot="1">
      <c r="A62" s="16" t="s">
        <v>210</v>
      </c>
      <c r="B62" s="14" t="s">
        <v>113</v>
      </c>
      <c r="C62" s="17" t="s">
        <v>211</v>
      </c>
      <c r="D62" s="656">
        <v>16380</v>
      </c>
    </row>
    <row r="63" spans="1:4" ht="30" customHeight="1" thickTop="1" thickBot="1">
      <c r="A63" s="16" t="s">
        <v>217</v>
      </c>
      <c r="B63" s="14" t="s">
        <v>113</v>
      </c>
      <c r="C63" s="17" t="s">
        <v>218</v>
      </c>
      <c r="D63" s="656">
        <v>21000</v>
      </c>
    </row>
    <row r="64" spans="1:4" ht="30" customHeight="1" thickTop="1" thickBot="1">
      <c r="A64" s="16" t="s">
        <v>219</v>
      </c>
      <c r="B64" s="14" t="s">
        <v>113</v>
      </c>
      <c r="C64" s="17" t="s">
        <v>220</v>
      </c>
      <c r="D64" s="656">
        <v>8750.0000000000018</v>
      </c>
    </row>
    <row r="65" spans="1:4" ht="30" customHeight="1" thickTop="1" thickBot="1">
      <c r="A65" s="16" t="s">
        <v>216</v>
      </c>
      <c r="B65" s="14" t="s">
        <v>113</v>
      </c>
      <c r="C65" s="17" t="s">
        <v>1973</v>
      </c>
      <c r="D65" s="656">
        <v>8750.0000000000018</v>
      </c>
    </row>
    <row r="66" spans="1:4" ht="30" customHeight="1" thickTop="1" thickBot="1">
      <c r="A66" s="16" t="s">
        <v>221</v>
      </c>
      <c r="B66" s="14" t="s">
        <v>113</v>
      </c>
      <c r="C66" s="17" t="s">
        <v>1974</v>
      </c>
      <c r="D66" s="656">
        <v>71070.3367</v>
      </c>
    </row>
    <row r="67" spans="1:4" ht="30" customHeight="1" thickTop="1" thickBot="1">
      <c r="A67" s="16" t="s">
        <v>222</v>
      </c>
      <c r="B67" s="14" t="s">
        <v>113</v>
      </c>
      <c r="C67" s="17" t="s">
        <v>223</v>
      </c>
      <c r="D67" s="656">
        <v>40200</v>
      </c>
    </row>
    <row r="68" spans="1:4" ht="30" customHeight="1" thickTop="1" thickBot="1">
      <c r="A68" s="16" t="s">
        <v>225</v>
      </c>
      <c r="B68" s="14" t="s">
        <v>113</v>
      </c>
      <c r="C68" s="17" t="s">
        <v>226</v>
      </c>
      <c r="D68" s="656">
        <v>79280</v>
      </c>
    </row>
    <row r="69" spans="1:4" ht="30" customHeight="1" thickTop="1" thickBot="1">
      <c r="A69" s="16" t="s">
        <v>227</v>
      </c>
      <c r="B69" s="14" t="s">
        <v>113</v>
      </c>
      <c r="C69" s="17" t="s">
        <v>1976</v>
      </c>
      <c r="D69" s="656">
        <v>17500.000000000004</v>
      </c>
    </row>
    <row r="70" spans="1:4" ht="30" customHeight="1" thickTop="1" thickBot="1">
      <c r="A70" s="16" t="s">
        <v>232</v>
      </c>
      <c r="B70" s="14" t="s">
        <v>233</v>
      </c>
      <c r="C70" s="17" t="s">
        <v>1979</v>
      </c>
      <c r="D70" s="656">
        <v>1112</v>
      </c>
    </row>
    <row r="71" spans="1:4" ht="30" customHeight="1" thickTop="1" thickBot="1">
      <c r="A71" s="16" t="s">
        <v>228</v>
      </c>
      <c r="B71" s="14" t="s">
        <v>113</v>
      </c>
      <c r="C71" s="17" t="s">
        <v>1977</v>
      </c>
      <c r="D71" s="656">
        <v>1112</v>
      </c>
    </row>
    <row r="72" spans="1:4" ht="30" customHeight="1" thickTop="1" thickBot="1">
      <c r="A72" s="16" t="s">
        <v>229</v>
      </c>
      <c r="B72" s="14" t="s">
        <v>113</v>
      </c>
      <c r="C72" s="17" t="s">
        <v>1978</v>
      </c>
      <c r="D72" s="656">
        <v>5250</v>
      </c>
    </row>
    <row r="73" spans="1:4" ht="30" customHeight="1" thickTop="1" thickBot="1">
      <c r="A73" s="16" t="s">
        <v>230</v>
      </c>
      <c r="B73" s="14" t="s">
        <v>113</v>
      </c>
      <c r="C73" s="17" t="s">
        <v>231</v>
      </c>
      <c r="D73" s="656">
        <v>5250</v>
      </c>
    </row>
    <row r="74" spans="1:4" ht="30" customHeight="1" thickTop="1" thickBot="1">
      <c r="A74" s="16" t="s">
        <v>234</v>
      </c>
      <c r="B74" s="14" t="s">
        <v>113</v>
      </c>
      <c r="C74" s="17" t="s">
        <v>235</v>
      </c>
      <c r="D74" s="656">
        <v>14810</v>
      </c>
    </row>
    <row r="75" spans="1:4" ht="30" customHeight="1" thickTop="1" thickBot="1">
      <c r="A75" s="16" t="s">
        <v>236</v>
      </c>
      <c r="B75" s="14" t="s">
        <v>113</v>
      </c>
      <c r="C75" s="17" t="s">
        <v>237</v>
      </c>
      <c r="D75" s="656">
        <v>385310</v>
      </c>
    </row>
    <row r="76" spans="1:4" ht="30" customHeight="1" thickTop="1" thickBot="1">
      <c r="A76" s="16" t="s">
        <v>238</v>
      </c>
      <c r="B76" s="14" t="s">
        <v>113</v>
      </c>
      <c r="C76" s="17" t="s">
        <v>239</v>
      </c>
      <c r="D76" s="656">
        <v>537600</v>
      </c>
    </row>
    <row r="77" spans="1:4" ht="30" customHeight="1" thickTop="1" thickBot="1">
      <c r="A77" s="16" t="s">
        <v>240</v>
      </c>
      <c r="B77" s="14" t="s">
        <v>113</v>
      </c>
      <c r="C77" s="17" t="s">
        <v>1980</v>
      </c>
      <c r="D77" s="656">
        <v>147130</v>
      </c>
    </row>
    <row r="78" spans="1:4" ht="30" customHeight="1" thickTop="1" thickBot="1">
      <c r="A78" s="16" t="s">
        <v>241</v>
      </c>
      <c r="B78" s="14" t="s">
        <v>113</v>
      </c>
      <c r="C78" s="17" t="s">
        <v>1981</v>
      </c>
      <c r="D78" s="656">
        <v>144900</v>
      </c>
    </row>
    <row r="79" spans="1:4" ht="30" customHeight="1" thickTop="1" thickBot="1">
      <c r="A79" s="16" t="s">
        <v>246</v>
      </c>
      <c r="B79" s="14" t="s">
        <v>113</v>
      </c>
      <c r="C79" s="17" t="s">
        <v>1986</v>
      </c>
      <c r="D79" s="656">
        <v>99020</v>
      </c>
    </row>
    <row r="80" spans="1:4" ht="30" customHeight="1" thickTop="1" thickBot="1">
      <c r="A80" s="16" t="s">
        <v>243</v>
      </c>
      <c r="B80" s="14" t="s">
        <v>113</v>
      </c>
      <c r="C80" s="17" t="s">
        <v>1983</v>
      </c>
      <c r="D80" s="656">
        <v>144900</v>
      </c>
    </row>
    <row r="81" spans="1:4" ht="30" customHeight="1" thickTop="1" thickBot="1">
      <c r="A81" s="16" t="s">
        <v>244</v>
      </c>
      <c r="B81" s="14" t="s">
        <v>113</v>
      </c>
      <c r="C81" s="17" t="s">
        <v>1984</v>
      </c>
      <c r="D81" s="656">
        <v>263870</v>
      </c>
    </row>
    <row r="82" spans="1:4" ht="30" customHeight="1" thickTop="1" thickBot="1">
      <c r="A82" s="16" t="s">
        <v>245</v>
      </c>
      <c r="B82" s="14" t="s">
        <v>113</v>
      </c>
      <c r="C82" s="17" t="s">
        <v>1985</v>
      </c>
      <c r="D82" s="656">
        <v>217420</v>
      </c>
    </row>
    <row r="83" spans="1:4" ht="30" customHeight="1" thickTop="1" thickBot="1">
      <c r="A83" s="16" t="s">
        <v>247</v>
      </c>
      <c r="B83" s="14" t="s">
        <v>113</v>
      </c>
      <c r="C83" s="17" t="s">
        <v>1987</v>
      </c>
      <c r="D83" s="656">
        <v>217420</v>
      </c>
    </row>
    <row r="84" spans="1:4" ht="30" customHeight="1" thickTop="1" thickBot="1">
      <c r="A84" s="16" t="s">
        <v>242</v>
      </c>
      <c r="B84" s="14" t="s">
        <v>113</v>
      </c>
      <c r="C84" s="17" t="s">
        <v>1982</v>
      </c>
      <c r="D84" s="656">
        <v>217420</v>
      </c>
    </row>
    <row r="85" spans="1:4" ht="30" customHeight="1" thickTop="1" thickBot="1">
      <c r="A85" s="16" t="s">
        <v>248</v>
      </c>
      <c r="B85" s="14" t="s">
        <v>113</v>
      </c>
      <c r="C85" s="17" t="s">
        <v>1988</v>
      </c>
      <c r="D85" s="656">
        <v>281510</v>
      </c>
    </row>
    <row r="86" spans="1:4" ht="30" customHeight="1" thickTop="1" thickBot="1">
      <c r="A86" s="16" t="s">
        <v>249</v>
      </c>
      <c r="B86" s="14" t="s">
        <v>113</v>
      </c>
      <c r="C86" s="17" t="s">
        <v>250</v>
      </c>
      <c r="D86" s="656">
        <v>5690</v>
      </c>
    </row>
    <row r="87" spans="1:4" ht="30" customHeight="1" thickTop="1" thickBot="1">
      <c r="A87" s="16" t="s">
        <v>255</v>
      </c>
      <c r="B87" s="14" t="s">
        <v>113</v>
      </c>
      <c r="C87" s="17" t="s">
        <v>256</v>
      </c>
      <c r="D87" s="656">
        <v>1300950</v>
      </c>
    </row>
    <row r="88" spans="1:4" ht="30" customHeight="1" thickTop="1" thickBot="1">
      <c r="A88" s="16" t="s">
        <v>253</v>
      </c>
      <c r="B88" s="14" t="s">
        <v>113</v>
      </c>
      <c r="C88" s="17" t="s">
        <v>254</v>
      </c>
      <c r="D88" s="656">
        <v>22680</v>
      </c>
    </row>
    <row r="89" spans="1:4" ht="30" customHeight="1" thickTop="1" thickBot="1">
      <c r="A89" s="16" t="s">
        <v>251</v>
      </c>
      <c r="B89" s="14" t="s">
        <v>113</v>
      </c>
      <c r="C89" s="17" t="s">
        <v>252</v>
      </c>
      <c r="D89" s="656">
        <v>28350</v>
      </c>
    </row>
    <row r="90" spans="1:4" ht="30" customHeight="1" thickTop="1" thickBot="1">
      <c r="A90" s="16" t="s">
        <v>257</v>
      </c>
      <c r="B90" s="14" t="s">
        <v>113</v>
      </c>
      <c r="C90" s="17" t="s">
        <v>258</v>
      </c>
      <c r="D90" s="656">
        <v>10410</v>
      </c>
    </row>
    <row r="91" spans="1:4" ht="30" customHeight="1" thickTop="1" thickBot="1">
      <c r="A91" s="16" t="s">
        <v>259</v>
      </c>
      <c r="B91" s="14" t="s">
        <v>113</v>
      </c>
      <c r="C91" s="17" t="s">
        <v>260</v>
      </c>
      <c r="D91" s="656">
        <v>12500</v>
      </c>
    </row>
    <row r="92" spans="1:4" ht="30" customHeight="1" thickTop="1" thickBot="1">
      <c r="A92" s="16" t="s">
        <v>261</v>
      </c>
      <c r="B92" s="14" t="s">
        <v>113</v>
      </c>
      <c r="C92" s="17" t="s">
        <v>262</v>
      </c>
      <c r="D92" s="656">
        <v>10413</v>
      </c>
    </row>
    <row r="93" spans="1:4" ht="30" customHeight="1" thickTop="1" thickBot="1">
      <c r="A93" s="16" t="s">
        <v>263</v>
      </c>
      <c r="B93" s="14" t="s">
        <v>113</v>
      </c>
      <c r="C93" s="17" t="s">
        <v>264</v>
      </c>
      <c r="D93" s="656">
        <v>5210</v>
      </c>
    </row>
    <row r="94" spans="1:4" ht="30" customHeight="1" thickTop="1" thickBot="1">
      <c r="A94" s="16" t="s">
        <v>265</v>
      </c>
      <c r="B94" s="14" t="s">
        <v>113</v>
      </c>
      <c r="C94" s="17" t="s">
        <v>266</v>
      </c>
      <c r="D94" s="656">
        <v>15000</v>
      </c>
    </row>
    <row r="95" spans="1:4" ht="30" customHeight="1" thickTop="1" thickBot="1">
      <c r="A95" s="16" t="s">
        <v>267</v>
      </c>
      <c r="B95" s="14" t="s">
        <v>113</v>
      </c>
      <c r="C95" s="17" t="s">
        <v>268</v>
      </c>
      <c r="D95" s="656">
        <v>77490</v>
      </c>
    </row>
    <row r="96" spans="1:4" ht="30" customHeight="1" thickTop="1" thickBot="1">
      <c r="A96" s="16" t="s">
        <v>269</v>
      </c>
      <c r="B96" s="14" t="s">
        <v>113</v>
      </c>
      <c r="C96" s="17" t="s">
        <v>270</v>
      </c>
      <c r="D96" s="656">
        <v>152250</v>
      </c>
    </row>
    <row r="97" spans="1:4" ht="30" customHeight="1" thickTop="1" thickBot="1">
      <c r="A97" s="16" t="s">
        <v>271</v>
      </c>
      <c r="B97" s="14" t="s">
        <v>113</v>
      </c>
      <c r="C97" s="17" t="s">
        <v>272</v>
      </c>
      <c r="D97" s="656">
        <v>136400</v>
      </c>
    </row>
    <row r="98" spans="1:4" ht="30" customHeight="1" thickTop="1" thickBot="1">
      <c r="A98" s="16" t="s">
        <v>273</v>
      </c>
      <c r="B98" s="14" t="s">
        <v>113</v>
      </c>
      <c r="C98" s="17" t="s">
        <v>274</v>
      </c>
      <c r="D98" s="656">
        <v>7880</v>
      </c>
    </row>
    <row r="99" spans="1:4" ht="30" customHeight="1" thickTop="1" thickBot="1">
      <c r="A99" s="16" t="s">
        <v>275</v>
      </c>
      <c r="B99" s="14" t="s">
        <v>113</v>
      </c>
      <c r="C99" s="17" t="s">
        <v>276</v>
      </c>
      <c r="D99" s="656">
        <v>12080</v>
      </c>
    </row>
    <row r="100" spans="1:4" ht="30" customHeight="1" thickTop="1" thickBot="1">
      <c r="A100" s="16" t="s">
        <v>277</v>
      </c>
      <c r="B100" s="14" t="s">
        <v>113</v>
      </c>
      <c r="C100" s="17" t="s">
        <v>278</v>
      </c>
      <c r="D100" s="656">
        <v>323400</v>
      </c>
    </row>
    <row r="101" spans="1:4" ht="30" customHeight="1" thickTop="1" thickBot="1">
      <c r="A101" s="16" t="s">
        <v>279</v>
      </c>
      <c r="B101" s="14" t="s">
        <v>113</v>
      </c>
      <c r="C101" s="17" t="s">
        <v>1989</v>
      </c>
      <c r="D101" s="656">
        <v>323400</v>
      </c>
    </row>
    <row r="102" spans="1:4" ht="30" customHeight="1" thickTop="1" thickBot="1">
      <c r="A102" s="16" t="s">
        <v>280</v>
      </c>
      <c r="B102" s="14" t="s">
        <v>113</v>
      </c>
      <c r="C102" s="17" t="s">
        <v>281</v>
      </c>
      <c r="D102" s="656">
        <v>529200</v>
      </c>
    </row>
    <row r="103" spans="1:4" ht="30" customHeight="1" thickTop="1" thickBot="1">
      <c r="A103" s="16" t="s">
        <v>282</v>
      </c>
      <c r="B103" s="14" t="s">
        <v>113</v>
      </c>
      <c r="C103" s="17" t="s">
        <v>283</v>
      </c>
      <c r="D103" s="656">
        <v>529200</v>
      </c>
    </row>
    <row r="104" spans="1:4" ht="30" customHeight="1" thickTop="1" thickBot="1">
      <c r="A104" s="16" t="s">
        <v>284</v>
      </c>
      <c r="B104" s="14" t="s">
        <v>113</v>
      </c>
      <c r="C104" s="17" t="s">
        <v>285</v>
      </c>
      <c r="D104" s="656">
        <v>619500</v>
      </c>
    </row>
    <row r="105" spans="1:4" ht="30" customHeight="1" thickTop="1" thickBot="1">
      <c r="A105" s="16" t="s">
        <v>286</v>
      </c>
      <c r="B105" s="14" t="s">
        <v>113</v>
      </c>
      <c r="C105" s="17" t="s">
        <v>287</v>
      </c>
      <c r="D105" s="656">
        <v>256200</v>
      </c>
    </row>
    <row r="106" spans="1:4" ht="30" customHeight="1" thickTop="1" thickBot="1">
      <c r="A106" s="16" t="s">
        <v>288</v>
      </c>
      <c r="B106" s="14" t="s">
        <v>113</v>
      </c>
      <c r="C106" s="17" t="s">
        <v>289</v>
      </c>
      <c r="D106" s="656">
        <v>8190</v>
      </c>
    </row>
    <row r="107" spans="1:4" ht="30" customHeight="1" thickTop="1" thickBot="1">
      <c r="A107" s="16" t="s">
        <v>290</v>
      </c>
      <c r="B107" s="14" t="s">
        <v>113</v>
      </c>
      <c r="C107" s="17" t="s">
        <v>291</v>
      </c>
      <c r="D107" s="656">
        <v>493500</v>
      </c>
    </row>
    <row r="108" spans="1:4" ht="30" customHeight="1" thickTop="1" thickBot="1">
      <c r="A108" s="16" t="s">
        <v>292</v>
      </c>
      <c r="B108" s="14" t="s">
        <v>113</v>
      </c>
      <c r="C108" s="17" t="s">
        <v>293</v>
      </c>
      <c r="D108" s="656">
        <v>9570</v>
      </c>
    </row>
    <row r="109" spans="1:4" ht="30" customHeight="1" thickTop="1" thickBot="1">
      <c r="A109" s="16" t="s">
        <v>294</v>
      </c>
      <c r="B109" s="14" t="s">
        <v>113</v>
      </c>
      <c r="C109" s="17" t="s">
        <v>1990</v>
      </c>
      <c r="D109" s="656">
        <v>728700</v>
      </c>
    </row>
    <row r="110" spans="1:4" ht="30" customHeight="1" thickTop="1" thickBot="1">
      <c r="A110" s="16" t="s">
        <v>295</v>
      </c>
      <c r="B110" s="14" t="s">
        <v>113</v>
      </c>
      <c r="C110" s="17" t="s">
        <v>296</v>
      </c>
      <c r="D110" s="656">
        <v>3990</v>
      </c>
    </row>
    <row r="111" spans="1:4" ht="30" customHeight="1" thickTop="1" thickBot="1">
      <c r="A111" s="16" t="s">
        <v>297</v>
      </c>
      <c r="B111" s="14" t="s">
        <v>113</v>
      </c>
      <c r="C111" s="17" t="s">
        <v>298</v>
      </c>
      <c r="D111" s="656">
        <v>113510</v>
      </c>
    </row>
    <row r="112" spans="1:4" ht="30" customHeight="1" thickTop="1" thickBot="1">
      <c r="A112" s="16" t="s">
        <v>299</v>
      </c>
      <c r="B112" s="14" t="s">
        <v>113</v>
      </c>
      <c r="C112" s="17" t="s">
        <v>300</v>
      </c>
      <c r="D112" s="656">
        <v>525000</v>
      </c>
    </row>
    <row r="113" spans="1:4" ht="30" customHeight="1" thickTop="1" thickBot="1">
      <c r="A113" s="16" t="s">
        <v>301</v>
      </c>
      <c r="B113" s="14" t="s">
        <v>113</v>
      </c>
      <c r="C113" s="17" t="s">
        <v>302</v>
      </c>
      <c r="D113" s="656">
        <v>12500</v>
      </c>
    </row>
    <row r="114" spans="1:4" ht="30" customHeight="1" thickTop="1" thickBot="1">
      <c r="A114" s="16" t="s">
        <v>305</v>
      </c>
      <c r="B114" s="14" t="s">
        <v>113</v>
      </c>
      <c r="C114" s="17" t="s">
        <v>306</v>
      </c>
      <c r="D114" s="656">
        <v>112350</v>
      </c>
    </row>
    <row r="115" spans="1:4" ht="30" customHeight="1" thickTop="1" thickBot="1">
      <c r="A115" s="16" t="s">
        <v>303</v>
      </c>
      <c r="B115" s="14" t="s">
        <v>113</v>
      </c>
      <c r="C115" s="17" t="s">
        <v>304</v>
      </c>
      <c r="D115" s="656">
        <v>130000</v>
      </c>
    </row>
    <row r="116" spans="1:4" ht="30" customHeight="1" thickTop="1" thickBot="1">
      <c r="A116" s="16" t="s">
        <v>309</v>
      </c>
      <c r="B116" s="14" t="s">
        <v>113</v>
      </c>
      <c r="C116" s="17" t="s">
        <v>1991</v>
      </c>
      <c r="D116" s="656">
        <v>95200</v>
      </c>
    </row>
    <row r="117" spans="1:4" ht="30" customHeight="1" thickTop="1" thickBot="1">
      <c r="A117" s="16" t="s">
        <v>310</v>
      </c>
      <c r="B117" s="14" t="s">
        <v>113</v>
      </c>
      <c r="C117" s="17" t="s">
        <v>311</v>
      </c>
      <c r="D117" s="656">
        <v>154700</v>
      </c>
    </row>
    <row r="118" spans="1:4" ht="30" customHeight="1" thickTop="1" thickBot="1">
      <c r="A118" s="16" t="s">
        <v>313</v>
      </c>
      <c r="B118" s="14" t="s">
        <v>113</v>
      </c>
      <c r="C118" s="17" t="s">
        <v>1993</v>
      </c>
      <c r="D118" s="656">
        <v>154700</v>
      </c>
    </row>
    <row r="119" spans="1:4" ht="30" customHeight="1" thickTop="1" thickBot="1">
      <c r="A119" s="16" t="s">
        <v>318</v>
      </c>
      <c r="B119" s="14" t="s">
        <v>113</v>
      </c>
      <c r="C119" s="17" t="s">
        <v>319</v>
      </c>
      <c r="D119" s="656">
        <v>154700</v>
      </c>
    </row>
    <row r="120" spans="1:4" ht="30" customHeight="1" thickTop="1" thickBot="1">
      <c r="A120" s="16" t="s">
        <v>314</v>
      </c>
      <c r="B120" s="14" t="s">
        <v>113</v>
      </c>
      <c r="C120" s="17" t="s">
        <v>315</v>
      </c>
      <c r="D120" s="656">
        <v>154700</v>
      </c>
    </row>
    <row r="121" spans="1:4" ht="30" customHeight="1" thickTop="1" thickBot="1">
      <c r="A121" s="16" t="s">
        <v>1732</v>
      </c>
      <c r="B121" s="14" t="s">
        <v>113</v>
      </c>
      <c r="C121" s="17" t="s">
        <v>1733</v>
      </c>
      <c r="D121" s="656">
        <v>90000</v>
      </c>
    </row>
    <row r="122" spans="1:4" ht="30" customHeight="1" thickTop="1" thickBot="1">
      <c r="A122" s="16" t="s">
        <v>322</v>
      </c>
      <c r="B122" s="14" t="s">
        <v>113</v>
      </c>
      <c r="C122" s="17" t="s">
        <v>323</v>
      </c>
      <c r="D122" s="656">
        <v>90000</v>
      </c>
    </row>
    <row r="123" spans="1:4" ht="30" customHeight="1" thickTop="1" thickBot="1">
      <c r="A123" s="16" t="s">
        <v>320</v>
      </c>
      <c r="B123" s="14" t="s">
        <v>113</v>
      </c>
      <c r="C123" s="17" t="s">
        <v>321</v>
      </c>
      <c r="D123" s="656">
        <v>90000</v>
      </c>
    </row>
    <row r="124" spans="1:4" ht="30" customHeight="1" thickTop="1" thickBot="1">
      <c r="A124" s="16" t="s">
        <v>312</v>
      </c>
      <c r="B124" s="14" t="s">
        <v>113</v>
      </c>
      <c r="C124" s="17" t="s">
        <v>1992</v>
      </c>
      <c r="D124" s="656">
        <v>154700</v>
      </c>
    </row>
    <row r="125" spans="1:4" ht="30" customHeight="1" thickTop="1" thickBot="1">
      <c r="A125" s="16" t="s">
        <v>316</v>
      </c>
      <c r="B125" s="14" t="s">
        <v>113</v>
      </c>
      <c r="C125" s="17" t="s">
        <v>317</v>
      </c>
      <c r="D125" s="656">
        <v>154700</v>
      </c>
    </row>
    <row r="126" spans="1:4" ht="30" customHeight="1" thickTop="1" thickBot="1">
      <c r="A126" s="16" t="s">
        <v>307</v>
      </c>
      <c r="B126" s="14" t="s">
        <v>113</v>
      </c>
      <c r="C126" s="17" t="s">
        <v>308</v>
      </c>
      <c r="D126" s="656">
        <v>90000</v>
      </c>
    </row>
    <row r="127" spans="1:4" ht="30" customHeight="1" thickTop="1" thickBot="1">
      <c r="A127" s="16" t="s">
        <v>324</v>
      </c>
      <c r="B127" s="14" t="s">
        <v>113</v>
      </c>
      <c r="C127" s="17" t="s">
        <v>325</v>
      </c>
      <c r="D127" s="656">
        <v>8610</v>
      </c>
    </row>
    <row r="128" spans="1:4" ht="30" customHeight="1" thickTop="1" thickBot="1">
      <c r="A128" s="16" t="s">
        <v>326</v>
      </c>
      <c r="B128" s="14" t="s">
        <v>113</v>
      </c>
      <c r="C128" s="17" t="s">
        <v>327</v>
      </c>
      <c r="D128" s="656">
        <v>87050</v>
      </c>
    </row>
    <row r="129" spans="1:4" ht="30" customHeight="1" thickTop="1" thickBot="1">
      <c r="A129" s="16" t="s">
        <v>328</v>
      </c>
      <c r="B129" s="14" t="s">
        <v>113</v>
      </c>
      <c r="C129" s="17" t="s">
        <v>329</v>
      </c>
      <c r="D129" s="656">
        <v>50</v>
      </c>
    </row>
    <row r="130" spans="1:4" ht="30" customHeight="1" thickTop="1" thickBot="1">
      <c r="A130" s="16" t="s">
        <v>330</v>
      </c>
      <c r="B130" s="14" t="s">
        <v>113</v>
      </c>
      <c r="C130" s="17" t="s">
        <v>331</v>
      </c>
      <c r="D130" s="656">
        <v>4463</v>
      </c>
    </row>
    <row r="131" spans="1:4" ht="30" customHeight="1" thickTop="1" thickBot="1">
      <c r="A131" s="16" t="s">
        <v>332</v>
      </c>
      <c r="B131" s="14" t="s">
        <v>113</v>
      </c>
      <c r="C131" s="17" t="s">
        <v>333</v>
      </c>
      <c r="D131" s="656">
        <v>4463</v>
      </c>
    </row>
    <row r="132" spans="1:4" ht="30" customHeight="1" thickTop="1" thickBot="1">
      <c r="A132" s="16" t="s">
        <v>334</v>
      </c>
      <c r="B132" s="14" t="s">
        <v>113</v>
      </c>
      <c r="C132" s="17" t="s">
        <v>1760</v>
      </c>
      <c r="D132" s="656">
        <v>4463</v>
      </c>
    </row>
    <row r="133" spans="1:4" ht="30" customHeight="1" thickTop="1" thickBot="1">
      <c r="A133" s="16" t="s">
        <v>335</v>
      </c>
      <c r="B133" s="14" t="s">
        <v>92</v>
      </c>
      <c r="C133" s="17" t="s">
        <v>1994</v>
      </c>
      <c r="D133" s="656">
        <v>284550</v>
      </c>
    </row>
    <row r="134" spans="1:4" ht="30" customHeight="1" thickTop="1" thickBot="1">
      <c r="A134" s="16" t="s">
        <v>336</v>
      </c>
      <c r="B134" s="14" t="s">
        <v>113</v>
      </c>
      <c r="C134" s="17" t="s">
        <v>337</v>
      </c>
      <c r="D134" s="656">
        <v>71070.3367</v>
      </c>
    </row>
    <row r="135" spans="1:4" ht="30" customHeight="1" thickTop="1" thickBot="1">
      <c r="A135" s="16" t="s">
        <v>338</v>
      </c>
      <c r="B135" s="14" t="s">
        <v>339</v>
      </c>
      <c r="C135" s="17" t="s">
        <v>340</v>
      </c>
      <c r="D135" s="656">
        <v>1071</v>
      </c>
    </row>
    <row r="136" spans="1:4" ht="30" customHeight="1" thickTop="1" thickBot="1">
      <c r="A136" s="16" t="s">
        <v>352</v>
      </c>
      <c r="B136" s="14" t="s">
        <v>339</v>
      </c>
      <c r="C136" s="17" t="s">
        <v>353</v>
      </c>
      <c r="D136" s="656">
        <v>1340</v>
      </c>
    </row>
    <row r="137" spans="1:4" ht="30" customHeight="1" thickTop="1" thickBot="1">
      <c r="A137" s="16" t="s">
        <v>343</v>
      </c>
      <c r="B137" s="14" t="s">
        <v>344</v>
      </c>
      <c r="C137" s="17" t="s">
        <v>345</v>
      </c>
      <c r="D137" s="656">
        <v>0.45</v>
      </c>
    </row>
    <row r="138" spans="1:4" ht="30" customHeight="1" thickTop="1" thickBot="1">
      <c r="A138" s="16" t="s">
        <v>346</v>
      </c>
      <c r="B138" s="14" t="s">
        <v>344</v>
      </c>
      <c r="C138" s="17" t="s">
        <v>347</v>
      </c>
      <c r="D138" s="656">
        <v>0.45</v>
      </c>
    </row>
    <row r="139" spans="1:4" ht="30" customHeight="1" thickTop="1" thickBot="1">
      <c r="A139" s="16" t="s">
        <v>350</v>
      </c>
      <c r="B139" s="14" t="s">
        <v>339</v>
      </c>
      <c r="C139" s="17" t="s">
        <v>351</v>
      </c>
      <c r="D139" s="656">
        <v>1510</v>
      </c>
    </row>
    <row r="140" spans="1:4" ht="30" customHeight="1" thickTop="1" thickBot="1">
      <c r="A140" s="16" t="s">
        <v>348</v>
      </c>
      <c r="B140" s="14" t="s">
        <v>339</v>
      </c>
      <c r="C140" s="17" t="s">
        <v>349</v>
      </c>
      <c r="D140" s="656">
        <v>1340</v>
      </c>
    </row>
    <row r="141" spans="1:4" ht="30" customHeight="1" thickTop="1" thickBot="1">
      <c r="A141" s="16" t="s">
        <v>356</v>
      </c>
      <c r="B141" s="14" t="s">
        <v>113</v>
      </c>
      <c r="C141" s="17" t="s">
        <v>357</v>
      </c>
      <c r="D141" s="656">
        <v>71070.3367</v>
      </c>
    </row>
    <row r="142" spans="1:4" ht="30" customHeight="1" thickTop="1" thickBot="1">
      <c r="A142" s="16" t="s">
        <v>341</v>
      </c>
      <c r="B142" s="14" t="s">
        <v>339</v>
      </c>
      <c r="C142" s="17" t="s">
        <v>342</v>
      </c>
      <c r="D142" s="656">
        <v>1340</v>
      </c>
    </row>
    <row r="143" spans="1:4" ht="30" customHeight="1" thickTop="1" thickBot="1">
      <c r="A143" s="16" t="s">
        <v>354</v>
      </c>
      <c r="B143" s="14" t="s">
        <v>113</v>
      </c>
      <c r="C143" s="17" t="s">
        <v>355</v>
      </c>
      <c r="D143" s="656">
        <v>71070.3367</v>
      </c>
    </row>
    <row r="144" spans="1:4" ht="30" customHeight="1" thickTop="1" thickBot="1">
      <c r="A144" s="16" t="s">
        <v>359</v>
      </c>
      <c r="B144" s="14" t="s">
        <v>113</v>
      </c>
      <c r="C144" s="17" t="s">
        <v>360</v>
      </c>
      <c r="D144" s="656">
        <v>160000</v>
      </c>
    </row>
    <row r="145" spans="1:4" ht="68.25" customHeight="1" thickTop="1" thickBot="1">
      <c r="A145" s="16" t="s">
        <v>358</v>
      </c>
      <c r="B145" s="14" t="s">
        <v>113</v>
      </c>
      <c r="C145" s="17" t="s">
        <v>2303</v>
      </c>
      <c r="D145" s="656">
        <v>234680</v>
      </c>
    </row>
    <row r="146" spans="1:4" ht="30" customHeight="1" thickTop="1" thickBot="1">
      <c r="A146" s="16" t="s">
        <v>361</v>
      </c>
      <c r="B146" s="14" t="s">
        <v>113</v>
      </c>
      <c r="C146" s="17" t="s">
        <v>1995</v>
      </c>
      <c r="D146" s="656">
        <v>129800</v>
      </c>
    </row>
    <row r="147" spans="1:4" ht="30" customHeight="1" thickTop="1" thickBot="1">
      <c r="A147" s="16" t="s">
        <v>362</v>
      </c>
      <c r="B147" s="14" t="s">
        <v>113</v>
      </c>
      <c r="C147" s="17" t="s">
        <v>1996</v>
      </c>
      <c r="D147" s="656">
        <v>129800</v>
      </c>
    </row>
    <row r="148" spans="1:4" ht="30" customHeight="1" thickTop="1" thickBot="1">
      <c r="A148" s="16" t="s">
        <v>367</v>
      </c>
      <c r="B148" s="14" t="s">
        <v>113</v>
      </c>
      <c r="C148" s="17" t="s">
        <v>368</v>
      </c>
      <c r="D148" s="656">
        <v>10413</v>
      </c>
    </row>
    <row r="149" spans="1:4" ht="30" customHeight="1" thickTop="1" thickBot="1">
      <c r="A149" s="16" t="s">
        <v>363</v>
      </c>
      <c r="B149" s="14" t="s">
        <v>113</v>
      </c>
      <c r="C149" s="17" t="s">
        <v>364</v>
      </c>
      <c r="D149" s="656">
        <v>5210</v>
      </c>
    </row>
    <row r="150" spans="1:4" ht="30" customHeight="1" thickTop="1" thickBot="1">
      <c r="A150" s="16" t="s">
        <v>158</v>
      </c>
      <c r="B150" s="14" t="s">
        <v>113</v>
      </c>
      <c r="C150" s="17" t="s">
        <v>159</v>
      </c>
      <c r="D150" s="656">
        <v>37190</v>
      </c>
    </row>
    <row r="151" spans="1:4" ht="30" customHeight="1" thickTop="1" thickBot="1">
      <c r="A151" s="16" t="s">
        <v>369</v>
      </c>
      <c r="B151" s="14" t="s">
        <v>113</v>
      </c>
      <c r="C151" s="17" t="s">
        <v>370</v>
      </c>
      <c r="D151" s="656">
        <v>95200</v>
      </c>
    </row>
    <row r="152" spans="1:4" ht="30" customHeight="1" thickTop="1" thickBot="1">
      <c r="A152" s="16" t="s">
        <v>371</v>
      </c>
      <c r="B152" s="14" t="s">
        <v>113</v>
      </c>
      <c r="C152" s="17" t="s">
        <v>372</v>
      </c>
      <c r="D152" s="656">
        <v>130256.3367</v>
      </c>
    </row>
    <row r="153" spans="1:4" ht="30" customHeight="1" thickTop="1" thickBot="1">
      <c r="A153" s="16" t="s">
        <v>365</v>
      </c>
      <c r="B153" s="14" t="s">
        <v>113</v>
      </c>
      <c r="C153" s="17" t="s">
        <v>366</v>
      </c>
      <c r="D153" s="656">
        <v>95200</v>
      </c>
    </row>
    <row r="154" spans="1:4" ht="30" customHeight="1" thickTop="1" thickBot="1">
      <c r="A154" s="16" t="s">
        <v>373</v>
      </c>
      <c r="B154" s="14" t="s">
        <v>113</v>
      </c>
      <c r="C154" s="17" t="s">
        <v>374</v>
      </c>
      <c r="D154" s="656">
        <v>50000</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E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G6" sqref="G6"/>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5" t="s">
        <v>1934</v>
      </c>
      <c r="B1" s="686"/>
      <c r="C1" s="686"/>
      <c r="D1" s="687"/>
    </row>
    <row r="2" spans="1:4" ht="60.75" customHeight="1" thickTop="1" thickBot="1">
      <c r="A2" s="684" t="s">
        <v>375</v>
      </c>
      <c r="B2" s="684"/>
      <c r="C2" s="684"/>
      <c r="D2" s="684"/>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61">
        <v>3950</v>
      </c>
    </row>
    <row r="7" spans="1:4" ht="15.6" thickTop="1" thickBot="1">
      <c r="A7" s="200" t="s">
        <v>814</v>
      </c>
      <c r="B7" s="200" t="s">
        <v>377</v>
      </c>
      <c r="C7" s="205" t="s">
        <v>815</v>
      </c>
      <c r="D7" s="661">
        <v>3420</v>
      </c>
    </row>
    <row r="8" spans="1:4" ht="15.6" thickTop="1" thickBot="1">
      <c r="A8" s="200" t="s">
        <v>810</v>
      </c>
      <c r="B8" s="200" t="s">
        <v>377</v>
      </c>
      <c r="C8" s="205" t="s">
        <v>811</v>
      </c>
      <c r="D8" s="661">
        <v>3170</v>
      </c>
    </row>
    <row r="9" spans="1:4" ht="15.6" thickTop="1" thickBot="1">
      <c r="A9" s="200" t="s">
        <v>812</v>
      </c>
      <c r="B9" s="200" t="s">
        <v>377</v>
      </c>
      <c r="C9" s="205" t="s">
        <v>813</v>
      </c>
      <c r="D9" s="661">
        <v>3110</v>
      </c>
    </row>
    <row r="10" spans="1:4" ht="15.6" thickTop="1" thickBot="1">
      <c r="A10" s="200" t="s">
        <v>1752</v>
      </c>
      <c r="B10" s="200" t="s">
        <v>377</v>
      </c>
      <c r="C10" s="205" t="s">
        <v>1751</v>
      </c>
      <c r="D10" s="661">
        <v>4110</v>
      </c>
    </row>
    <row r="11" spans="1:4" ht="15.6" thickTop="1" thickBot="1">
      <c r="A11" s="200" t="s">
        <v>818</v>
      </c>
      <c r="B11" s="200" t="s">
        <v>377</v>
      </c>
      <c r="C11" s="205" t="s">
        <v>819</v>
      </c>
      <c r="D11" s="661">
        <v>16300</v>
      </c>
    </row>
    <row r="12" spans="1:4" ht="15.6" thickTop="1" thickBot="1">
      <c r="A12" s="200" t="s">
        <v>816</v>
      </c>
      <c r="B12" s="200" t="s">
        <v>377</v>
      </c>
      <c r="C12" s="205" t="s">
        <v>817</v>
      </c>
      <c r="D12" s="661">
        <v>5260</v>
      </c>
    </row>
    <row r="13" spans="1:4" ht="15.6" thickTop="1" thickBot="1">
      <c r="A13" s="200" t="s">
        <v>820</v>
      </c>
      <c r="B13" s="200" t="s">
        <v>92</v>
      </c>
      <c r="C13" s="205" t="s">
        <v>2029</v>
      </c>
      <c r="D13" s="661">
        <v>1090</v>
      </c>
    </row>
    <row r="14" spans="1:4" ht="15.6" thickTop="1" thickBot="1">
      <c r="A14" s="200" t="s">
        <v>822</v>
      </c>
      <c r="B14" s="200" t="s">
        <v>233</v>
      </c>
      <c r="C14" s="205" t="s">
        <v>2031</v>
      </c>
      <c r="D14" s="661">
        <v>44560</v>
      </c>
    </row>
    <row r="15" spans="1:4" ht="15.6" thickTop="1" thickBot="1">
      <c r="A15" s="200" t="s">
        <v>823</v>
      </c>
      <c r="B15" s="200" t="s">
        <v>92</v>
      </c>
      <c r="C15" s="205" t="s">
        <v>2032</v>
      </c>
      <c r="D15" s="661">
        <v>1020</v>
      </c>
    </row>
    <row r="16" spans="1:4" ht="15.6" thickTop="1" thickBot="1">
      <c r="A16" s="200" t="s">
        <v>821</v>
      </c>
      <c r="B16" s="200" t="s">
        <v>233</v>
      </c>
      <c r="C16" s="205" t="s">
        <v>2030</v>
      </c>
      <c r="D16" s="661">
        <v>46070</v>
      </c>
    </row>
    <row r="17" spans="1:4" ht="15.6" thickTop="1" thickBot="1">
      <c r="A17" s="200" t="s">
        <v>847</v>
      </c>
      <c r="B17" s="200" t="s">
        <v>425</v>
      </c>
      <c r="C17" s="205" t="s">
        <v>848</v>
      </c>
      <c r="D17" s="661">
        <v>9770</v>
      </c>
    </row>
    <row r="18" spans="1:4" ht="15.6" thickTop="1" thickBot="1">
      <c r="A18" s="200" t="s">
        <v>824</v>
      </c>
      <c r="B18" s="200" t="s">
        <v>388</v>
      </c>
      <c r="C18" s="205" t="s">
        <v>2033</v>
      </c>
      <c r="D18" s="661">
        <v>57120</v>
      </c>
    </row>
    <row r="19" spans="1:4" ht="30" thickTop="1" thickBot="1">
      <c r="A19" s="200" t="s">
        <v>825</v>
      </c>
      <c r="B19" s="200" t="s">
        <v>388</v>
      </c>
      <c r="C19" s="205" t="s">
        <v>826</v>
      </c>
      <c r="D19" s="661">
        <v>66740</v>
      </c>
    </row>
    <row r="20" spans="1:4" ht="15.6" thickTop="1" thickBot="1">
      <c r="A20" s="200" t="s">
        <v>831</v>
      </c>
      <c r="B20" s="200" t="s">
        <v>388</v>
      </c>
      <c r="C20" s="205" t="s">
        <v>832</v>
      </c>
      <c r="D20" s="661">
        <v>66740</v>
      </c>
    </row>
    <row r="21" spans="1:4" ht="30" thickTop="1" thickBot="1">
      <c r="A21" s="200" t="s">
        <v>827</v>
      </c>
      <c r="B21" s="200" t="s">
        <v>388</v>
      </c>
      <c r="C21" s="205" t="s">
        <v>828</v>
      </c>
      <c r="D21" s="661">
        <v>66740</v>
      </c>
    </row>
    <row r="22" spans="1:4" ht="30" thickTop="1" thickBot="1">
      <c r="A22" s="200" t="s">
        <v>829</v>
      </c>
      <c r="B22" s="200" t="s">
        <v>388</v>
      </c>
      <c r="C22" s="205" t="s">
        <v>830</v>
      </c>
      <c r="D22" s="661">
        <v>66740</v>
      </c>
    </row>
    <row r="23" spans="1:4" ht="15.6" thickTop="1" thickBot="1">
      <c r="A23" s="200" t="s">
        <v>833</v>
      </c>
      <c r="B23" s="200" t="s">
        <v>388</v>
      </c>
      <c r="C23" s="205" t="s">
        <v>834</v>
      </c>
      <c r="D23" s="661">
        <v>66740</v>
      </c>
    </row>
    <row r="24" spans="1:4" ht="15.6" thickTop="1" thickBot="1">
      <c r="A24" s="200" t="s">
        <v>843</v>
      </c>
      <c r="B24" s="200" t="s">
        <v>388</v>
      </c>
      <c r="C24" s="205" t="s">
        <v>844</v>
      </c>
      <c r="D24" s="661">
        <v>26840</v>
      </c>
    </row>
    <row r="25" spans="1:4" ht="15.6" thickTop="1" thickBot="1">
      <c r="A25" s="200" t="s">
        <v>835</v>
      </c>
      <c r="B25" s="200" t="s">
        <v>388</v>
      </c>
      <c r="C25" s="205" t="s">
        <v>836</v>
      </c>
      <c r="D25" s="661">
        <v>66740</v>
      </c>
    </row>
    <row r="26" spans="1:4" ht="15.6" thickTop="1" thickBot="1">
      <c r="A26" s="200" t="s">
        <v>838</v>
      </c>
      <c r="B26" s="200" t="s">
        <v>388</v>
      </c>
      <c r="C26" s="205" t="s">
        <v>2108</v>
      </c>
      <c r="D26" s="661">
        <v>66740</v>
      </c>
    </row>
    <row r="27" spans="1:4" ht="15.6" thickTop="1" thickBot="1">
      <c r="A27" s="200" t="s">
        <v>837</v>
      </c>
      <c r="B27" s="200" t="s">
        <v>388</v>
      </c>
      <c r="C27" s="205" t="s">
        <v>2110</v>
      </c>
      <c r="D27" s="661">
        <v>66740</v>
      </c>
    </row>
    <row r="28" spans="1:4" ht="15.6" thickTop="1" thickBot="1">
      <c r="A28" s="200" t="s">
        <v>840</v>
      </c>
      <c r="B28" s="200" t="s">
        <v>388</v>
      </c>
      <c r="C28" s="205" t="s">
        <v>2109</v>
      </c>
      <c r="D28" s="661">
        <v>66740</v>
      </c>
    </row>
    <row r="29" spans="1:4" ht="15.6" thickTop="1" thickBot="1">
      <c r="A29" s="200" t="s">
        <v>839</v>
      </c>
      <c r="B29" s="200" t="s">
        <v>388</v>
      </c>
      <c r="C29" s="205" t="s">
        <v>2107</v>
      </c>
      <c r="D29" s="661">
        <v>66740</v>
      </c>
    </row>
    <row r="30" spans="1:4" ht="30" thickTop="1" thickBot="1">
      <c r="A30" s="200" t="s">
        <v>841</v>
      </c>
      <c r="B30" s="200" t="s">
        <v>388</v>
      </c>
      <c r="C30" s="205" t="s">
        <v>842</v>
      </c>
      <c r="D30" s="661">
        <v>66740</v>
      </c>
    </row>
    <row r="31" spans="1:4" ht="15.6" thickTop="1" thickBot="1">
      <c r="A31" s="200" t="s">
        <v>845</v>
      </c>
      <c r="B31" s="200" t="s">
        <v>425</v>
      </c>
      <c r="C31" s="205" t="s">
        <v>846</v>
      </c>
      <c r="D31" s="661">
        <v>60</v>
      </c>
    </row>
    <row r="32" spans="1:4" ht="15.6" thickTop="1" thickBot="1">
      <c r="A32" s="200" t="s">
        <v>850</v>
      </c>
      <c r="B32" s="200" t="s">
        <v>144</v>
      </c>
      <c r="C32" s="205" t="s">
        <v>2035</v>
      </c>
      <c r="D32" s="661">
        <v>510</v>
      </c>
    </row>
    <row r="33" spans="1:4" ht="15.6" thickTop="1" thickBot="1">
      <c r="A33" s="200" t="s">
        <v>851</v>
      </c>
      <c r="B33" s="200" t="s">
        <v>377</v>
      </c>
      <c r="C33" s="205" t="s">
        <v>852</v>
      </c>
      <c r="D33" s="661">
        <v>5350</v>
      </c>
    </row>
    <row r="34" spans="1:4" ht="15.6" thickTop="1" thickBot="1">
      <c r="A34" s="200" t="s">
        <v>857</v>
      </c>
      <c r="B34" s="200" t="s">
        <v>377</v>
      </c>
      <c r="C34" s="205" t="s">
        <v>858</v>
      </c>
      <c r="D34" s="661">
        <v>5670</v>
      </c>
    </row>
    <row r="35" spans="1:4" ht="15.6" thickTop="1" thickBot="1">
      <c r="A35" s="200" t="s">
        <v>853</v>
      </c>
      <c r="B35" s="200" t="s">
        <v>377</v>
      </c>
      <c r="C35" s="205" t="s">
        <v>854</v>
      </c>
      <c r="D35" s="661">
        <v>4630</v>
      </c>
    </row>
    <row r="36" spans="1:4" ht="15.6" thickTop="1" thickBot="1">
      <c r="A36" s="200" t="s">
        <v>855</v>
      </c>
      <c r="B36" s="200" t="s">
        <v>377</v>
      </c>
      <c r="C36" s="205" t="s">
        <v>856</v>
      </c>
      <c r="D36" s="661">
        <v>5790</v>
      </c>
    </row>
    <row r="37" spans="1:4" ht="15.6" thickTop="1" thickBot="1">
      <c r="A37" s="200" t="s">
        <v>976</v>
      </c>
      <c r="B37" s="200" t="s">
        <v>377</v>
      </c>
      <c r="C37" s="205" t="s">
        <v>977</v>
      </c>
      <c r="D37" s="661">
        <v>4400</v>
      </c>
    </row>
    <row r="38" spans="1:4" ht="15.6" thickTop="1" thickBot="1">
      <c r="A38" s="200" t="s">
        <v>859</v>
      </c>
      <c r="B38" s="200" t="s">
        <v>377</v>
      </c>
      <c r="C38" s="205" t="s">
        <v>860</v>
      </c>
      <c r="D38" s="661">
        <v>4400</v>
      </c>
    </row>
    <row r="39" spans="1:4" ht="30" thickTop="1" thickBot="1">
      <c r="A39" s="200" t="s">
        <v>999</v>
      </c>
      <c r="B39" s="200" t="s">
        <v>92</v>
      </c>
      <c r="C39" s="205" t="s">
        <v>1000</v>
      </c>
      <c r="D39" s="661">
        <v>373800</v>
      </c>
    </row>
    <row r="40" spans="1:4" ht="15.6" thickTop="1" thickBot="1">
      <c r="A40" s="200" t="s">
        <v>974</v>
      </c>
      <c r="B40" s="200" t="s">
        <v>92</v>
      </c>
      <c r="C40" s="205" t="s">
        <v>975</v>
      </c>
      <c r="D40" s="661">
        <v>30350</v>
      </c>
    </row>
    <row r="41" spans="1:4" ht="15.6" thickTop="1" thickBot="1">
      <c r="A41" s="200" t="s">
        <v>899</v>
      </c>
      <c r="B41" s="200" t="s">
        <v>92</v>
      </c>
      <c r="C41" s="205" t="s">
        <v>900</v>
      </c>
      <c r="D41" s="661">
        <v>960</v>
      </c>
    </row>
    <row r="42" spans="1:4" ht="15.6" thickTop="1" thickBot="1">
      <c r="A42" s="200" t="s">
        <v>437</v>
      </c>
      <c r="B42" s="200" t="s">
        <v>92</v>
      </c>
      <c r="C42" s="205" t="s">
        <v>438</v>
      </c>
      <c r="D42" s="661">
        <v>14230</v>
      </c>
    </row>
    <row r="43" spans="1:4" ht="15.6" thickTop="1" thickBot="1">
      <c r="A43" s="200" t="s">
        <v>376</v>
      </c>
      <c r="B43" s="200" t="s">
        <v>377</v>
      </c>
      <c r="C43" s="205" t="s">
        <v>378</v>
      </c>
      <c r="D43" s="661">
        <v>5740</v>
      </c>
    </row>
    <row r="44" spans="1:4" ht="30" thickTop="1" thickBot="1">
      <c r="A44" s="200" t="s">
        <v>379</v>
      </c>
      <c r="B44" s="200" t="s">
        <v>144</v>
      </c>
      <c r="C44" s="205" t="s">
        <v>380</v>
      </c>
      <c r="D44" s="661">
        <v>10330</v>
      </c>
    </row>
    <row r="45" spans="1:4" ht="15.6" thickTop="1" thickBot="1">
      <c r="A45" s="200" t="s">
        <v>849</v>
      </c>
      <c r="B45" s="200" t="s">
        <v>377</v>
      </c>
      <c r="C45" s="205" t="s">
        <v>2034</v>
      </c>
      <c r="D45" s="661">
        <v>5290</v>
      </c>
    </row>
    <row r="46" spans="1:4" ht="15.6" thickTop="1" thickBot="1">
      <c r="A46" s="200" t="s">
        <v>995</v>
      </c>
      <c r="B46" s="200" t="s">
        <v>92</v>
      </c>
      <c r="C46" s="205" t="s">
        <v>2060</v>
      </c>
      <c r="D46" s="661">
        <v>590</v>
      </c>
    </row>
    <row r="47" spans="1:4" ht="15.6" thickTop="1" thickBot="1">
      <c r="A47" s="200" t="s">
        <v>996</v>
      </c>
      <c r="B47" s="200" t="s">
        <v>92</v>
      </c>
      <c r="C47" s="205" t="s">
        <v>2061</v>
      </c>
      <c r="D47" s="661">
        <v>17620</v>
      </c>
    </row>
    <row r="48" spans="1:4" ht="15.6" thickTop="1" thickBot="1">
      <c r="A48" s="200" t="s">
        <v>868</v>
      </c>
      <c r="B48" s="200" t="s">
        <v>388</v>
      </c>
      <c r="C48" s="205" t="s">
        <v>869</v>
      </c>
      <c r="D48" s="661">
        <v>43590</v>
      </c>
    </row>
    <row r="49" spans="1:4" ht="15.6" thickTop="1" thickBot="1">
      <c r="A49" s="200" t="s">
        <v>871</v>
      </c>
      <c r="B49" s="200" t="s">
        <v>388</v>
      </c>
      <c r="C49" s="205" t="s">
        <v>872</v>
      </c>
      <c r="D49" s="661">
        <v>43590</v>
      </c>
    </row>
    <row r="50" spans="1:4" ht="15.6" thickTop="1" thickBot="1">
      <c r="A50" s="200" t="s">
        <v>870</v>
      </c>
      <c r="B50" s="200" t="s">
        <v>388</v>
      </c>
      <c r="C50" s="205" t="s">
        <v>2037</v>
      </c>
      <c r="D50" s="661">
        <v>43590</v>
      </c>
    </row>
    <row r="51" spans="1:4" ht="15.6" thickTop="1" thickBot="1">
      <c r="A51" s="200" t="s">
        <v>867</v>
      </c>
      <c r="B51" s="200" t="s">
        <v>388</v>
      </c>
      <c r="C51" s="205" t="s">
        <v>2036</v>
      </c>
      <c r="D51" s="661">
        <v>43590</v>
      </c>
    </row>
    <row r="52" spans="1:4" ht="15.6" thickTop="1" thickBot="1">
      <c r="A52" s="200" t="s">
        <v>873</v>
      </c>
      <c r="B52" s="200" t="s">
        <v>388</v>
      </c>
      <c r="C52" s="205" t="s">
        <v>874</v>
      </c>
      <c r="D52" s="661">
        <v>27100</v>
      </c>
    </row>
    <row r="53" spans="1:4" ht="15.6" thickTop="1" thickBot="1">
      <c r="A53" s="200" t="s">
        <v>381</v>
      </c>
      <c r="B53" s="200" t="s">
        <v>144</v>
      </c>
      <c r="C53" s="205" t="s">
        <v>382</v>
      </c>
      <c r="D53" s="661">
        <v>4620</v>
      </c>
    </row>
    <row r="54" spans="1:4" ht="15.6" thickTop="1" thickBot="1">
      <c r="A54" s="200" t="s">
        <v>865</v>
      </c>
      <c r="B54" s="200" t="s">
        <v>377</v>
      </c>
      <c r="C54" s="205" t="s">
        <v>866</v>
      </c>
      <c r="D54" s="661">
        <v>3060</v>
      </c>
    </row>
    <row r="55" spans="1:4" ht="15.6" thickTop="1" thickBot="1">
      <c r="A55" s="200" t="s">
        <v>861</v>
      </c>
      <c r="B55" s="200" t="s">
        <v>425</v>
      </c>
      <c r="C55" s="205" t="s">
        <v>862</v>
      </c>
      <c r="D55" s="661">
        <v>2700</v>
      </c>
    </row>
    <row r="56" spans="1:4" ht="15.6" thickTop="1" thickBot="1">
      <c r="A56" s="200" t="s">
        <v>863</v>
      </c>
      <c r="B56" s="200" t="s">
        <v>637</v>
      </c>
      <c r="C56" s="205" t="s">
        <v>864</v>
      </c>
      <c r="D56" s="661">
        <v>8440</v>
      </c>
    </row>
    <row r="57" spans="1:4" ht="15.6" thickTop="1" thickBot="1">
      <c r="A57" s="200" t="s">
        <v>383</v>
      </c>
      <c r="B57" s="200" t="s">
        <v>377</v>
      </c>
      <c r="C57" s="205" t="s">
        <v>384</v>
      </c>
      <c r="D57" s="661">
        <v>3370</v>
      </c>
    </row>
    <row r="58" spans="1:4" ht="15.6" thickTop="1" thickBot="1">
      <c r="A58" s="200" t="s">
        <v>385</v>
      </c>
      <c r="B58" s="200" t="s">
        <v>377</v>
      </c>
      <c r="C58" s="205" t="s">
        <v>386</v>
      </c>
      <c r="D58" s="661">
        <v>3270</v>
      </c>
    </row>
    <row r="59" spans="1:4" ht="30" thickTop="1" thickBot="1">
      <c r="A59" s="200" t="s">
        <v>387</v>
      </c>
      <c r="B59" s="200" t="s">
        <v>388</v>
      </c>
      <c r="C59" s="205" t="s">
        <v>389</v>
      </c>
      <c r="D59" s="661">
        <v>24970</v>
      </c>
    </row>
    <row r="60" spans="1:4" ht="15.6" thickTop="1" thickBot="1">
      <c r="A60" s="200" t="s">
        <v>390</v>
      </c>
      <c r="B60" s="200" t="s">
        <v>377</v>
      </c>
      <c r="C60" s="205" t="s">
        <v>391</v>
      </c>
      <c r="D60" s="661">
        <v>6820</v>
      </c>
    </row>
    <row r="61" spans="1:4" ht="15.6" thickTop="1" thickBot="1">
      <c r="A61" s="200" t="s">
        <v>392</v>
      </c>
      <c r="B61" s="200" t="s">
        <v>233</v>
      </c>
      <c r="C61" s="205" t="s">
        <v>393</v>
      </c>
      <c r="D61" s="661">
        <v>92400</v>
      </c>
    </row>
    <row r="62" spans="1:4" ht="15.6" thickTop="1" thickBot="1">
      <c r="A62" s="200" t="s">
        <v>400</v>
      </c>
      <c r="B62" s="200" t="s">
        <v>233</v>
      </c>
      <c r="C62" s="205" t="s">
        <v>401</v>
      </c>
      <c r="D62" s="661">
        <v>5120</v>
      </c>
    </row>
    <row r="63" spans="1:4" ht="15.6" thickTop="1" thickBot="1">
      <c r="A63" s="200" t="s">
        <v>394</v>
      </c>
      <c r="B63" s="200" t="s">
        <v>388</v>
      </c>
      <c r="C63" s="205" t="s">
        <v>395</v>
      </c>
      <c r="D63" s="661">
        <v>29400</v>
      </c>
    </row>
    <row r="64" spans="1:4" ht="15.6" thickTop="1" thickBot="1">
      <c r="A64" s="200" t="s">
        <v>402</v>
      </c>
      <c r="B64" s="200" t="s">
        <v>92</v>
      </c>
      <c r="C64" s="205" t="s">
        <v>403</v>
      </c>
      <c r="D64" s="661">
        <v>25330</v>
      </c>
    </row>
    <row r="65" spans="1:4" ht="15.6" thickTop="1" thickBot="1">
      <c r="A65" s="200" t="s">
        <v>396</v>
      </c>
      <c r="B65" s="200" t="s">
        <v>92</v>
      </c>
      <c r="C65" s="205" t="s">
        <v>397</v>
      </c>
      <c r="D65" s="661">
        <v>65000</v>
      </c>
    </row>
    <row r="66" spans="1:4" ht="15.6" thickTop="1" thickBot="1">
      <c r="A66" s="200" t="s">
        <v>398</v>
      </c>
      <c r="B66" s="200" t="s">
        <v>92</v>
      </c>
      <c r="C66" s="205" t="s">
        <v>399</v>
      </c>
      <c r="D66" s="661">
        <v>92820</v>
      </c>
    </row>
    <row r="67" spans="1:4" ht="15.6" thickTop="1" thickBot="1">
      <c r="A67" s="200" t="s">
        <v>1001</v>
      </c>
      <c r="B67" s="200" t="s">
        <v>144</v>
      </c>
      <c r="C67" s="205" t="s">
        <v>1002</v>
      </c>
      <c r="D67" s="661">
        <v>12150</v>
      </c>
    </row>
    <row r="68" spans="1:4" ht="15.6" thickTop="1" thickBot="1">
      <c r="A68" s="200" t="s">
        <v>404</v>
      </c>
      <c r="B68" s="200" t="s">
        <v>377</v>
      </c>
      <c r="C68" s="205" t="s">
        <v>405</v>
      </c>
      <c r="D68" s="661">
        <v>1047.2</v>
      </c>
    </row>
    <row r="69" spans="1:4" ht="15.6" thickTop="1" thickBot="1">
      <c r="A69" s="200" t="s">
        <v>406</v>
      </c>
      <c r="B69" s="200" t="s">
        <v>377</v>
      </c>
      <c r="C69" s="205" t="s">
        <v>407</v>
      </c>
      <c r="D69" s="661">
        <v>8800</v>
      </c>
    </row>
    <row r="70" spans="1:4" ht="15.6" thickTop="1" thickBot="1">
      <c r="A70" s="200" t="s">
        <v>408</v>
      </c>
      <c r="B70" s="200" t="s">
        <v>144</v>
      </c>
      <c r="C70" s="205" t="s">
        <v>409</v>
      </c>
      <c r="D70" s="661">
        <v>42790</v>
      </c>
    </row>
    <row r="71" spans="1:4" ht="15.6" thickTop="1" thickBot="1">
      <c r="A71" s="200" t="s">
        <v>410</v>
      </c>
      <c r="B71" s="200" t="s">
        <v>92</v>
      </c>
      <c r="C71" s="205" t="s">
        <v>411</v>
      </c>
      <c r="D71" s="661">
        <v>11900</v>
      </c>
    </row>
    <row r="72" spans="1:4" ht="15.6" thickTop="1" thickBot="1">
      <c r="A72" s="200" t="s">
        <v>412</v>
      </c>
      <c r="B72" s="200" t="s">
        <v>92</v>
      </c>
      <c r="C72" s="205" t="s">
        <v>413</v>
      </c>
      <c r="D72" s="661"/>
    </row>
    <row r="73" spans="1:4" ht="15.6" thickTop="1" thickBot="1">
      <c r="A73" s="200" t="s">
        <v>882</v>
      </c>
      <c r="B73" s="200" t="s">
        <v>377</v>
      </c>
      <c r="C73" s="205" t="s">
        <v>883</v>
      </c>
      <c r="D73" s="661">
        <v>1580</v>
      </c>
    </row>
    <row r="74" spans="1:4" ht="15.6" thickTop="1" thickBot="1">
      <c r="A74" s="200" t="s">
        <v>877</v>
      </c>
      <c r="B74" s="200" t="s">
        <v>377</v>
      </c>
      <c r="C74" s="205" t="s">
        <v>878</v>
      </c>
      <c r="D74" s="661">
        <v>1580</v>
      </c>
    </row>
    <row r="75" spans="1:4" ht="15.6" thickTop="1" thickBot="1">
      <c r="A75" s="200" t="s">
        <v>880</v>
      </c>
      <c r="B75" s="200" t="s">
        <v>377</v>
      </c>
      <c r="C75" s="205" t="s">
        <v>881</v>
      </c>
      <c r="D75" s="661">
        <v>1580</v>
      </c>
    </row>
    <row r="76" spans="1:4" ht="15.6" thickTop="1" thickBot="1">
      <c r="A76" s="200" t="s">
        <v>894</v>
      </c>
      <c r="B76" s="200" t="s">
        <v>377</v>
      </c>
      <c r="C76" s="205" t="s">
        <v>895</v>
      </c>
      <c r="D76" s="661">
        <v>2100</v>
      </c>
    </row>
    <row r="77" spans="1:4" ht="15.6" thickTop="1" thickBot="1">
      <c r="A77" s="200" t="s">
        <v>879</v>
      </c>
      <c r="B77" s="200" t="s">
        <v>377</v>
      </c>
      <c r="C77" s="205" t="s">
        <v>2143</v>
      </c>
      <c r="D77" s="661">
        <v>1660</v>
      </c>
    </row>
    <row r="78" spans="1:4" ht="15.6" thickTop="1" thickBot="1">
      <c r="A78" s="200" t="s">
        <v>889</v>
      </c>
      <c r="B78" s="200" t="s">
        <v>377</v>
      </c>
      <c r="C78" s="205" t="s">
        <v>890</v>
      </c>
      <c r="D78" s="661">
        <v>2310</v>
      </c>
    </row>
    <row r="79" spans="1:4" ht="15.6" thickTop="1" thickBot="1">
      <c r="A79" s="200" t="s">
        <v>891</v>
      </c>
      <c r="B79" s="200" t="s">
        <v>377</v>
      </c>
      <c r="C79" s="205" t="s">
        <v>2129</v>
      </c>
      <c r="D79" s="661">
        <v>2310</v>
      </c>
    </row>
    <row r="80" spans="1:4" ht="15.6" thickTop="1" thickBot="1">
      <c r="A80" s="200" t="s">
        <v>892</v>
      </c>
      <c r="B80" s="200" t="s">
        <v>377</v>
      </c>
      <c r="C80" s="205" t="s">
        <v>2130</v>
      </c>
      <c r="D80" s="661">
        <v>2310</v>
      </c>
    </row>
    <row r="81" spans="1:4" ht="30" thickTop="1" thickBot="1">
      <c r="A81" s="200" t="s">
        <v>884</v>
      </c>
      <c r="B81" s="200" t="s">
        <v>377</v>
      </c>
      <c r="C81" s="205" t="s">
        <v>2038</v>
      </c>
      <c r="D81" s="661">
        <v>2840</v>
      </c>
    </row>
    <row r="82" spans="1:4" ht="30" thickTop="1" thickBot="1">
      <c r="A82" s="200" t="s">
        <v>885</v>
      </c>
      <c r="B82" s="200" t="s">
        <v>377</v>
      </c>
      <c r="C82" s="205" t="s">
        <v>2039</v>
      </c>
      <c r="D82" s="661">
        <v>2840</v>
      </c>
    </row>
    <row r="83" spans="1:4" ht="30" thickTop="1" thickBot="1">
      <c r="A83" s="200" t="s">
        <v>886</v>
      </c>
      <c r="B83" s="200" t="s">
        <v>377</v>
      </c>
      <c r="C83" s="205" t="s">
        <v>2040</v>
      </c>
      <c r="D83" s="661">
        <v>2840</v>
      </c>
    </row>
    <row r="84" spans="1:4" ht="30" thickTop="1" thickBot="1">
      <c r="A84" s="200" t="s">
        <v>887</v>
      </c>
      <c r="B84" s="200" t="s">
        <v>377</v>
      </c>
      <c r="C84" s="205" t="s">
        <v>2041</v>
      </c>
      <c r="D84" s="661">
        <v>2840</v>
      </c>
    </row>
    <row r="85" spans="1:4" ht="15.6" thickTop="1" thickBot="1">
      <c r="A85" s="200" t="s">
        <v>893</v>
      </c>
      <c r="B85" s="200" t="s">
        <v>377</v>
      </c>
      <c r="C85" s="205" t="s">
        <v>2043</v>
      </c>
      <c r="D85" s="661">
        <v>2840</v>
      </c>
    </row>
    <row r="86" spans="1:4" ht="30" thickTop="1" thickBot="1">
      <c r="A86" s="200" t="s">
        <v>888</v>
      </c>
      <c r="B86" s="200" t="s">
        <v>377</v>
      </c>
      <c r="C86" s="205" t="s">
        <v>2042</v>
      </c>
      <c r="D86" s="661">
        <v>2840</v>
      </c>
    </row>
    <row r="87" spans="1:4" ht="30" thickTop="1" thickBot="1">
      <c r="A87" s="200" t="s">
        <v>875</v>
      </c>
      <c r="B87" s="200" t="s">
        <v>377</v>
      </c>
      <c r="C87" s="205" t="s">
        <v>876</v>
      </c>
      <c r="D87" s="661">
        <v>470</v>
      </c>
    </row>
    <row r="88" spans="1:4" ht="15.6" thickTop="1" thickBot="1">
      <c r="A88" s="200" t="s">
        <v>898</v>
      </c>
      <c r="B88" s="200" t="s">
        <v>377</v>
      </c>
      <c r="C88" s="205" t="s">
        <v>2044</v>
      </c>
      <c r="D88" s="661">
        <v>690</v>
      </c>
    </row>
    <row r="89" spans="1:4" ht="15.6" thickTop="1" thickBot="1">
      <c r="A89" s="200" t="s">
        <v>896</v>
      </c>
      <c r="B89" s="200" t="s">
        <v>377</v>
      </c>
      <c r="C89" s="205" t="s">
        <v>897</v>
      </c>
      <c r="D89" s="661">
        <v>660</v>
      </c>
    </row>
    <row r="90" spans="1:4" ht="15.6" thickTop="1" thickBot="1">
      <c r="A90" s="200" t="s">
        <v>997</v>
      </c>
      <c r="B90" s="200" t="s">
        <v>233</v>
      </c>
      <c r="C90" s="205" t="s">
        <v>998</v>
      </c>
      <c r="D90" s="661">
        <v>5740</v>
      </c>
    </row>
    <row r="91" spans="1:4" ht="30" thickTop="1" thickBot="1">
      <c r="A91" s="200" t="s">
        <v>414</v>
      </c>
      <c r="B91" s="200" t="s">
        <v>377</v>
      </c>
      <c r="C91" s="205" t="s">
        <v>415</v>
      </c>
      <c r="D91" s="661">
        <v>58000</v>
      </c>
    </row>
    <row r="92" spans="1:4" ht="15.6" thickTop="1" thickBot="1">
      <c r="A92" s="200" t="s">
        <v>416</v>
      </c>
      <c r="B92" s="200" t="s">
        <v>144</v>
      </c>
      <c r="C92" s="205" t="s">
        <v>417</v>
      </c>
      <c r="D92" s="661">
        <v>31280</v>
      </c>
    </row>
    <row r="93" spans="1:4" ht="15.6" thickTop="1" thickBot="1">
      <c r="A93" s="200" t="s">
        <v>418</v>
      </c>
      <c r="B93" s="200" t="s">
        <v>144</v>
      </c>
      <c r="C93" s="205" t="s">
        <v>419</v>
      </c>
      <c r="D93" s="661">
        <v>1370</v>
      </c>
    </row>
    <row r="94" spans="1:4" ht="15.6" thickTop="1" thickBot="1">
      <c r="A94" s="200" t="s">
        <v>420</v>
      </c>
      <c r="B94" s="200" t="s">
        <v>144</v>
      </c>
      <c r="C94" s="205" t="s">
        <v>421</v>
      </c>
      <c r="D94" s="661">
        <v>1370</v>
      </c>
    </row>
    <row r="95" spans="1:4" ht="15.6" thickTop="1" thickBot="1">
      <c r="A95" s="200" t="s">
        <v>422</v>
      </c>
      <c r="B95" s="200" t="s">
        <v>377</v>
      </c>
      <c r="C95" s="205" t="s">
        <v>423</v>
      </c>
      <c r="D95" s="661">
        <v>4740</v>
      </c>
    </row>
    <row r="96" spans="1:4" ht="15.6" thickTop="1" thickBot="1">
      <c r="A96" s="200" t="s">
        <v>441</v>
      </c>
      <c r="B96" s="200" t="s">
        <v>377</v>
      </c>
      <c r="C96" s="205" t="s">
        <v>442</v>
      </c>
      <c r="D96" s="661">
        <v>3570</v>
      </c>
    </row>
    <row r="97" spans="1:4" ht="15.6" thickTop="1" thickBot="1">
      <c r="A97" s="200" t="s">
        <v>439</v>
      </c>
      <c r="B97" s="200" t="s">
        <v>377</v>
      </c>
      <c r="C97" s="205" t="s">
        <v>440</v>
      </c>
      <c r="D97" s="661">
        <v>3940</v>
      </c>
    </row>
    <row r="98" spans="1:4" ht="15.6" thickTop="1" thickBot="1">
      <c r="A98" s="200" t="s">
        <v>424</v>
      </c>
      <c r="B98" s="200" t="s">
        <v>425</v>
      </c>
      <c r="C98" s="205" t="s">
        <v>426</v>
      </c>
      <c r="D98" s="661">
        <v>3280</v>
      </c>
    </row>
    <row r="99" spans="1:4" ht="30" thickTop="1" thickBot="1">
      <c r="A99" s="200" t="s">
        <v>907</v>
      </c>
      <c r="B99" s="200" t="s">
        <v>388</v>
      </c>
      <c r="C99" s="205" t="s">
        <v>2045</v>
      </c>
      <c r="D99" s="661">
        <v>376150</v>
      </c>
    </row>
    <row r="100" spans="1:4" ht="30" thickTop="1" thickBot="1">
      <c r="A100" s="200" t="s">
        <v>908</v>
      </c>
      <c r="B100" s="200" t="s">
        <v>388</v>
      </c>
      <c r="C100" s="205" t="s">
        <v>2046</v>
      </c>
      <c r="D100" s="661">
        <v>367950</v>
      </c>
    </row>
    <row r="101" spans="1:4" ht="30" thickTop="1" thickBot="1">
      <c r="A101" s="200" t="s">
        <v>909</v>
      </c>
      <c r="B101" s="200" t="s">
        <v>388</v>
      </c>
      <c r="C101" s="205" t="s">
        <v>2047</v>
      </c>
      <c r="D101" s="661">
        <v>391280</v>
      </c>
    </row>
    <row r="102" spans="1:4" ht="30" thickTop="1" thickBot="1">
      <c r="A102" s="200" t="s">
        <v>910</v>
      </c>
      <c r="B102" s="200" t="s">
        <v>388</v>
      </c>
      <c r="C102" s="205" t="s">
        <v>2048</v>
      </c>
      <c r="D102" s="661">
        <v>391280</v>
      </c>
    </row>
    <row r="103" spans="1:4" ht="30" thickTop="1" thickBot="1">
      <c r="A103" s="200" t="s">
        <v>911</v>
      </c>
      <c r="B103" s="200" t="s">
        <v>388</v>
      </c>
      <c r="C103" s="205" t="s">
        <v>2049</v>
      </c>
      <c r="D103" s="661">
        <v>399630</v>
      </c>
    </row>
    <row r="104" spans="1:4" ht="15.6" thickTop="1" thickBot="1">
      <c r="A104" s="200" t="s">
        <v>905</v>
      </c>
      <c r="B104" s="200" t="s">
        <v>388</v>
      </c>
      <c r="C104" s="205" t="s">
        <v>2112</v>
      </c>
      <c r="D104" s="661">
        <v>332110</v>
      </c>
    </row>
    <row r="105" spans="1:4" ht="15.6" thickTop="1" thickBot="1">
      <c r="A105" s="200" t="s">
        <v>904</v>
      </c>
      <c r="B105" s="200" t="s">
        <v>388</v>
      </c>
      <c r="C105" s="205" t="s">
        <v>2113</v>
      </c>
      <c r="D105" s="661">
        <v>347530</v>
      </c>
    </row>
    <row r="106" spans="1:4" ht="15.6" thickTop="1" thickBot="1">
      <c r="A106" s="200" t="s">
        <v>1745</v>
      </c>
      <c r="B106" s="200" t="s">
        <v>388</v>
      </c>
      <c r="C106" s="205" t="s">
        <v>2111</v>
      </c>
      <c r="D106" s="661">
        <v>355250</v>
      </c>
    </row>
    <row r="107" spans="1:4" ht="15.6" thickTop="1" thickBot="1">
      <c r="A107" s="200" t="s">
        <v>901</v>
      </c>
      <c r="B107" s="200" t="s">
        <v>388</v>
      </c>
      <c r="C107" s="205" t="s">
        <v>2111</v>
      </c>
      <c r="D107" s="661">
        <v>355250</v>
      </c>
    </row>
    <row r="108" spans="1:4" ht="15.6" thickTop="1" thickBot="1">
      <c r="A108" s="200" t="s">
        <v>903</v>
      </c>
      <c r="B108" s="200" t="s">
        <v>388</v>
      </c>
      <c r="C108" s="205" t="s">
        <v>2114</v>
      </c>
      <c r="D108" s="661">
        <v>362950</v>
      </c>
    </row>
    <row r="109" spans="1:4" ht="15.6" thickTop="1" thickBot="1">
      <c r="A109" s="200" t="s">
        <v>902</v>
      </c>
      <c r="B109" s="200" t="s">
        <v>388</v>
      </c>
      <c r="C109" s="205" t="s">
        <v>2115</v>
      </c>
      <c r="D109" s="661">
        <v>491760</v>
      </c>
    </row>
    <row r="110" spans="1:4" ht="15.6" thickTop="1" thickBot="1">
      <c r="A110" s="200" t="s">
        <v>906</v>
      </c>
      <c r="B110" s="200" t="s">
        <v>388</v>
      </c>
      <c r="C110" s="205" t="s">
        <v>2116</v>
      </c>
      <c r="D110" s="661">
        <v>374150</v>
      </c>
    </row>
    <row r="111" spans="1:4" ht="15.6" thickTop="1" thickBot="1">
      <c r="A111" s="200" t="s">
        <v>427</v>
      </c>
      <c r="B111" s="200" t="s">
        <v>144</v>
      </c>
      <c r="C111" s="205" t="s">
        <v>428</v>
      </c>
      <c r="D111" s="661">
        <v>4510</v>
      </c>
    </row>
    <row r="112" spans="1:4" ht="15.6" thickTop="1" thickBot="1">
      <c r="A112" s="200" t="s">
        <v>429</v>
      </c>
      <c r="B112" s="200" t="s">
        <v>233</v>
      </c>
      <c r="C112" s="205" t="s">
        <v>430</v>
      </c>
      <c r="D112" s="661">
        <v>1210</v>
      </c>
    </row>
    <row r="113" spans="1:4" ht="30" thickTop="1" thickBot="1">
      <c r="A113" s="200" t="s">
        <v>431</v>
      </c>
      <c r="B113" s="200" t="s">
        <v>92</v>
      </c>
      <c r="C113" s="205" t="s">
        <v>432</v>
      </c>
      <c r="D113" s="661">
        <v>1210</v>
      </c>
    </row>
    <row r="114" spans="1:4" ht="30" thickTop="1" thickBot="1">
      <c r="A114" s="200" t="s">
        <v>433</v>
      </c>
      <c r="B114" s="200" t="s">
        <v>144</v>
      </c>
      <c r="C114" s="205" t="s">
        <v>434</v>
      </c>
      <c r="D114" s="661">
        <v>33810</v>
      </c>
    </row>
    <row r="115" spans="1:4" ht="15.6" thickTop="1" thickBot="1">
      <c r="A115" s="200" t="s">
        <v>435</v>
      </c>
      <c r="B115" s="200" t="s">
        <v>92</v>
      </c>
      <c r="C115" s="655" t="s">
        <v>436</v>
      </c>
      <c r="D115" s="661">
        <v>29840</v>
      </c>
    </row>
    <row r="116" spans="1:4" ht="15.6" thickTop="1" thickBot="1">
      <c r="A116" s="200" t="s">
        <v>443</v>
      </c>
      <c r="B116" s="200" t="s">
        <v>92</v>
      </c>
      <c r="C116" s="662" t="s">
        <v>1997</v>
      </c>
      <c r="D116" s="661">
        <v>350000</v>
      </c>
    </row>
    <row r="117" spans="1:4" ht="15.6" thickTop="1" thickBot="1">
      <c r="A117" s="200" t="s">
        <v>446</v>
      </c>
      <c r="B117" s="200" t="s">
        <v>92</v>
      </c>
      <c r="C117" s="205" t="s">
        <v>447</v>
      </c>
      <c r="D117" s="661">
        <v>26590</v>
      </c>
    </row>
    <row r="118" spans="1:4" ht="30" thickTop="1" thickBot="1">
      <c r="A118" s="200" t="s">
        <v>444</v>
      </c>
      <c r="B118" s="200" t="s">
        <v>92</v>
      </c>
      <c r="C118" s="655" t="s">
        <v>445</v>
      </c>
      <c r="D118" s="661">
        <v>26430</v>
      </c>
    </row>
    <row r="119" spans="1:4" ht="30" thickTop="1" thickBot="1">
      <c r="A119" s="200" t="s">
        <v>449</v>
      </c>
      <c r="B119" s="200" t="s">
        <v>388</v>
      </c>
      <c r="C119" s="205" t="s">
        <v>450</v>
      </c>
      <c r="D119" s="661">
        <v>3860</v>
      </c>
    </row>
    <row r="120" spans="1:4" ht="30" thickTop="1" thickBot="1">
      <c r="A120" s="200" t="s">
        <v>448</v>
      </c>
      <c r="B120" s="200" t="s">
        <v>388</v>
      </c>
      <c r="C120" s="205" t="s">
        <v>1998</v>
      </c>
      <c r="D120" s="661">
        <v>3660</v>
      </c>
    </row>
    <row r="121" spans="1:4" ht="30" thickTop="1" thickBot="1">
      <c r="A121" s="200" t="s">
        <v>912</v>
      </c>
      <c r="B121" s="200" t="s">
        <v>637</v>
      </c>
      <c r="C121" s="205" t="s">
        <v>913</v>
      </c>
      <c r="D121" s="661">
        <v>17310</v>
      </c>
    </row>
    <row r="122" spans="1:4" ht="15.6" thickTop="1" thickBot="1">
      <c r="A122" s="200" t="s">
        <v>914</v>
      </c>
      <c r="B122" s="200" t="s">
        <v>637</v>
      </c>
      <c r="C122" s="662" t="s">
        <v>2050</v>
      </c>
      <c r="D122" s="661">
        <v>36910</v>
      </c>
    </row>
    <row r="123" spans="1:4" ht="15.6" thickTop="1" thickBot="1">
      <c r="A123" s="200" t="s">
        <v>451</v>
      </c>
      <c r="B123" s="200" t="s">
        <v>388</v>
      </c>
      <c r="C123" s="205" t="s">
        <v>1999</v>
      </c>
      <c r="D123" s="661">
        <v>2450</v>
      </c>
    </row>
    <row r="124" spans="1:4" ht="15.6" thickTop="1" thickBot="1">
      <c r="A124" s="200" t="s">
        <v>452</v>
      </c>
      <c r="B124" s="200" t="s">
        <v>144</v>
      </c>
      <c r="C124" s="205" t="s">
        <v>453</v>
      </c>
      <c r="D124" s="661">
        <v>13270</v>
      </c>
    </row>
    <row r="125" spans="1:4" ht="15.6" thickTop="1" thickBot="1">
      <c r="A125" s="200" t="s">
        <v>939</v>
      </c>
      <c r="B125" s="200" t="s">
        <v>425</v>
      </c>
      <c r="C125" s="205" t="s">
        <v>2052</v>
      </c>
      <c r="D125" s="661">
        <v>1810</v>
      </c>
    </row>
    <row r="126" spans="1:4" ht="15.6" thickTop="1" thickBot="1">
      <c r="A126" s="200" t="s">
        <v>940</v>
      </c>
      <c r="B126" s="200" t="s">
        <v>425</v>
      </c>
      <c r="C126" s="205" t="s">
        <v>2053</v>
      </c>
      <c r="D126" s="661">
        <v>2360</v>
      </c>
    </row>
    <row r="127" spans="1:4" ht="30" thickTop="1" thickBot="1">
      <c r="A127" s="200" t="s">
        <v>938</v>
      </c>
      <c r="B127" s="200" t="s">
        <v>425</v>
      </c>
      <c r="C127" s="205" t="s">
        <v>2051</v>
      </c>
      <c r="D127" s="661">
        <v>2410</v>
      </c>
    </row>
    <row r="128" spans="1:4" ht="15.6" thickTop="1" thickBot="1">
      <c r="A128" s="200" t="s">
        <v>920</v>
      </c>
      <c r="B128" s="200" t="s">
        <v>425</v>
      </c>
      <c r="C128" s="205" t="s">
        <v>921</v>
      </c>
      <c r="D128" s="661">
        <v>1770</v>
      </c>
    </row>
    <row r="129" spans="1:4" ht="15.6" thickTop="1" thickBot="1">
      <c r="A129" s="200" t="s">
        <v>922</v>
      </c>
      <c r="B129" s="200" t="s">
        <v>425</v>
      </c>
      <c r="C129" s="205" t="s">
        <v>923</v>
      </c>
      <c r="D129" s="661">
        <v>1770</v>
      </c>
    </row>
    <row r="130" spans="1:4" ht="15.6" thickTop="1" thickBot="1">
      <c r="A130" s="200" t="s">
        <v>924</v>
      </c>
      <c r="B130" s="200" t="s">
        <v>425</v>
      </c>
      <c r="C130" s="205" t="s">
        <v>925</v>
      </c>
      <c r="D130" s="661">
        <v>1770</v>
      </c>
    </row>
    <row r="131" spans="1:4" ht="15.6" thickTop="1" thickBot="1">
      <c r="A131" s="200" t="s">
        <v>926</v>
      </c>
      <c r="B131" s="200" t="s">
        <v>425</v>
      </c>
      <c r="C131" s="205" t="s">
        <v>927</v>
      </c>
      <c r="D131" s="661">
        <v>1770</v>
      </c>
    </row>
    <row r="132" spans="1:4" ht="15.6" thickTop="1" thickBot="1">
      <c r="A132" s="200" t="s">
        <v>928</v>
      </c>
      <c r="B132" s="200" t="s">
        <v>425</v>
      </c>
      <c r="C132" s="205" t="s">
        <v>929</v>
      </c>
      <c r="D132" s="661">
        <v>1770</v>
      </c>
    </row>
    <row r="133" spans="1:4" ht="15.6" thickTop="1" thickBot="1">
      <c r="A133" s="200" t="s">
        <v>932</v>
      </c>
      <c r="B133" s="200" t="s">
        <v>425</v>
      </c>
      <c r="C133" s="205" t="s">
        <v>933</v>
      </c>
      <c r="D133" s="661">
        <v>1770</v>
      </c>
    </row>
    <row r="134" spans="1:4" ht="15.6" thickTop="1" thickBot="1">
      <c r="A134" s="200" t="s">
        <v>930</v>
      </c>
      <c r="B134" s="200" t="s">
        <v>425</v>
      </c>
      <c r="C134" s="205" t="s">
        <v>931</v>
      </c>
      <c r="D134" s="661">
        <v>1770</v>
      </c>
    </row>
    <row r="135" spans="1:4" ht="15.6" thickTop="1" thickBot="1">
      <c r="A135" s="200" t="s">
        <v>934</v>
      </c>
      <c r="B135" s="200" t="s">
        <v>425</v>
      </c>
      <c r="C135" s="205" t="s">
        <v>935</v>
      </c>
      <c r="D135" s="661">
        <v>1770</v>
      </c>
    </row>
    <row r="136" spans="1:4" ht="15.6" thickTop="1" thickBot="1">
      <c r="A136" s="200" t="s">
        <v>936</v>
      </c>
      <c r="B136" s="200" t="s">
        <v>425</v>
      </c>
      <c r="C136" s="205" t="s">
        <v>937</v>
      </c>
      <c r="D136" s="661">
        <v>1770</v>
      </c>
    </row>
    <row r="137" spans="1:4" ht="30" thickTop="1" thickBot="1">
      <c r="A137" s="200" t="s">
        <v>918</v>
      </c>
      <c r="B137" s="200" t="s">
        <v>377</v>
      </c>
      <c r="C137" s="205" t="s">
        <v>919</v>
      </c>
      <c r="D137" s="661">
        <v>7540</v>
      </c>
    </row>
    <row r="138" spans="1:4" ht="30" thickTop="1" thickBot="1">
      <c r="A138" s="200" t="s">
        <v>915</v>
      </c>
      <c r="B138" s="200" t="s">
        <v>916</v>
      </c>
      <c r="C138" s="205" t="s">
        <v>917</v>
      </c>
      <c r="D138" s="661"/>
    </row>
    <row r="139" spans="1:4" ht="15.6" thickTop="1" thickBot="1">
      <c r="A139" s="200" t="s">
        <v>454</v>
      </c>
      <c r="B139" s="200" t="s">
        <v>377</v>
      </c>
      <c r="C139" s="662" t="s">
        <v>455</v>
      </c>
      <c r="D139" s="661">
        <v>15000</v>
      </c>
    </row>
    <row r="140" spans="1:4" ht="30" thickTop="1" thickBot="1">
      <c r="A140" s="200" t="s">
        <v>456</v>
      </c>
      <c r="B140" s="200" t="s">
        <v>457</v>
      </c>
      <c r="C140" s="205" t="s">
        <v>458</v>
      </c>
      <c r="D140" s="661">
        <v>600</v>
      </c>
    </row>
    <row r="141" spans="1:4" ht="30" thickTop="1" thickBot="1">
      <c r="A141" s="200" t="s">
        <v>459</v>
      </c>
      <c r="B141" s="200" t="s">
        <v>144</v>
      </c>
      <c r="C141" s="662" t="s">
        <v>2000</v>
      </c>
      <c r="D141" s="661">
        <v>5439.9966000000004</v>
      </c>
    </row>
    <row r="142" spans="1:4" ht="30" thickTop="1" thickBot="1">
      <c r="A142" s="200" t="s">
        <v>460</v>
      </c>
      <c r="B142" s="200" t="s">
        <v>92</v>
      </c>
      <c r="C142" s="205" t="s">
        <v>461</v>
      </c>
      <c r="D142" s="661">
        <v>2860</v>
      </c>
    </row>
    <row r="143" spans="1:4" ht="15.6" thickTop="1" thickBot="1">
      <c r="A143" s="200" t="s">
        <v>462</v>
      </c>
      <c r="B143" s="200" t="s">
        <v>463</v>
      </c>
      <c r="C143" s="205" t="s">
        <v>464</v>
      </c>
      <c r="D143" s="661">
        <v>11030</v>
      </c>
    </row>
    <row r="144" spans="1:4" ht="15.6" thickTop="1" thickBot="1">
      <c r="A144" s="200" t="s">
        <v>465</v>
      </c>
      <c r="B144" s="200" t="s">
        <v>425</v>
      </c>
      <c r="C144" s="205" t="s">
        <v>466</v>
      </c>
      <c r="D144" s="661">
        <v>26130</v>
      </c>
    </row>
    <row r="145" spans="1:4" ht="15.6" thickTop="1" thickBot="1">
      <c r="A145" s="200" t="s">
        <v>951</v>
      </c>
      <c r="B145" s="200" t="s">
        <v>233</v>
      </c>
      <c r="C145" s="205" t="s">
        <v>953</v>
      </c>
      <c r="D145" s="661">
        <v>16500</v>
      </c>
    </row>
    <row r="146" spans="1:4" ht="44.4" thickTop="1" thickBot="1">
      <c r="A146" s="200" t="s">
        <v>941</v>
      </c>
      <c r="B146" s="200" t="s">
        <v>233</v>
      </c>
      <c r="C146" s="205" t="s">
        <v>942</v>
      </c>
      <c r="D146" s="661">
        <v>7620</v>
      </c>
    </row>
    <row r="147" spans="1:4" ht="30" thickTop="1" thickBot="1">
      <c r="A147" s="200" t="s">
        <v>943</v>
      </c>
      <c r="B147" s="200" t="s">
        <v>233</v>
      </c>
      <c r="C147" s="205" t="s">
        <v>944</v>
      </c>
      <c r="D147" s="661">
        <v>22160</v>
      </c>
    </row>
    <row r="148" spans="1:4" ht="15.6" thickTop="1" thickBot="1">
      <c r="A148" s="200" t="s">
        <v>1775</v>
      </c>
      <c r="B148" s="200" t="s">
        <v>233</v>
      </c>
      <c r="C148" s="205" t="s">
        <v>2054</v>
      </c>
      <c r="D148" s="661">
        <v>12520</v>
      </c>
    </row>
    <row r="149" spans="1:4" ht="30" thickTop="1" thickBot="1">
      <c r="A149" s="200" t="s">
        <v>945</v>
      </c>
      <c r="B149" s="200" t="s">
        <v>144</v>
      </c>
      <c r="C149" s="205" t="s">
        <v>946</v>
      </c>
      <c r="D149" s="661">
        <v>23660</v>
      </c>
    </row>
    <row r="150" spans="1:4" ht="15.6" thickTop="1" thickBot="1">
      <c r="A150" s="200" t="s">
        <v>947</v>
      </c>
      <c r="B150" s="200" t="s">
        <v>233</v>
      </c>
      <c r="C150" s="205" t="s">
        <v>948</v>
      </c>
      <c r="D150" s="661">
        <v>8320</v>
      </c>
    </row>
    <row r="151" spans="1:4" ht="30" thickTop="1" thickBot="1">
      <c r="A151" s="200" t="s">
        <v>949</v>
      </c>
      <c r="B151" s="200" t="s">
        <v>457</v>
      </c>
      <c r="C151" s="205" t="s">
        <v>950</v>
      </c>
      <c r="D151" s="661">
        <v>167350</v>
      </c>
    </row>
    <row r="152" spans="1:4" ht="15.6" thickTop="1" thickBot="1">
      <c r="A152" s="200" t="s">
        <v>467</v>
      </c>
      <c r="B152" s="200" t="s">
        <v>92</v>
      </c>
      <c r="C152" s="205" t="s">
        <v>468</v>
      </c>
      <c r="D152" s="661">
        <v>840</v>
      </c>
    </row>
    <row r="153" spans="1:4" ht="15.6" thickTop="1" thickBot="1">
      <c r="A153" s="200" t="s">
        <v>469</v>
      </c>
      <c r="B153" s="200" t="s">
        <v>377</v>
      </c>
      <c r="C153" s="205" t="s">
        <v>470</v>
      </c>
      <c r="D153" s="661">
        <v>34210</v>
      </c>
    </row>
    <row r="154" spans="1:4" ht="15.6" thickTop="1" thickBot="1">
      <c r="A154" s="200" t="s">
        <v>471</v>
      </c>
      <c r="B154" s="200" t="s">
        <v>377</v>
      </c>
      <c r="C154" s="205" t="s">
        <v>472</v>
      </c>
      <c r="D154" s="661"/>
    </row>
    <row r="155" spans="1:4" ht="30" thickTop="1" thickBot="1">
      <c r="A155" s="200" t="s">
        <v>987</v>
      </c>
      <c r="B155" s="200" t="s">
        <v>144</v>
      </c>
      <c r="C155" s="205" t="s">
        <v>988</v>
      </c>
      <c r="D155" s="661">
        <v>60330</v>
      </c>
    </row>
    <row r="156" spans="1:4" ht="30" thickTop="1" thickBot="1">
      <c r="A156" s="200" t="s">
        <v>989</v>
      </c>
      <c r="B156" s="200" t="s">
        <v>144</v>
      </c>
      <c r="C156" s="205" t="s">
        <v>990</v>
      </c>
      <c r="D156" s="661">
        <v>17490</v>
      </c>
    </row>
    <row r="157" spans="1:4" ht="30" thickTop="1" thickBot="1">
      <c r="A157" s="200" t="s">
        <v>991</v>
      </c>
      <c r="B157" s="200" t="s">
        <v>144</v>
      </c>
      <c r="C157" s="205" t="s">
        <v>992</v>
      </c>
      <c r="D157" s="661">
        <v>33330</v>
      </c>
    </row>
    <row r="158" spans="1:4" ht="30" thickTop="1" thickBot="1">
      <c r="A158" s="200" t="s">
        <v>993</v>
      </c>
      <c r="B158" s="200" t="s">
        <v>144</v>
      </c>
      <c r="C158" s="205" t="s">
        <v>994</v>
      </c>
      <c r="D158" s="661">
        <v>52430</v>
      </c>
    </row>
    <row r="159" spans="1:4" ht="15.6" thickTop="1" thickBot="1">
      <c r="A159" s="200" t="s">
        <v>475</v>
      </c>
      <c r="B159" s="200" t="s">
        <v>233</v>
      </c>
      <c r="C159" s="205" t="s">
        <v>476</v>
      </c>
      <c r="D159" s="661">
        <v>6960</v>
      </c>
    </row>
    <row r="160" spans="1:4" ht="15.6" thickTop="1" thickBot="1">
      <c r="A160" s="200" t="s">
        <v>980</v>
      </c>
      <c r="B160" s="200" t="s">
        <v>233</v>
      </c>
      <c r="C160" s="205" t="s">
        <v>476</v>
      </c>
      <c r="D160" s="661">
        <v>6960</v>
      </c>
    </row>
    <row r="161" spans="1:4" ht="15.6" thickTop="1" thickBot="1">
      <c r="A161" s="200" t="s">
        <v>477</v>
      </c>
      <c r="B161" s="200" t="s">
        <v>233</v>
      </c>
      <c r="C161" s="205" t="s">
        <v>478</v>
      </c>
      <c r="D161" s="661">
        <v>9440</v>
      </c>
    </row>
    <row r="162" spans="1:4" ht="15.6" thickTop="1" thickBot="1">
      <c r="A162" s="200" t="s">
        <v>981</v>
      </c>
      <c r="B162" s="200" t="s">
        <v>233</v>
      </c>
      <c r="C162" s="205" t="s">
        <v>478</v>
      </c>
      <c r="D162" s="661">
        <v>9440</v>
      </c>
    </row>
    <row r="163" spans="1:4" ht="15.6" thickTop="1" thickBot="1">
      <c r="A163" s="200" t="s">
        <v>972</v>
      </c>
      <c r="B163" s="200" t="s">
        <v>233</v>
      </c>
      <c r="C163" s="205" t="s">
        <v>973</v>
      </c>
      <c r="D163" s="661">
        <v>8120</v>
      </c>
    </row>
    <row r="164" spans="1:4" ht="15.6" thickTop="1" thickBot="1">
      <c r="A164" s="200" t="s">
        <v>978</v>
      </c>
      <c r="B164" s="200" t="s">
        <v>233</v>
      </c>
      <c r="C164" s="205" t="s">
        <v>973</v>
      </c>
      <c r="D164" s="661">
        <v>8120</v>
      </c>
    </row>
    <row r="165" spans="1:4" ht="15.6" thickTop="1" thickBot="1">
      <c r="A165" s="200" t="s">
        <v>985</v>
      </c>
      <c r="B165" s="200" t="s">
        <v>952</v>
      </c>
      <c r="C165" s="205" t="s">
        <v>986</v>
      </c>
      <c r="D165" s="661">
        <v>12840</v>
      </c>
    </row>
    <row r="166" spans="1:4" ht="15.6" thickTop="1" thickBot="1">
      <c r="A166" s="200" t="s">
        <v>983</v>
      </c>
      <c r="B166" s="200" t="s">
        <v>233</v>
      </c>
      <c r="C166" s="205" t="s">
        <v>984</v>
      </c>
      <c r="D166" s="661">
        <v>8250</v>
      </c>
    </row>
    <row r="167" spans="1:4" ht="15.6" thickTop="1" thickBot="1">
      <c r="A167" s="200" t="s">
        <v>479</v>
      </c>
      <c r="B167" s="200" t="s">
        <v>233</v>
      </c>
      <c r="C167" s="205" t="s">
        <v>480</v>
      </c>
      <c r="D167" s="661">
        <v>8280</v>
      </c>
    </row>
    <row r="168" spans="1:4" ht="15.6" thickTop="1" thickBot="1">
      <c r="A168" s="200" t="s">
        <v>982</v>
      </c>
      <c r="B168" s="200" t="s">
        <v>233</v>
      </c>
      <c r="C168" s="205" t="s">
        <v>480</v>
      </c>
      <c r="D168" s="661">
        <v>8280</v>
      </c>
    </row>
    <row r="169" spans="1:4" ht="15.6" thickTop="1" thickBot="1">
      <c r="A169" s="200" t="s">
        <v>473</v>
      </c>
      <c r="B169" s="200" t="s">
        <v>233</v>
      </c>
      <c r="C169" s="205" t="s">
        <v>474</v>
      </c>
      <c r="D169" s="661">
        <v>10370</v>
      </c>
    </row>
    <row r="170" spans="1:4" ht="15.6" thickTop="1" thickBot="1">
      <c r="A170" s="200" t="s">
        <v>979</v>
      </c>
      <c r="B170" s="200" t="s">
        <v>233</v>
      </c>
      <c r="C170" s="205" t="s">
        <v>474</v>
      </c>
      <c r="D170" s="661">
        <v>10370</v>
      </c>
    </row>
    <row r="171" spans="1:4" ht="15.6" thickTop="1" thickBot="1">
      <c r="A171" s="200" t="s">
        <v>955</v>
      </c>
      <c r="B171" s="200" t="s">
        <v>233</v>
      </c>
      <c r="C171" s="205" t="s">
        <v>956</v>
      </c>
      <c r="D171" s="661">
        <v>11090</v>
      </c>
    </row>
    <row r="172" spans="1:4" ht="15.6" thickTop="1" thickBot="1">
      <c r="A172" s="200" t="s">
        <v>968</v>
      </c>
      <c r="B172" s="200" t="s">
        <v>952</v>
      </c>
      <c r="C172" s="662" t="s">
        <v>969</v>
      </c>
      <c r="D172" s="661">
        <v>20850</v>
      </c>
    </row>
    <row r="173" spans="1:4" ht="15.6" thickTop="1" thickBot="1">
      <c r="A173" s="200" t="s">
        <v>970</v>
      </c>
      <c r="B173" s="200" t="s">
        <v>952</v>
      </c>
      <c r="C173" s="205" t="s">
        <v>971</v>
      </c>
      <c r="D173" s="661">
        <v>6560</v>
      </c>
    </row>
    <row r="174" spans="1:4" ht="15.6" thickTop="1" thickBot="1">
      <c r="A174" s="200" t="s">
        <v>957</v>
      </c>
      <c r="B174" s="200" t="s">
        <v>233</v>
      </c>
      <c r="C174" s="205" t="s">
        <v>958</v>
      </c>
      <c r="D174" s="661">
        <v>3630</v>
      </c>
    </row>
    <row r="175" spans="1:4" ht="15.6" thickTop="1" thickBot="1">
      <c r="A175" s="200" t="s">
        <v>959</v>
      </c>
      <c r="B175" s="200" t="s">
        <v>233</v>
      </c>
      <c r="C175" s="205" t="s">
        <v>960</v>
      </c>
      <c r="D175" s="661">
        <v>3630</v>
      </c>
    </row>
    <row r="176" spans="1:4" ht="30" thickTop="1" thickBot="1">
      <c r="A176" s="200" t="s">
        <v>965</v>
      </c>
      <c r="B176" s="200" t="s">
        <v>233</v>
      </c>
      <c r="C176" s="205" t="s">
        <v>2058</v>
      </c>
      <c r="D176" s="661">
        <v>5050</v>
      </c>
    </row>
    <row r="177" spans="1:5" ht="15.6" thickTop="1" thickBot="1">
      <c r="A177" s="200" t="s">
        <v>961</v>
      </c>
      <c r="B177" s="200" t="s">
        <v>233</v>
      </c>
      <c r="C177" s="205" t="s">
        <v>2056</v>
      </c>
      <c r="D177" s="661">
        <v>4350</v>
      </c>
    </row>
    <row r="178" spans="1:5" ht="30" thickTop="1" thickBot="1">
      <c r="A178" s="200" t="s">
        <v>962</v>
      </c>
      <c r="B178" s="200" t="s">
        <v>233</v>
      </c>
      <c r="C178" s="205" t="s">
        <v>2057</v>
      </c>
      <c r="D178" s="661">
        <v>5050</v>
      </c>
    </row>
    <row r="179" spans="1:5" ht="30" thickTop="1" thickBot="1">
      <c r="A179" s="200" t="s">
        <v>967</v>
      </c>
      <c r="B179" s="200" t="s">
        <v>233</v>
      </c>
      <c r="C179" s="662" t="s">
        <v>2059</v>
      </c>
      <c r="D179" s="661">
        <v>4350</v>
      </c>
    </row>
    <row r="180" spans="1:5" ht="30" thickTop="1" thickBot="1">
      <c r="A180" s="200" t="s">
        <v>954</v>
      </c>
      <c r="B180" s="200" t="s">
        <v>233</v>
      </c>
      <c r="C180" s="205" t="s">
        <v>2055</v>
      </c>
      <c r="D180" s="661">
        <v>5130</v>
      </c>
    </row>
    <row r="181" spans="1:5" ht="15.6" thickTop="1" thickBot="1">
      <c r="A181" s="200" t="s">
        <v>963</v>
      </c>
      <c r="B181" s="200" t="s">
        <v>233</v>
      </c>
      <c r="C181" s="205" t="s">
        <v>964</v>
      </c>
      <c r="D181" s="661">
        <v>6070</v>
      </c>
    </row>
    <row r="182" spans="1:5" ht="15.6" thickTop="1" thickBot="1">
      <c r="A182" s="200" t="s">
        <v>966</v>
      </c>
      <c r="B182" s="200" t="s">
        <v>233</v>
      </c>
      <c r="C182" s="205" t="s">
        <v>964</v>
      </c>
      <c r="D182" s="661">
        <v>6070</v>
      </c>
    </row>
    <row r="183" spans="1:5" ht="15.6" thickTop="1" thickBot="1">
      <c r="A183" s="200" t="s">
        <v>481</v>
      </c>
      <c r="B183" s="200" t="s">
        <v>377</v>
      </c>
      <c r="C183" s="205" t="s">
        <v>482</v>
      </c>
      <c r="D183" s="661">
        <v>6000</v>
      </c>
      <c r="E183" s="659"/>
    </row>
    <row r="184" spans="1:5" ht="15.6" thickTop="1" thickBot="1">
      <c r="A184" s="200" t="s">
        <v>485</v>
      </c>
      <c r="B184" s="200" t="s">
        <v>92</v>
      </c>
      <c r="C184" s="662" t="s">
        <v>486</v>
      </c>
      <c r="D184" s="661">
        <v>15000</v>
      </c>
      <c r="E184" s="660"/>
    </row>
    <row r="185" spans="1:5" ht="15.6" thickTop="1" thickBot="1">
      <c r="A185" s="200" t="s">
        <v>483</v>
      </c>
      <c r="B185" s="200" t="s">
        <v>388</v>
      </c>
      <c r="C185" s="205" t="s">
        <v>484</v>
      </c>
      <c r="D185" s="661">
        <v>19563.599999999999</v>
      </c>
    </row>
    <row r="186" spans="1:5" ht="15.6" thickTop="1" thickBot="1">
      <c r="A186" s="200" t="s">
        <v>487</v>
      </c>
      <c r="B186" s="200" t="s">
        <v>144</v>
      </c>
      <c r="C186" s="662" t="s">
        <v>2001</v>
      </c>
      <c r="D186" s="661">
        <v>1250</v>
      </c>
    </row>
    <row r="187" spans="1:5" ht="15.6" thickTop="1" thickBot="1">
      <c r="A187" s="200" t="s">
        <v>1539</v>
      </c>
      <c r="B187" s="200" t="s">
        <v>377</v>
      </c>
      <c r="C187" s="205" t="s">
        <v>1538</v>
      </c>
      <c r="D187" s="661">
        <v>11030</v>
      </c>
    </row>
    <row r="188" spans="1:5" ht="15.6" thickTop="1" thickBot="1">
      <c r="A188" s="200" t="s">
        <v>1793</v>
      </c>
      <c r="B188" s="200" t="s">
        <v>377</v>
      </c>
      <c r="C188" s="205" t="s">
        <v>1792</v>
      </c>
      <c r="D188" s="661">
        <v>11030</v>
      </c>
    </row>
    <row r="189" spans="1:5" ht="15.6" thickTop="1" thickBot="1">
      <c r="A189" s="200" t="s">
        <v>488</v>
      </c>
      <c r="B189" s="200" t="s">
        <v>377</v>
      </c>
      <c r="C189" s="205" t="s">
        <v>489</v>
      </c>
      <c r="D189" s="661">
        <v>35960</v>
      </c>
    </row>
    <row r="190" spans="1:5" ht="15.6" thickTop="1" thickBot="1">
      <c r="A190" s="200" t="s">
        <v>1750</v>
      </c>
      <c r="B190" s="200" t="s">
        <v>144</v>
      </c>
      <c r="C190" s="205" t="s">
        <v>1749</v>
      </c>
      <c r="D190" s="661">
        <v>811890</v>
      </c>
    </row>
    <row r="191" spans="1:5" ht="15.6" thickTop="1" thickBot="1">
      <c r="A191" s="200" t="s">
        <v>498</v>
      </c>
      <c r="B191" s="200" t="s">
        <v>92</v>
      </c>
      <c r="C191" s="205" t="s">
        <v>499</v>
      </c>
      <c r="D191" s="661">
        <v>709960</v>
      </c>
    </row>
    <row r="192" spans="1:5" ht="15.6" thickTop="1" thickBot="1">
      <c r="A192" s="200" t="s">
        <v>500</v>
      </c>
      <c r="B192" s="200" t="s">
        <v>92</v>
      </c>
      <c r="C192" s="205" t="s">
        <v>501</v>
      </c>
      <c r="D192" s="661">
        <v>384040</v>
      </c>
    </row>
    <row r="193" spans="1:4" ht="15.6" thickTop="1" thickBot="1">
      <c r="A193" s="200" t="s">
        <v>490</v>
      </c>
      <c r="B193" s="200" t="s">
        <v>233</v>
      </c>
      <c r="C193" s="205" t="s">
        <v>491</v>
      </c>
      <c r="D193" s="661">
        <v>2470</v>
      </c>
    </row>
    <row r="194" spans="1:4" ht="15.6" thickTop="1" thickBot="1">
      <c r="A194" s="200" t="s">
        <v>502</v>
      </c>
      <c r="B194" s="200" t="s">
        <v>92</v>
      </c>
      <c r="C194" s="205" t="s">
        <v>503</v>
      </c>
      <c r="D194" s="661">
        <v>1000</v>
      </c>
    </row>
    <row r="195" spans="1:4" ht="30" thickTop="1" thickBot="1">
      <c r="A195" s="200" t="s">
        <v>492</v>
      </c>
      <c r="B195" s="200" t="s">
        <v>425</v>
      </c>
      <c r="C195" s="205" t="s">
        <v>493</v>
      </c>
      <c r="D195" s="661">
        <v>1000</v>
      </c>
    </row>
    <row r="196" spans="1:4" ht="15.6" thickTop="1" thickBot="1">
      <c r="A196" s="200" t="s">
        <v>494</v>
      </c>
      <c r="B196" s="200" t="s">
        <v>92</v>
      </c>
      <c r="C196" s="205" t="s">
        <v>495</v>
      </c>
      <c r="D196" s="661">
        <v>27700</v>
      </c>
    </row>
    <row r="197" spans="1:4" ht="15.6" thickTop="1" thickBot="1">
      <c r="A197" s="200" t="s">
        <v>496</v>
      </c>
      <c r="B197" s="200" t="s">
        <v>144</v>
      </c>
      <c r="C197" s="205" t="s">
        <v>497</v>
      </c>
      <c r="D197" s="661">
        <v>1910</v>
      </c>
    </row>
    <row r="198" spans="1:4" ht="15.6" thickTop="1" thickBot="1">
      <c r="A198" s="200" t="s">
        <v>504</v>
      </c>
      <c r="B198" s="200" t="s">
        <v>92</v>
      </c>
      <c r="C198" s="205" t="s">
        <v>505</v>
      </c>
      <c r="D198" s="661">
        <v>17370</v>
      </c>
    </row>
    <row r="199" spans="1:4" ht="15.6" thickTop="1" thickBot="1">
      <c r="A199" s="200" t="s">
        <v>1009</v>
      </c>
      <c r="B199" s="200" t="s">
        <v>92</v>
      </c>
      <c r="C199" s="205" t="s">
        <v>1010</v>
      </c>
      <c r="D199" s="661">
        <v>126790</v>
      </c>
    </row>
    <row r="200" spans="1:4" ht="30" thickTop="1" thickBot="1">
      <c r="A200" s="200" t="s">
        <v>1013</v>
      </c>
      <c r="B200" s="200" t="s">
        <v>92</v>
      </c>
      <c r="C200" s="205" t="s">
        <v>1014</v>
      </c>
      <c r="D200" s="661">
        <v>138600</v>
      </c>
    </row>
    <row r="201" spans="1:4" ht="15.6" thickTop="1" thickBot="1">
      <c r="A201" s="200" t="s">
        <v>1011</v>
      </c>
      <c r="B201" s="200" t="s">
        <v>92</v>
      </c>
      <c r="C201" s="205" t="s">
        <v>1012</v>
      </c>
      <c r="D201" s="661">
        <v>138600</v>
      </c>
    </row>
    <row r="202" spans="1:4" ht="15.6" thickTop="1" thickBot="1">
      <c r="A202" s="200" t="s">
        <v>1015</v>
      </c>
      <c r="B202" s="200" t="s">
        <v>233</v>
      </c>
      <c r="C202" s="205" t="s">
        <v>1016</v>
      </c>
      <c r="D202" s="661">
        <v>6470</v>
      </c>
    </row>
    <row r="203" spans="1:4" ht="30" thickTop="1" thickBot="1">
      <c r="A203" s="200" t="s">
        <v>1003</v>
      </c>
      <c r="B203" s="200" t="s">
        <v>233</v>
      </c>
      <c r="C203" s="662" t="s">
        <v>1004</v>
      </c>
      <c r="D203" s="661">
        <v>13405</v>
      </c>
    </row>
    <row r="204" spans="1:4" ht="15.6" thickTop="1" thickBot="1">
      <c r="A204" s="200" t="s">
        <v>1007</v>
      </c>
      <c r="B204" s="200" t="s">
        <v>92</v>
      </c>
      <c r="C204" s="205" t="s">
        <v>1008</v>
      </c>
      <c r="D204" s="661">
        <v>82950</v>
      </c>
    </row>
    <row r="205" spans="1:4" ht="15.6" thickTop="1" thickBot="1">
      <c r="A205" s="200" t="s">
        <v>1005</v>
      </c>
      <c r="B205" s="200" t="s">
        <v>92</v>
      </c>
      <c r="C205" s="205" t="s">
        <v>1006</v>
      </c>
      <c r="D205" s="661">
        <v>78910</v>
      </c>
    </row>
    <row r="206" spans="1:4" ht="15.6" thickTop="1" thickBot="1">
      <c r="A206" s="200" t="s">
        <v>506</v>
      </c>
      <c r="B206" s="200" t="s">
        <v>144</v>
      </c>
      <c r="C206" s="205" t="s">
        <v>2002</v>
      </c>
      <c r="D206" s="661">
        <v>106870</v>
      </c>
    </row>
    <row r="207" spans="1:4" ht="15.6" thickTop="1" thickBot="1">
      <c r="A207" s="200" t="s">
        <v>515</v>
      </c>
      <c r="B207" s="200" t="s">
        <v>144</v>
      </c>
      <c r="C207" s="205" t="s">
        <v>516</v>
      </c>
      <c r="D207" s="661">
        <v>106870</v>
      </c>
    </row>
    <row r="208" spans="1:4" ht="15.6" thickTop="1" thickBot="1">
      <c r="A208" s="200" t="s">
        <v>517</v>
      </c>
      <c r="B208" s="200" t="s">
        <v>144</v>
      </c>
      <c r="C208" s="205" t="s">
        <v>518</v>
      </c>
      <c r="D208" s="661">
        <v>6810</v>
      </c>
    </row>
    <row r="209" spans="1:4" ht="15.6" thickTop="1" thickBot="1">
      <c r="A209" s="200" t="s">
        <v>519</v>
      </c>
      <c r="B209" s="200" t="s">
        <v>233</v>
      </c>
      <c r="C209" s="205" t="s">
        <v>520</v>
      </c>
      <c r="D209" s="661">
        <v>11540</v>
      </c>
    </row>
    <row r="210" spans="1:4" ht="15.6" thickTop="1" thickBot="1">
      <c r="A210" s="200" t="s">
        <v>522</v>
      </c>
      <c r="B210" s="200" t="s">
        <v>233</v>
      </c>
      <c r="C210" s="205" t="s">
        <v>2004</v>
      </c>
      <c r="D210" s="661">
        <v>9870</v>
      </c>
    </row>
    <row r="211" spans="1:4" ht="15.6" thickTop="1" thickBot="1">
      <c r="A211" s="200" t="s">
        <v>521</v>
      </c>
      <c r="B211" s="200" t="s">
        <v>233</v>
      </c>
      <c r="C211" s="205" t="s">
        <v>2003</v>
      </c>
      <c r="D211" s="661">
        <v>5280</v>
      </c>
    </row>
    <row r="212" spans="1:4" ht="15.6" thickTop="1" thickBot="1">
      <c r="A212" s="200" t="s">
        <v>529</v>
      </c>
      <c r="B212" s="200" t="s">
        <v>388</v>
      </c>
      <c r="C212" s="205" t="s">
        <v>530</v>
      </c>
      <c r="D212" s="661">
        <v>20440</v>
      </c>
    </row>
    <row r="213" spans="1:4" ht="15.6" thickTop="1" thickBot="1">
      <c r="A213" s="200" t="s">
        <v>525</v>
      </c>
      <c r="B213" s="200" t="s">
        <v>388</v>
      </c>
      <c r="C213" s="205" t="s">
        <v>526</v>
      </c>
      <c r="D213" s="661">
        <v>38680</v>
      </c>
    </row>
    <row r="214" spans="1:4" ht="15.6" thickTop="1" thickBot="1">
      <c r="A214" s="200" t="s">
        <v>523</v>
      </c>
      <c r="B214" s="200" t="s">
        <v>388</v>
      </c>
      <c r="C214" s="205" t="s">
        <v>524</v>
      </c>
      <c r="D214" s="661">
        <v>26180</v>
      </c>
    </row>
    <row r="215" spans="1:4" ht="15.6" thickTop="1" thickBot="1">
      <c r="A215" s="200" t="s">
        <v>531</v>
      </c>
      <c r="B215" s="200" t="s">
        <v>388</v>
      </c>
      <c r="C215" s="205" t="s">
        <v>532</v>
      </c>
      <c r="D215" s="661">
        <v>41650</v>
      </c>
    </row>
    <row r="216" spans="1:4" ht="15.6" thickTop="1" thickBot="1">
      <c r="A216" s="200" t="s">
        <v>535</v>
      </c>
      <c r="B216" s="200" t="s">
        <v>388</v>
      </c>
      <c r="C216" s="205" t="s">
        <v>536</v>
      </c>
      <c r="D216" s="661">
        <v>41650</v>
      </c>
    </row>
    <row r="217" spans="1:4" ht="15.6" thickTop="1" thickBot="1">
      <c r="A217" s="200" t="s">
        <v>537</v>
      </c>
      <c r="B217" s="200" t="s">
        <v>388</v>
      </c>
      <c r="C217" s="205" t="s">
        <v>538</v>
      </c>
      <c r="D217" s="661">
        <v>41650</v>
      </c>
    </row>
    <row r="218" spans="1:4" ht="15.6" thickTop="1" thickBot="1">
      <c r="A218" s="200" t="s">
        <v>539</v>
      </c>
      <c r="B218" s="200" t="s">
        <v>388</v>
      </c>
      <c r="C218" s="205" t="s">
        <v>540</v>
      </c>
      <c r="D218" s="661">
        <v>41650</v>
      </c>
    </row>
    <row r="219" spans="1:4" ht="15.6" thickTop="1" thickBot="1">
      <c r="A219" s="200" t="s">
        <v>541</v>
      </c>
      <c r="B219" s="200" t="s">
        <v>388</v>
      </c>
      <c r="C219" s="205" t="s">
        <v>542</v>
      </c>
      <c r="D219" s="661">
        <v>41650</v>
      </c>
    </row>
    <row r="220" spans="1:4" ht="15.6" thickTop="1" thickBot="1">
      <c r="A220" s="200" t="s">
        <v>533</v>
      </c>
      <c r="B220" s="200" t="s">
        <v>388</v>
      </c>
      <c r="C220" s="205" t="s">
        <v>534</v>
      </c>
      <c r="D220" s="661">
        <v>6960</v>
      </c>
    </row>
    <row r="221" spans="1:4" ht="15.6" thickTop="1" thickBot="1">
      <c r="A221" s="200" t="s">
        <v>543</v>
      </c>
      <c r="B221" s="200" t="s">
        <v>388</v>
      </c>
      <c r="C221" s="205" t="s">
        <v>544</v>
      </c>
      <c r="D221" s="661">
        <v>24780</v>
      </c>
    </row>
    <row r="222" spans="1:4" ht="15.6" thickTop="1" thickBot="1">
      <c r="A222" s="200" t="s">
        <v>554</v>
      </c>
      <c r="B222" s="200" t="s">
        <v>388</v>
      </c>
      <c r="C222" s="205" t="s">
        <v>555</v>
      </c>
      <c r="D222" s="661">
        <v>23480</v>
      </c>
    </row>
    <row r="223" spans="1:4" ht="15.6" thickTop="1" thickBot="1">
      <c r="A223" s="200" t="s">
        <v>566</v>
      </c>
      <c r="B223" s="200" t="s">
        <v>388</v>
      </c>
      <c r="C223" s="205" t="s">
        <v>1940</v>
      </c>
      <c r="D223" s="661">
        <v>4030</v>
      </c>
    </row>
    <row r="224" spans="1:4" ht="30" thickTop="1" thickBot="1">
      <c r="A224" s="200" t="s">
        <v>545</v>
      </c>
      <c r="B224" s="200" t="s">
        <v>388</v>
      </c>
      <c r="C224" s="205" t="s">
        <v>546</v>
      </c>
      <c r="D224" s="661">
        <v>39870</v>
      </c>
    </row>
    <row r="225" spans="1:4" ht="30" thickTop="1" thickBot="1">
      <c r="A225" s="200" t="s">
        <v>547</v>
      </c>
      <c r="B225" s="200" t="s">
        <v>388</v>
      </c>
      <c r="C225" s="205" t="s">
        <v>548</v>
      </c>
      <c r="D225" s="661">
        <v>39870</v>
      </c>
    </row>
    <row r="226" spans="1:4" ht="15.6" thickTop="1" thickBot="1">
      <c r="A226" s="200" t="s">
        <v>549</v>
      </c>
      <c r="B226" s="200" t="s">
        <v>388</v>
      </c>
      <c r="C226" s="205" t="s">
        <v>2005</v>
      </c>
      <c r="D226" s="661">
        <v>39870</v>
      </c>
    </row>
    <row r="227" spans="1:4" ht="30" thickTop="1" thickBot="1">
      <c r="A227" s="200" t="s">
        <v>550</v>
      </c>
      <c r="B227" s="200" t="s">
        <v>388</v>
      </c>
      <c r="C227" s="205" t="s">
        <v>551</v>
      </c>
      <c r="D227" s="661">
        <v>39870</v>
      </c>
    </row>
    <row r="228" spans="1:4" ht="30" thickTop="1" thickBot="1">
      <c r="A228" s="200" t="s">
        <v>552</v>
      </c>
      <c r="B228" s="200" t="s">
        <v>388</v>
      </c>
      <c r="C228" s="205" t="s">
        <v>553</v>
      </c>
      <c r="D228" s="661">
        <v>39870</v>
      </c>
    </row>
    <row r="229" spans="1:4" ht="15.6" thickTop="1" thickBot="1">
      <c r="A229" s="200" t="s">
        <v>556</v>
      </c>
      <c r="B229" s="200" t="s">
        <v>388</v>
      </c>
      <c r="C229" s="205" t="s">
        <v>557</v>
      </c>
      <c r="D229" s="661">
        <v>47600</v>
      </c>
    </row>
    <row r="230" spans="1:4" ht="15.6" thickTop="1" thickBot="1">
      <c r="A230" s="200" t="s">
        <v>558</v>
      </c>
      <c r="B230" s="200" t="s">
        <v>388</v>
      </c>
      <c r="C230" s="205" t="s">
        <v>559</v>
      </c>
      <c r="D230" s="661">
        <v>47600</v>
      </c>
    </row>
    <row r="231" spans="1:4" ht="15.6" thickTop="1" thickBot="1">
      <c r="A231" s="200" t="s">
        <v>527</v>
      </c>
      <c r="B231" s="200" t="s">
        <v>388</v>
      </c>
      <c r="C231" s="205" t="s">
        <v>528</v>
      </c>
      <c r="D231" s="661">
        <v>41870</v>
      </c>
    </row>
    <row r="232" spans="1:4" ht="15.6" thickTop="1" thickBot="1">
      <c r="A232" s="200" t="s">
        <v>560</v>
      </c>
      <c r="B232" s="200" t="s">
        <v>388</v>
      </c>
      <c r="C232" s="205" t="s">
        <v>561</v>
      </c>
      <c r="D232" s="661">
        <v>49980</v>
      </c>
    </row>
    <row r="233" spans="1:4" ht="15.6" thickTop="1" thickBot="1">
      <c r="A233" s="200" t="s">
        <v>562</v>
      </c>
      <c r="B233" s="200" t="s">
        <v>388</v>
      </c>
      <c r="C233" s="205" t="s">
        <v>563</v>
      </c>
      <c r="D233" s="661">
        <v>24660</v>
      </c>
    </row>
    <row r="234" spans="1:4" ht="30" thickTop="1" thickBot="1">
      <c r="A234" s="200" t="s">
        <v>564</v>
      </c>
      <c r="B234" s="200" t="s">
        <v>388</v>
      </c>
      <c r="C234" s="205" t="s">
        <v>565</v>
      </c>
      <c r="D234" s="661">
        <v>24660</v>
      </c>
    </row>
    <row r="235" spans="1:4" ht="15.6" thickTop="1" thickBot="1">
      <c r="A235" s="200" t="s">
        <v>567</v>
      </c>
      <c r="B235" s="200" t="s">
        <v>144</v>
      </c>
      <c r="C235" s="205" t="s">
        <v>568</v>
      </c>
      <c r="D235" s="661">
        <v>880</v>
      </c>
    </row>
    <row r="236" spans="1:4" ht="30" thickTop="1" thickBot="1">
      <c r="A236" s="200" t="s">
        <v>571</v>
      </c>
      <c r="B236" s="200" t="s">
        <v>388</v>
      </c>
      <c r="C236" s="205" t="s">
        <v>572</v>
      </c>
      <c r="D236" s="661">
        <v>333310</v>
      </c>
    </row>
    <row r="237" spans="1:4" ht="30" thickTop="1" thickBot="1">
      <c r="A237" s="200" t="s">
        <v>573</v>
      </c>
      <c r="B237" s="200" t="s">
        <v>388</v>
      </c>
      <c r="C237" s="205" t="s">
        <v>574</v>
      </c>
      <c r="D237" s="661">
        <v>339150</v>
      </c>
    </row>
    <row r="238" spans="1:4" ht="30" thickTop="1" thickBot="1">
      <c r="A238" s="200" t="s">
        <v>575</v>
      </c>
      <c r="B238" s="200" t="s">
        <v>388</v>
      </c>
      <c r="C238" s="205" t="s">
        <v>576</v>
      </c>
      <c r="D238" s="661">
        <v>361200</v>
      </c>
    </row>
    <row r="239" spans="1:4" ht="15.6" thickTop="1" thickBot="1">
      <c r="A239" s="200" t="s">
        <v>588</v>
      </c>
      <c r="B239" s="200" t="s">
        <v>589</v>
      </c>
      <c r="C239" s="205" t="s">
        <v>590</v>
      </c>
      <c r="D239" s="661">
        <v>371240</v>
      </c>
    </row>
    <row r="240" spans="1:4" ht="15.6" thickTop="1" thickBot="1">
      <c r="A240" s="200" t="s">
        <v>577</v>
      </c>
      <c r="B240" s="200" t="s">
        <v>388</v>
      </c>
      <c r="C240" s="205" t="s">
        <v>2006</v>
      </c>
      <c r="D240" s="661">
        <v>363410</v>
      </c>
    </row>
    <row r="241" spans="1:4" ht="15.6" thickTop="1" thickBot="1">
      <c r="A241" s="200" t="s">
        <v>578</v>
      </c>
      <c r="B241" s="200" t="s">
        <v>388</v>
      </c>
      <c r="C241" s="205" t="s">
        <v>2117</v>
      </c>
      <c r="D241" s="661">
        <v>396710</v>
      </c>
    </row>
    <row r="242" spans="1:4" ht="15.6" thickTop="1" thickBot="1">
      <c r="A242" s="209" t="s">
        <v>2119</v>
      </c>
      <c r="B242" s="200" t="s">
        <v>388</v>
      </c>
      <c r="C242" s="205" t="s">
        <v>2118</v>
      </c>
      <c r="D242" s="661">
        <v>420370</v>
      </c>
    </row>
    <row r="243" spans="1:4" ht="15.6" thickTop="1" thickBot="1">
      <c r="A243" s="200" t="s">
        <v>579</v>
      </c>
      <c r="B243" s="200" t="s">
        <v>388</v>
      </c>
      <c r="C243" s="205" t="s">
        <v>580</v>
      </c>
      <c r="D243" s="661">
        <v>425810</v>
      </c>
    </row>
    <row r="244" spans="1:4" ht="15.6" thickTop="1" thickBot="1">
      <c r="A244" s="200" t="s">
        <v>581</v>
      </c>
      <c r="B244" s="200" t="s">
        <v>388</v>
      </c>
      <c r="C244" s="205" t="s">
        <v>582</v>
      </c>
      <c r="D244" s="661">
        <v>351050</v>
      </c>
    </row>
    <row r="245" spans="1:4" ht="15.6" thickTop="1" thickBot="1">
      <c r="A245" s="200" t="s">
        <v>583</v>
      </c>
      <c r="B245" s="200" t="s">
        <v>388</v>
      </c>
      <c r="C245" s="205" t="s">
        <v>584</v>
      </c>
      <c r="D245" s="661">
        <v>351050</v>
      </c>
    </row>
    <row r="246" spans="1:4" ht="15.6" thickTop="1" thickBot="1">
      <c r="A246" s="200" t="s">
        <v>585</v>
      </c>
      <c r="B246" s="200" t="s">
        <v>388</v>
      </c>
      <c r="C246" s="205" t="s">
        <v>2120</v>
      </c>
      <c r="D246" s="661">
        <v>351050</v>
      </c>
    </row>
    <row r="247" spans="1:4" ht="15.6" thickTop="1" thickBot="1">
      <c r="A247" s="200" t="s">
        <v>586</v>
      </c>
      <c r="B247" s="200" t="s">
        <v>388</v>
      </c>
      <c r="C247" s="205" t="s">
        <v>587</v>
      </c>
      <c r="D247" s="661">
        <v>351050</v>
      </c>
    </row>
    <row r="248" spans="1:4" ht="15.6" thickTop="1" thickBot="1">
      <c r="A248" s="200" t="s">
        <v>591</v>
      </c>
      <c r="B248" s="200" t="s">
        <v>388</v>
      </c>
      <c r="C248" s="205" t="s">
        <v>592</v>
      </c>
      <c r="D248" s="661">
        <v>351050</v>
      </c>
    </row>
    <row r="249" spans="1:4" ht="15.6" thickTop="1" thickBot="1">
      <c r="A249" s="200" t="s">
        <v>593</v>
      </c>
      <c r="B249" s="200" t="s">
        <v>388</v>
      </c>
      <c r="C249" s="205" t="s">
        <v>594</v>
      </c>
      <c r="D249" s="661">
        <v>351050</v>
      </c>
    </row>
    <row r="250" spans="1:4" ht="15.6" thickTop="1" thickBot="1">
      <c r="A250" s="200" t="s">
        <v>595</v>
      </c>
      <c r="B250" s="200" t="s">
        <v>388</v>
      </c>
      <c r="C250" s="205" t="s">
        <v>596</v>
      </c>
      <c r="D250" s="661">
        <v>222660</v>
      </c>
    </row>
    <row r="251" spans="1:4" ht="15.6" thickTop="1" thickBot="1">
      <c r="A251" s="200" t="s">
        <v>597</v>
      </c>
      <c r="B251" s="200" t="s">
        <v>388</v>
      </c>
      <c r="C251" s="205" t="s">
        <v>598</v>
      </c>
      <c r="D251" s="661">
        <v>222660</v>
      </c>
    </row>
    <row r="252" spans="1:4" ht="30" thickTop="1" thickBot="1">
      <c r="A252" s="200" t="s">
        <v>599</v>
      </c>
      <c r="B252" s="200" t="s">
        <v>388</v>
      </c>
      <c r="C252" s="205" t="s">
        <v>600</v>
      </c>
      <c r="D252" s="661">
        <v>222660</v>
      </c>
    </row>
    <row r="253" spans="1:4" ht="30" thickTop="1" thickBot="1">
      <c r="A253" s="200" t="s">
        <v>601</v>
      </c>
      <c r="B253" s="200" t="s">
        <v>388</v>
      </c>
      <c r="C253" s="205" t="s">
        <v>602</v>
      </c>
      <c r="D253" s="661">
        <v>222660</v>
      </c>
    </row>
    <row r="254" spans="1:4" ht="15.6" thickTop="1" thickBot="1">
      <c r="A254" s="200" t="s">
        <v>605</v>
      </c>
      <c r="B254" s="200" t="s">
        <v>233</v>
      </c>
      <c r="C254" s="205" t="s">
        <v>2007</v>
      </c>
      <c r="D254" s="661">
        <v>19200</v>
      </c>
    </row>
    <row r="255" spans="1:4" ht="30" thickTop="1" thickBot="1">
      <c r="A255" s="200" t="s">
        <v>603</v>
      </c>
      <c r="B255" s="200" t="s">
        <v>388</v>
      </c>
      <c r="C255" s="205" t="s">
        <v>604</v>
      </c>
      <c r="D255" s="661">
        <v>342570</v>
      </c>
    </row>
    <row r="256" spans="1:4" ht="15.6" thickTop="1" thickBot="1">
      <c r="A256" s="200" t="s">
        <v>569</v>
      </c>
      <c r="B256" s="200" t="s">
        <v>388</v>
      </c>
      <c r="C256" s="205" t="s">
        <v>570</v>
      </c>
      <c r="D256" s="661">
        <v>324950</v>
      </c>
    </row>
    <row r="257" spans="1:4" ht="15.6" thickTop="1" thickBot="1">
      <c r="A257" s="200" t="s">
        <v>606</v>
      </c>
      <c r="B257" s="200" t="s">
        <v>388</v>
      </c>
      <c r="C257" s="205" t="s">
        <v>607</v>
      </c>
      <c r="D257" s="661">
        <v>394540</v>
      </c>
    </row>
    <row r="258" spans="1:4" ht="15.6" thickTop="1" thickBot="1">
      <c r="A258" s="200" t="s">
        <v>608</v>
      </c>
      <c r="B258" s="200" t="s">
        <v>388</v>
      </c>
      <c r="C258" s="205" t="s">
        <v>609</v>
      </c>
      <c r="D258" s="661">
        <v>394540</v>
      </c>
    </row>
    <row r="259" spans="1:4" ht="15.6" thickTop="1" thickBot="1">
      <c r="A259" s="200" t="s">
        <v>507</v>
      </c>
      <c r="B259" s="200" t="s">
        <v>388</v>
      </c>
      <c r="C259" s="205" t="s">
        <v>508</v>
      </c>
      <c r="D259" s="661">
        <v>394540</v>
      </c>
    </row>
    <row r="260" spans="1:4" ht="15.6" thickTop="1" thickBot="1">
      <c r="A260" s="200" t="s">
        <v>1753</v>
      </c>
      <c r="B260" s="200" t="s">
        <v>388</v>
      </c>
      <c r="C260" s="205" t="s">
        <v>1754</v>
      </c>
      <c r="D260" s="661">
        <v>1263000</v>
      </c>
    </row>
    <row r="261" spans="1:4" ht="15.6" thickTop="1" thickBot="1">
      <c r="A261" s="200" t="s">
        <v>509</v>
      </c>
      <c r="B261" s="200" t="s">
        <v>377</v>
      </c>
      <c r="C261" s="205" t="s">
        <v>510</v>
      </c>
      <c r="D261" s="661">
        <v>2550</v>
      </c>
    </row>
    <row r="262" spans="1:4" ht="30" thickTop="1" thickBot="1">
      <c r="A262" s="200" t="s">
        <v>610</v>
      </c>
      <c r="B262" s="200" t="s">
        <v>377</v>
      </c>
      <c r="C262" s="205" t="s">
        <v>2008</v>
      </c>
      <c r="D262" s="661">
        <v>2150</v>
      </c>
    </row>
    <row r="263" spans="1:4" ht="30" thickTop="1" thickBot="1">
      <c r="A263" s="200" t="s">
        <v>611</v>
      </c>
      <c r="B263" s="200" t="s">
        <v>233</v>
      </c>
      <c r="C263" s="205" t="s">
        <v>612</v>
      </c>
      <c r="D263" s="661">
        <v>50080</v>
      </c>
    </row>
    <row r="264" spans="1:4" ht="30" thickTop="1" thickBot="1">
      <c r="A264" s="200" t="s">
        <v>613</v>
      </c>
      <c r="B264" s="200" t="s">
        <v>377</v>
      </c>
      <c r="C264" s="205" t="s">
        <v>614</v>
      </c>
      <c r="D264" s="661">
        <v>10440</v>
      </c>
    </row>
    <row r="265" spans="1:4" ht="30" thickTop="1" thickBot="1">
      <c r="A265" s="200" t="s">
        <v>615</v>
      </c>
      <c r="B265" s="200" t="s">
        <v>144</v>
      </c>
      <c r="C265" s="205" t="s">
        <v>616</v>
      </c>
      <c r="D265" s="661">
        <v>7400</v>
      </c>
    </row>
    <row r="266" spans="1:4" ht="30" thickTop="1" thickBot="1">
      <c r="A266" s="200" t="s">
        <v>617</v>
      </c>
      <c r="B266" s="200" t="s">
        <v>92</v>
      </c>
      <c r="C266" s="205" t="s">
        <v>618</v>
      </c>
      <c r="D266" s="661">
        <v>30570</v>
      </c>
    </row>
    <row r="267" spans="1:4" ht="30" thickTop="1" thickBot="1">
      <c r="A267" s="200" t="s">
        <v>619</v>
      </c>
      <c r="B267" s="200" t="s">
        <v>92</v>
      </c>
      <c r="C267" s="205" t="s">
        <v>620</v>
      </c>
      <c r="D267" s="661">
        <v>40290</v>
      </c>
    </row>
    <row r="268" spans="1:4" ht="30" thickTop="1" thickBot="1">
      <c r="A268" s="200" t="s">
        <v>621</v>
      </c>
      <c r="B268" s="200" t="s">
        <v>92</v>
      </c>
      <c r="C268" s="205" t="s">
        <v>622</v>
      </c>
      <c r="D268" s="661">
        <v>56140</v>
      </c>
    </row>
    <row r="269" spans="1:4" ht="15.6" thickTop="1" thickBot="1">
      <c r="A269" s="200" t="s">
        <v>623</v>
      </c>
      <c r="B269" s="200" t="s">
        <v>377</v>
      </c>
      <c r="C269" s="205" t="s">
        <v>624</v>
      </c>
      <c r="D269" s="661">
        <v>38810</v>
      </c>
    </row>
    <row r="270" spans="1:4" ht="15.6" thickTop="1" thickBot="1">
      <c r="A270" s="200" t="s">
        <v>627</v>
      </c>
      <c r="B270" s="200" t="s">
        <v>144</v>
      </c>
      <c r="C270" s="205" t="s">
        <v>628</v>
      </c>
      <c r="D270" s="661">
        <v>183860</v>
      </c>
    </row>
    <row r="271" spans="1:4" ht="15.6" thickTop="1" thickBot="1">
      <c r="A271" s="200" t="s">
        <v>629</v>
      </c>
      <c r="B271" s="200" t="s">
        <v>388</v>
      </c>
      <c r="C271" s="205" t="s">
        <v>2009</v>
      </c>
      <c r="D271" s="661">
        <v>39820</v>
      </c>
    </row>
    <row r="272" spans="1:4" ht="30" thickTop="1" thickBot="1">
      <c r="A272" s="200" t="s">
        <v>625</v>
      </c>
      <c r="B272" s="200" t="s">
        <v>388</v>
      </c>
      <c r="C272" s="205" t="s">
        <v>626</v>
      </c>
      <c r="D272" s="661">
        <v>39820</v>
      </c>
    </row>
    <row r="273" spans="1:4" ht="30" thickTop="1" thickBot="1">
      <c r="A273" s="200" t="s">
        <v>630</v>
      </c>
      <c r="B273" s="200" t="s">
        <v>388</v>
      </c>
      <c r="C273" s="205" t="s">
        <v>631</v>
      </c>
      <c r="D273" s="661">
        <v>39820</v>
      </c>
    </row>
    <row r="274" spans="1:4" ht="30" thickTop="1" thickBot="1">
      <c r="A274" s="200" t="s">
        <v>632</v>
      </c>
      <c r="B274" s="200" t="s">
        <v>144</v>
      </c>
      <c r="C274" s="205" t="s">
        <v>633</v>
      </c>
      <c r="D274" s="661">
        <v>49960</v>
      </c>
    </row>
    <row r="275" spans="1:4" ht="30" thickTop="1" thickBot="1">
      <c r="A275" s="200" t="s">
        <v>634</v>
      </c>
      <c r="B275" s="200" t="s">
        <v>144</v>
      </c>
      <c r="C275" s="205" t="s">
        <v>635</v>
      </c>
      <c r="D275" s="661">
        <v>39860</v>
      </c>
    </row>
    <row r="276" spans="1:4" ht="30" thickTop="1" thickBot="1">
      <c r="A276" s="200" t="s">
        <v>636</v>
      </c>
      <c r="B276" s="200" t="s">
        <v>637</v>
      </c>
      <c r="C276" s="205" t="s">
        <v>2010</v>
      </c>
      <c r="D276" s="661">
        <v>82950</v>
      </c>
    </row>
    <row r="277" spans="1:4" ht="15.6" thickTop="1" thickBot="1">
      <c r="A277" s="200" t="s">
        <v>638</v>
      </c>
      <c r="B277" s="200" t="s">
        <v>637</v>
      </c>
      <c r="C277" s="662" t="s">
        <v>2011</v>
      </c>
      <c r="D277" s="661">
        <v>55950</v>
      </c>
    </row>
    <row r="278" spans="1:4" ht="15.6" thickTop="1" thickBot="1">
      <c r="A278" s="200" t="s">
        <v>639</v>
      </c>
      <c r="B278" s="200" t="s">
        <v>637</v>
      </c>
      <c r="C278" s="205" t="s">
        <v>640</v>
      </c>
      <c r="D278" s="661">
        <v>38700</v>
      </c>
    </row>
    <row r="279" spans="1:4" ht="15.6" thickTop="1" thickBot="1">
      <c r="A279" s="200" t="s">
        <v>511</v>
      </c>
      <c r="B279" s="200" t="s">
        <v>141</v>
      </c>
      <c r="C279" s="662" t="s">
        <v>512</v>
      </c>
      <c r="D279" s="661">
        <v>60200</v>
      </c>
    </row>
    <row r="280" spans="1:4" ht="15.6" thickTop="1" thickBot="1">
      <c r="A280" s="200" t="s">
        <v>513</v>
      </c>
      <c r="B280" s="200" t="s">
        <v>141</v>
      </c>
      <c r="C280" s="662" t="s">
        <v>514</v>
      </c>
      <c r="D280" s="661">
        <v>40020</v>
      </c>
    </row>
    <row r="281" spans="1:4" ht="30" thickTop="1" thickBot="1">
      <c r="A281" s="200" t="s">
        <v>641</v>
      </c>
      <c r="B281" s="200" t="s">
        <v>92</v>
      </c>
      <c r="C281" s="205" t="s">
        <v>642</v>
      </c>
      <c r="D281" s="661">
        <v>89250</v>
      </c>
    </row>
    <row r="282" spans="1:4" ht="30" thickTop="1" thickBot="1">
      <c r="A282" s="200" t="s">
        <v>643</v>
      </c>
      <c r="B282" s="200" t="s">
        <v>377</v>
      </c>
      <c r="C282" s="205" t="s">
        <v>644</v>
      </c>
      <c r="D282" s="661">
        <v>7800</v>
      </c>
    </row>
    <row r="283" spans="1:4" ht="30" thickTop="1" thickBot="1">
      <c r="A283" s="200" t="s">
        <v>645</v>
      </c>
      <c r="B283" s="200" t="s">
        <v>144</v>
      </c>
      <c r="C283" s="205" t="s">
        <v>646</v>
      </c>
      <c r="D283" s="661">
        <v>4410</v>
      </c>
    </row>
    <row r="284" spans="1:4" ht="15.6" thickTop="1" thickBot="1">
      <c r="A284" s="200" t="s">
        <v>647</v>
      </c>
      <c r="B284" s="200" t="s">
        <v>92</v>
      </c>
      <c r="C284" s="205" t="s">
        <v>648</v>
      </c>
      <c r="D284" s="661">
        <v>15000</v>
      </c>
    </row>
    <row r="285" spans="1:4" ht="30" thickTop="1" thickBot="1">
      <c r="A285" s="200" t="s">
        <v>649</v>
      </c>
      <c r="B285" s="200" t="s">
        <v>92</v>
      </c>
      <c r="C285" s="205" t="s">
        <v>650</v>
      </c>
      <c r="D285" s="661">
        <v>90750</v>
      </c>
    </row>
    <row r="286" spans="1:4" ht="15.6" thickTop="1" thickBot="1">
      <c r="A286" s="200" t="s">
        <v>651</v>
      </c>
      <c r="B286" s="200" t="s">
        <v>92</v>
      </c>
      <c r="C286" s="205" t="s">
        <v>652</v>
      </c>
      <c r="D286" s="661">
        <v>150000</v>
      </c>
    </row>
    <row r="287" spans="1:4" ht="15.6" thickTop="1" thickBot="1">
      <c r="A287" s="200" t="s">
        <v>657</v>
      </c>
      <c r="B287" s="200" t="s">
        <v>92</v>
      </c>
      <c r="C287" s="205" t="s">
        <v>658</v>
      </c>
      <c r="D287" s="661">
        <v>21000</v>
      </c>
    </row>
    <row r="288" spans="1:4" ht="30" thickTop="1" thickBot="1">
      <c r="A288" s="200" t="s">
        <v>653</v>
      </c>
      <c r="B288" s="200" t="s">
        <v>92</v>
      </c>
      <c r="C288" s="205" t="s">
        <v>654</v>
      </c>
      <c r="D288" s="661">
        <v>21000</v>
      </c>
    </row>
    <row r="289" spans="1:4" ht="30" thickTop="1" thickBot="1">
      <c r="A289" s="200" t="s">
        <v>655</v>
      </c>
      <c r="B289" s="200" t="s">
        <v>92</v>
      </c>
      <c r="C289" s="662" t="s">
        <v>656</v>
      </c>
      <c r="D289" s="661">
        <v>107650</v>
      </c>
    </row>
    <row r="290" spans="1:4" ht="15.6" thickTop="1" thickBot="1">
      <c r="A290" s="200" t="s">
        <v>659</v>
      </c>
      <c r="B290" s="200" t="s">
        <v>463</v>
      </c>
      <c r="C290" s="205" t="s">
        <v>660</v>
      </c>
      <c r="D290" s="661">
        <v>1850</v>
      </c>
    </row>
    <row r="291" spans="1:4" ht="15.6" thickTop="1" thickBot="1">
      <c r="A291" s="200" t="s">
        <v>661</v>
      </c>
      <c r="B291" s="200" t="s">
        <v>425</v>
      </c>
      <c r="C291" s="205" t="s">
        <v>2012</v>
      </c>
      <c r="D291" s="661">
        <v>48380</v>
      </c>
    </row>
    <row r="292" spans="1:4" ht="30" thickTop="1" thickBot="1">
      <c r="A292" s="200" t="s">
        <v>662</v>
      </c>
      <c r="B292" s="200" t="s">
        <v>377</v>
      </c>
      <c r="C292" s="205" t="s">
        <v>663</v>
      </c>
      <c r="D292" s="661">
        <v>3400</v>
      </c>
    </row>
    <row r="293" spans="1:4" ht="15.6" thickTop="1" thickBot="1">
      <c r="A293" s="200" t="s">
        <v>664</v>
      </c>
      <c r="B293" s="200" t="s">
        <v>377</v>
      </c>
      <c r="C293" s="205" t="s">
        <v>2013</v>
      </c>
      <c r="D293" s="661">
        <v>9240</v>
      </c>
    </row>
    <row r="294" spans="1:4" ht="15.6" thickTop="1" thickBot="1">
      <c r="A294" s="200" t="s">
        <v>665</v>
      </c>
      <c r="B294" s="200" t="s">
        <v>92</v>
      </c>
      <c r="C294" s="662" t="s">
        <v>666</v>
      </c>
      <c r="D294" s="661">
        <v>2250</v>
      </c>
    </row>
    <row r="295" spans="1:4" ht="15.6" thickTop="1" thickBot="1">
      <c r="A295" s="200" t="s">
        <v>671</v>
      </c>
      <c r="B295" s="200" t="s">
        <v>92</v>
      </c>
      <c r="C295" s="205" t="s">
        <v>2014</v>
      </c>
      <c r="D295" s="661">
        <v>70000</v>
      </c>
    </row>
    <row r="296" spans="1:4" ht="15.6" thickTop="1" thickBot="1">
      <c r="A296" s="200" t="s">
        <v>667</v>
      </c>
      <c r="B296" s="200" t="s">
        <v>92</v>
      </c>
      <c r="C296" s="205" t="s">
        <v>668</v>
      </c>
      <c r="D296" s="661">
        <v>50320</v>
      </c>
    </row>
    <row r="297" spans="1:4" ht="15.6" thickTop="1" thickBot="1">
      <c r="A297" s="200" t="s">
        <v>669</v>
      </c>
      <c r="B297" s="200" t="s">
        <v>92</v>
      </c>
      <c r="C297" s="662" t="s">
        <v>670</v>
      </c>
      <c r="D297" s="661">
        <v>100000</v>
      </c>
    </row>
    <row r="298" spans="1:4" ht="15.6" thickTop="1" thickBot="1">
      <c r="A298" s="200" t="s">
        <v>684</v>
      </c>
      <c r="B298" s="200" t="s">
        <v>144</v>
      </c>
      <c r="C298" s="205" t="s">
        <v>685</v>
      </c>
      <c r="D298" s="661">
        <v>5690</v>
      </c>
    </row>
    <row r="299" spans="1:4" ht="15.6" thickTop="1" thickBot="1">
      <c r="A299" s="200" t="s">
        <v>672</v>
      </c>
      <c r="B299" s="200" t="s">
        <v>377</v>
      </c>
      <c r="C299" s="205" t="s">
        <v>673</v>
      </c>
      <c r="D299" s="661">
        <v>30940</v>
      </c>
    </row>
    <row r="300" spans="1:4" ht="15.6" thickTop="1" thickBot="1">
      <c r="A300" s="200" t="s">
        <v>688</v>
      </c>
      <c r="B300" s="200" t="s">
        <v>377</v>
      </c>
      <c r="C300" s="205" t="s">
        <v>689</v>
      </c>
      <c r="D300" s="661">
        <v>30940</v>
      </c>
    </row>
    <row r="301" spans="1:4" ht="44.4" thickTop="1" thickBot="1">
      <c r="A301" s="200" t="s">
        <v>690</v>
      </c>
      <c r="B301" s="200" t="s">
        <v>92</v>
      </c>
      <c r="C301" s="205" t="s">
        <v>691</v>
      </c>
      <c r="D301" s="661"/>
    </row>
    <row r="302" spans="1:4" ht="44.4" thickTop="1" thickBot="1">
      <c r="A302" s="200" t="s">
        <v>692</v>
      </c>
      <c r="B302" s="200" t="s">
        <v>92</v>
      </c>
      <c r="C302" s="205" t="s">
        <v>693</v>
      </c>
      <c r="D302" s="661"/>
    </row>
    <row r="303" spans="1:4" ht="44.4" thickTop="1" thickBot="1">
      <c r="A303" s="200" t="s">
        <v>694</v>
      </c>
      <c r="B303" s="200" t="s">
        <v>92</v>
      </c>
      <c r="C303" s="205" t="s">
        <v>695</v>
      </c>
      <c r="D303" s="661"/>
    </row>
    <row r="304" spans="1:4" ht="44.4" thickTop="1" thickBot="1">
      <c r="A304" s="200" t="s">
        <v>696</v>
      </c>
      <c r="B304" s="200" t="s">
        <v>92</v>
      </c>
      <c r="C304" s="205" t="s">
        <v>697</v>
      </c>
      <c r="D304" s="661"/>
    </row>
    <row r="305" spans="1:4" ht="44.4" thickTop="1" thickBot="1">
      <c r="A305" s="200" t="s">
        <v>698</v>
      </c>
      <c r="B305" s="200" t="s">
        <v>92</v>
      </c>
      <c r="C305" s="205" t="s">
        <v>699</v>
      </c>
      <c r="D305" s="661"/>
    </row>
    <row r="306" spans="1:4" ht="44.4" thickTop="1" thickBot="1">
      <c r="A306" s="200" t="s">
        <v>700</v>
      </c>
      <c r="B306" s="200" t="s">
        <v>233</v>
      </c>
      <c r="C306" s="205" t="s">
        <v>701</v>
      </c>
      <c r="D306" s="661"/>
    </row>
    <row r="307" spans="1:4" ht="15.6" thickTop="1" thickBot="1">
      <c r="A307" s="200" t="s">
        <v>702</v>
      </c>
      <c r="B307" s="200" t="s">
        <v>92</v>
      </c>
      <c r="C307" s="205" t="s">
        <v>703</v>
      </c>
      <c r="D307" s="661"/>
    </row>
    <row r="308" spans="1:4" ht="15.6" thickTop="1" thickBot="1">
      <c r="A308" s="200" t="s">
        <v>674</v>
      </c>
      <c r="B308" s="200" t="s">
        <v>377</v>
      </c>
      <c r="C308" s="205" t="s">
        <v>675</v>
      </c>
      <c r="D308" s="661">
        <v>21510</v>
      </c>
    </row>
    <row r="309" spans="1:4" ht="15.6" thickTop="1" thickBot="1">
      <c r="A309" s="200" t="s">
        <v>680</v>
      </c>
      <c r="B309" s="200" t="s">
        <v>377</v>
      </c>
      <c r="C309" s="205" t="s">
        <v>681</v>
      </c>
      <c r="D309" s="661">
        <v>5820</v>
      </c>
    </row>
    <row r="310" spans="1:4" ht="15.6" thickTop="1" thickBot="1">
      <c r="A310" s="200" t="s">
        <v>678</v>
      </c>
      <c r="B310" s="200" t="s">
        <v>377</v>
      </c>
      <c r="C310" s="205" t="s">
        <v>679</v>
      </c>
      <c r="D310" s="661">
        <v>16410</v>
      </c>
    </row>
    <row r="311" spans="1:4" ht="15.6" thickTop="1" thickBot="1">
      <c r="A311" s="200" t="s">
        <v>676</v>
      </c>
      <c r="B311" s="200" t="s">
        <v>377</v>
      </c>
      <c r="C311" s="662" t="s">
        <v>677</v>
      </c>
      <c r="D311" s="661">
        <v>64180</v>
      </c>
    </row>
    <row r="312" spans="1:4" ht="15.6" thickTop="1" thickBot="1">
      <c r="A312" s="200" t="s">
        <v>682</v>
      </c>
      <c r="B312" s="200" t="s">
        <v>377</v>
      </c>
      <c r="C312" s="205" t="s">
        <v>683</v>
      </c>
      <c r="D312" s="661">
        <v>15700</v>
      </c>
    </row>
    <row r="313" spans="1:4" ht="15.6" thickTop="1" thickBot="1">
      <c r="A313" s="200" t="s">
        <v>704</v>
      </c>
      <c r="B313" s="200" t="s">
        <v>377</v>
      </c>
      <c r="C313" s="205" t="s">
        <v>705</v>
      </c>
      <c r="D313" s="661">
        <v>12150</v>
      </c>
    </row>
    <row r="314" spans="1:4" ht="15.6" thickTop="1" thickBot="1">
      <c r="A314" s="200" t="s">
        <v>706</v>
      </c>
      <c r="B314" s="200" t="s">
        <v>377</v>
      </c>
      <c r="C314" s="205" t="s">
        <v>707</v>
      </c>
      <c r="D314" s="661">
        <v>12150</v>
      </c>
    </row>
    <row r="315" spans="1:4" ht="44.4" thickTop="1" thickBot="1">
      <c r="A315" s="200" t="s">
        <v>712</v>
      </c>
      <c r="B315" s="200" t="s">
        <v>377</v>
      </c>
      <c r="C315" s="205" t="s">
        <v>713</v>
      </c>
      <c r="D315" s="661">
        <v>12150</v>
      </c>
    </row>
    <row r="316" spans="1:4" ht="30" thickTop="1" thickBot="1">
      <c r="A316" s="200" t="s">
        <v>708</v>
      </c>
      <c r="B316" s="200" t="s">
        <v>92</v>
      </c>
      <c r="C316" s="205" t="s">
        <v>709</v>
      </c>
      <c r="D316" s="661">
        <v>12150</v>
      </c>
    </row>
    <row r="317" spans="1:4" ht="15.6" thickTop="1" thickBot="1">
      <c r="A317" s="200" t="s">
        <v>710</v>
      </c>
      <c r="B317" s="200" t="s">
        <v>377</v>
      </c>
      <c r="C317" s="205" t="s">
        <v>711</v>
      </c>
      <c r="D317" s="661">
        <v>18200</v>
      </c>
    </row>
    <row r="318" spans="1:4" ht="30" thickTop="1" thickBot="1">
      <c r="A318" s="200" t="s">
        <v>714</v>
      </c>
      <c r="B318" s="200" t="s">
        <v>637</v>
      </c>
      <c r="C318" s="205" t="s">
        <v>715</v>
      </c>
      <c r="D318" s="661">
        <v>40470</v>
      </c>
    </row>
    <row r="319" spans="1:4" ht="30" thickTop="1" thickBot="1">
      <c r="A319" s="200" t="s">
        <v>716</v>
      </c>
      <c r="B319" s="200" t="s">
        <v>92</v>
      </c>
      <c r="C319" s="205" t="s">
        <v>717</v>
      </c>
      <c r="D319" s="661">
        <v>23100</v>
      </c>
    </row>
    <row r="320" spans="1:4" ht="44.4" thickTop="1" thickBot="1">
      <c r="A320" s="200" t="s">
        <v>724</v>
      </c>
      <c r="B320" s="200" t="s">
        <v>92</v>
      </c>
      <c r="C320" s="205" t="s">
        <v>725</v>
      </c>
      <c r="D320" s="661"/>
    </row>
    <row r="321" spans="1:4" ht="44.4" thickTop="1" thickBot="1">
      <c r="A321" s="200" t="s">
        <v>726</v>
      </c>
      <c r="B321" s="200" t="s">
        <v>92</v>
      </c>
      <c r="C321" s="205" t="s">
        <v>727</v>
      </c>
      <c r="D321" s="661"/>
    </row>
    <row r="322" spans="1:4" ht="44.4" thickTop="1" thickBot="1">
      <c r="A322" s="200" t="s">
        <v>722</v>
      </c>
      <c r="B322" s="200" t="s">
        <v>92</v>
      </c>
      <c r="C322" s="205" t="s">
        <v>723</v>
      </c>
      <c r="D322" s="661"/>
    </row>
    <row r="323" spans="1:4" ht="58.8" thickTop="1" thickBot="1">
      <c r="A323" s="200" t="s">
        <v>720</v>
      </c>
      <c r="B323" s="200" t="s">
        <v>92</v>
      </c>
      <c r="C323" s="205" t="s">
        <v>721</v>
      </c>
      <c r="D323" s="661"/>
    </row>
    <row r="324" spans="1:4" ht="15.6" thickTop="1" thickBot="1">
      <c r="A324" s="200" t="s">
        <v>728</v>
      </c>
      <c r="B324" s="200" t="s">
        <v>92</v>
      </c>
      <c r="C324" s="205" t="s">
        <v>729</v>
      </c>
      <c r="D324" s="661"/>
    </row>
    <row r="325" spans="1:4" ht="15.6" thickTop="1" thickBot="1">
      <c r="A325" s="200" t="s">
        <v>732</v>
      </c>
      <c r="B325" s="200" t="s">
        <v>92</v>
      </c>
      <c r="C325" s="662" t="s">
        <v>733</v>
      </c>
      <c r="D325" s="661">
        <v>18000</v>
      </c>
    </row>
    <row r="326" spans="1:4" ht="30" thickTop="1" thickBot="1">
      <c r="A326" s="200" t="s">
        <v>718</v>
      </c>
      <c r="B326" s="200" t="s">
        <v>92</v>
      </c>
      <c r="C326" s="205" t="s">
        <v>719</v>
      </c>
      <c r="D326" s="661">
        <v>18000</v>
      </c>
    </row>
    <row r="327" spans="1:4" ht="30" thickTop="1" thickBot="1">
      <c r="A327" s="200" t="s">
        <v>730</v>
      </c>
      <c r="B327" s="200" t="s">
        <v>92</v>
      </c>
      <c r="C327" s="205" t="s">
        <v>731</v>
      </c>
      <c r="D327" s="661">
        <v>18000</v>
      </c>
    </row>
    <row r="328" spans="1:4" ht="30" thickTop="1" thickBot="1">
      <c r="A328" s="200" t="s">
        <v>734</v>
      </c>
      <c r="B328" s="200" t="s">
        <v>92</v>
      </c>
      <c r="C328" s="205" t="s">
        <v>735</v>
      </c>
      <c r="D328" s="661">
        <v>91430</v>
      </c>
    </row>
    <row r="329" spans="1:4" ht="15.6" thickTop="1" thickBot="1">
      <c r="A329" s="200" t="s">
        <v>736</v>
      </c>
      <c r="B329" s="200" t="s">
        <v>92</v>
      </c>
      <c r="C329" s="205" t="s">
        <v>737</v>
      </c>
      <c r="D329" s="661">
        <v>8000</v>
      </c>
    </row>
    <row r="330" spans="1:4" ht="30" thickTop="1" thickBot="1">
      <c r="A330" s="200" t="s">
        <v>738</v>
      </c>
      <c r="B330" s="200" t="s">
        <v>92</v>
      </c>
      <c r="C330" s="205" t="s">
        <v>739</v>
      </c>
      <c r="D330" s="661">
        <v>70000</v>
      </c>
    </row>
    <row r="331" spans="1:4" ht="30" thickTop="1" thickBot="1">
      <c r="A331" s="200" t="s">
        <v>740</v>
      </c>
      <c r="B331" s="200" t="s">
        <v>92</v>
      </c>
      <c r="C331" s="205" t="s">
        <v>741</v>
      </c>
      <c r="D331" s="661">
        <v>1750</v>
      </c>
    </row>
    <row r="332" spans="1:4" ht="15.6" thickTop="1" thickBot="1">
      <c r="A332" s="200" t="s">
        <v>743</v>
      </c>
      <c r="B332" s="200" t="s">
        <v>388</v>
      </c>
      <c r="C332" s="205" t="s">
        <v>744</v>
      </c>
      <c r="D332" s="661">
        <v>39960</v>
      </c>
    </row>
    <row r="333" spans="1:4" ht="30" thickTop="1" thickBot="1">
      <c r="A333" s="200" t="s">
        <v>742</v>
      </c>
      <c r="B333" s="200" t="s">
        <v>388</v>
      </c>
      <c r="C333" s="205" t="s">
        <v>2017</v>
      </c>
      <c r="D333" s="661">
        <v>16280</v>
      </c>
    </row>
    <row r="334" spans="1:4" ht="15.6" thickTop="1" thickBot="1">
      <c r="A334" s="200" t="s">
        <v>747</v>
      </c>
      <c r="B334" s="200" t="s">
        <v>92</v>
      </c>
      <c r="C334" s="205" t="s">
        <v>2018</v>
      </c>
      <c r="D334" s="661">
        <v>840</v>
      </c>
    </row>
    <row r="335" spans="1:4" ht="15.6" thickTop="1" thickBot="1">
      <c r="A335" s="200" t="s">
        <v>745</v>
      </c>
      <c r="B335" s="200" t="s">
        <v>92</v>
      </c>
      <c r="C335" s="205" t="s">
        <v>746</v>
      </c>
      <c r="D335" s="661">
        <v>4470</v>
      </c>
    </row>
    <row r="336" spans="1:4" ht="15.6" thickTop="1" thickBot="1">
      <c r="A336" s="200" t="s">
        <v>748</v>
      </c>
      <c r="B336" s="200" t="s">
        <v>377</v>
      </c>
      <c r="C336" s="205" t="s">
        <v>749</v>
      </c>
      <c r="D336" s="661">
        <v>4660</v>
      </c>
    </row>
    <row r="337" spans="1:4" ht="15.6" thickTop="1" thickBot="1">
      <c r="A337" s="200" t="s">
        <v>753</v>
      </c>
      <c r="B337" s="200" t="s">
        <v>92</v>
      </c>
      <c r="C337" s="205" t="s">
        <v>754</v>
      </c>
      <c r="D337" s="661">
        <v>329200</v>
      </c>
    </row>
    <row r="338" spans="1:4" ht="15.6" thickTop="1" thickBot="1">
      <c r="A338" s="200" t="s">
        <v>751</v>
      </c>
      <c r="B338" s="200" t="s">
        <v>92</v>
      </c>
      <c r="C338" s="205" t="s">
        <v>752</v>
      </c>
      <c r="D338" s="661">
        <v>64310</v>
      </c>
    </row>
    <row r="339" spans="1:4" ht="30" thickTop="1" thickBot="1">
      <c r="A339" s="200" t="s">
        <v>750</v>
      </c>
      <c r="B339" s="200" t="s">
        <v>144</v>
      </c>
      <c r="C339" s="205" t="s">
        <v>2019</v>
      </c>
      <c r="D339" s="661">
        <v>220140</v>
      </c>
    </row>
    <row r="340" spans="1:4" ht="30" thickTop="1" thickBot="1">
      <c r="A340" s="200" t="s">
        <v>686</v>
      </c>
      <c r="B340" s="200" t="s">
        <v>92</v>
      </c>
      <c r="C340" s="205" t="s">
        <v>2015</v>
      </c>
      <c r="D340" s="661">
        <v>1787820</v>
      </c>
    </row>
    <row r="341" spans="1:4" ht="30" thickTop="1" thickBot="1">
      <c r="A341" s="200" t="s">
        <v>755</v>
      </c>
      <c r="B341" s="200" t="s">
        <v>92</v>
      </c>
      <c r="C341" s="205" t="s">
        <v>756</v>
      </c>
      <c r="D341" s="661">
        <v>1787820</v>
      </c>
    </row>
    <row r="342" spans="1:4" ht="30" thickTop="1" thickBot="1">
      <c r="A342" s="200" t="s">
        <v>687</v>
      </c>
      <c r="B342" s="200" t="s">
        <v>92</v>
      </c>
      <c r="C342" s="205" t="s">
        <v>2016</v>
      </c>
      <c r="D342" s="661">
        <v>1123760</v>
      </c>
    </row>
    <row r="343" spans="1:4" ht="30" thickTop="1" thickBot="1">
      <c r="A343" s="200" t="s">
        <v>757</v>
      </c>
      <c r="B343" s="200" t="s">
        <v>92</v>
      </c>
      <c r="C343" s="205" t="s">
        <v>758</v>
      </c>
      <c r="D343" s="661">
        <v>1123760</v>
      </c>
    </row>
    <row r="344" spans="1:4" ht="30" thickTop="1" thickBot="1">
      <c r="A344" s="200" t="s">
        <v>802</v>
      </c>
      <c r="B344" s="200" t="s">
        <v>388</v>
      </c>
      <c r="C344" s="662" t="s">
        <v>803</v>
      </c>
      <c r="D344" s="663">
        <v>65000</v>
      </c>
    </row>
    <row r="345" spans="1:4" ht="30" thickTop="1" thickBot="1">
      <c r="A345" s="200" t="s">
        <v>759</v>
      </c>
      <c r="B345" s="200" t="s">
        <v>377</v>
      </c>
      <c r="C345" s="205" t="s">
        <v>760</v>
      </c>
      <c r="D345" s="661">
        <v>62930</v>
      </c>
    </row>
    <row r="346" spans="1:4" ht="30" thickTop="1" thickBot="1">
      <c r="A346" s="200" t="s">
        <v>761</v>
      </c>
      <c r="B346" s="200" t="s">
        <v>144</v>
      </c>
      <c r="C346" s="205" t="s">
        <v>762</v>
      </c>
      <c r="D346" s="661">
        <v>49060</v>
      </c>
    </row>
    <row r="347" spans="1:4" ht="30" thickTop="1" thickBot="1">
      <c r="A347" s="200" t="s">
        <v>768</v>
      </c>
      <c r="B347" s="200" t="s">
        <v>92</v>
      </c>
      <c r="C347" s="205" t="s">
        <v>2023</v>
      </c>
      <c r="D347" s="661">
        <v>73500</v>
      </c>
    </row>
    <row r="348" spans="1:4" ht="15.6" thickTop="1" thickBot="1">
      <c r="A348" s="200" t="s">
        <v>773</v>
      </c>
      <c r="B348" s="200" t="s">
        <v>144</v>
      </c>
      <c r="C348" s="205" t="s">
        <v>2024</v>
      </c>
      <c r="D348" s="661"/>
    </row>
    <row r="349" spans="1:4" ht="30" thickTop="1" thickBot="1">
      <c r="A349" s="200" t="s">
        <v>763</v>
      </c>
      <c r="B349" s="200" t="s">
        <v>144</v>
      </c>
      <c r="C349" s="205" t="s">
        <v>764</v>
      </c>
      <c r="D349" s="661">
        <v>49140</v>
      </c>
    </row>
    <row r="350" spans="1:4" ht="30" thickTop="1" thickBot="1">
      <c r="A350" s="200" t="s">
        <v>765</v>
      </c>
      <c r="B350" s="200" t="s">
        <v>144</v>
      </c>
      <c r="C350" s="205" t="s">
        <v>2020</v>
      </c>
      <c r="D350" s="661">
        <v>15800</v>
      </c>
    </row>
    <row r="351" spans="1:4" ht="15.6" thickTop="1" thickBot="1">
      <c r="A351" s="200" t="s">
        <v>801</v>
      </c>
      <c r="B351" s="200" t="s">
        <v>144</v>
      </c>
      <c r="C351" s="205" t="s">
        <v>2026</v>
      </c>
      <c r="D351" s="661">
        <v>170210</v>
      </c>
    </row>
    <row r="352" spans="1:4" ht="15.6" thickTop="1" thickBot="1">
      <c r="A352" s="200" t="s">
        <v>769</v>
      </c>
      <c r="B352" s="200" t="s">
        <v>144</v>
      </c>
      <c r="C352" s="205" t="s">
        <v>770</v>
      </c>
      <c r="D352" s="661">
        <v>334260</v>
      </c>
    </row>
    <row r="353" spans="1:4" ht="15.6" thickTop="1" thickBot="1">
      <c r="A353" s="200" t="s">
        <v>771</v>
      </c>
      <c r="B353" s="200" t="s">
        <v>144</v>
      </c>
      <c r="C353" s="205" t="s">
        <v>772</v>
      </c>
      <c r="D353" s="661">
        <v>919260</v>
      </c>
    </row>
    <row r="354" spans="1:4" ht="30" thickTop="1" thickBot="1">
      <c r="A354" s="200" t="s">
        <v>767</v>
      </c>
      <c r="B354" s="200" t="s">
        <v>144</v>
      </c>
      <c r="C354" s="205" t="s">
        <v>2022</v>
      </c>
      <c r="D354" s="661">
        <v>5270</v>
      </c>
    </row>
    <row r="355" spans="1:4" ht="15.6" thickTop="1" thickBot="1">
      <c r="A355" s="200" t="s">
        <v>766</v>
      </c>
      <c r="B355" s="200" t="s">
        <v>144</v>
      </c>
      <c r="C355" s="205" t="s">
        <v>2021</v>
      </c>
      <c r="D355" s="661">
        <v>5270</v>
      </c>
    </row>
    <row r="356" spans="1:4" ht="15.6" thickTop="1" thickBot="1">
      <c r="A356" s="200" t="s">
        <v>778</v>
      </c>
      <c r="B356" s="200" t="s">
        <v>144</v>
      </c>
      <c r="C356" s="205" t="s">
        <v>779</v>
      </c>
      <c r="D356" s="661">
        <v>41450</v>
      </c>
    </row>
    <row r="357" spans="1:4" ht="30" thickTop="1" thickBot="1">
      <c r="A357" s="200" t="s">
        <v>774</v>
      </c>
      <c r="B357" s="200" t="s">
        <v>144</v>
      </c>
      <c r="C357" s="205" t="s">
        <v>775</v>
      </c>
      <c r="D357" s="661">
        <v>414230</v>
      </c>
    </row>
    <row r="358" spans="1:4" ht="30" thickTop="1" thickBot="1">
      <c r="A358" s="200" t="s">
        <v>776</v>
      </c>
      <c r="B358" s="200" t="s">
        <v>144</v>
      </c>
      <c r="C358" s="205" t="s">
        <v>777</v>
      </c>
      <c r="D358" s="661">
        <v>364450</v>
      </c>
    </row>
    <row r="359" spans="1:4" ht="15.6" thickTop="1" thickBot="1">
      <c r="A359" s="200" t="s">
        <v>780</v>
      </c>
      <c r="B359" s="200" t="s">
        <v>144</v>
      </c>
      <c r="C359" s="205" t="s">
        <v>781</v>
      </c>
      <c r="D359" s="661">
        <v>102580</v>
      </c>
    </row>
    <row r="360" spans="1:4" ht="15.6" thickTop="1" thickBot="1">
      <c r="A360" s="200" t="s">
        <v>782</v>
      </c>
      <c r="B360" s="200" t="s">
        <v>144</v>
      </c>
      <c r="C360" s="205" t="s">
        <v>783</v>
      </c>
      <c r="D360" s="661">
        <v>128630</v>
      </c>
    </row>
    <row r="361" spans="1:4" ht="15.6" thickTop="1" thickBot="1">
      <c r="A361" s="200" t="s">
        <v>784</v>
      </c>
      <c r="B361" s="200" t="s">
        <v>144</v>
      </c>
      <c r="C361" s="205" t="s">
        <v>785</v>
      </c>
      <c r="D361" s="661">
        <v>138940</v>
      </c>
    </row>
    <row r="362" spans="1:4" ht="15.6" thickTop="1" thickBot="1">
      <c r="A362" s="200" t="s">
        <v>786</v>
      </c>
      <c r="B362" s="200" t="s">
        <v>144</v>
      </c>
      <c r="C362" s="205" t="s">
        <v>787</v>
      </c>
      <c r="D362" s="661">
        <v>160000</v>
      </c>
    </row>
    <row r="363" spans="1:4" ht="30" thickTop="1" thickBot="1">
      <c r="A363" s="200" t="s">
        <v>788</v>
      </c>
      <c r="B363" s="200" t="s">
        <v>144</v>
      </c>
      <c r="C363" s="205" t="s">
        <v>789</v>
      </c>
      <c r="D363" s="661">
        <v>195143.00340000002</v>
      </c>
    </row>
    <row r="364" spans="1:4" ht="30" thickTop="1" thickBot="1">
      <c r="A364" s="200" t="s">
        <v>804</v>
      </c>
      <c r="B364" s="200" t="s">
        <v>144</v>
      </c>
      <c r="C364" s="205" t="s">
        <v>805</v>
      </c>
      <c r="D364" s="661">
        <v>168980.00340000002</v>
      </c>
    </row>
    <row r="365" spans="1:4" ht="15.6" thickTop="1" thickBot="1">
      <c r="A365" s="200" t="s">
        <v>790</v>
      </c>
      <c r="B365" s="200" t="s">
        <v>144</v>
      </c>
      <c r="C365" s="205" t="s">
        <v>791</v>
      </c>
      <c r="D365" s="661">
        <v>82878.396600000007</v>
      </c>
    </row>
    <row r="366" spans="1:4" ht="15.6" thickTop="1" thickBot="1">
      <c r="A366" s="200" t="s">
        <v>792</v>
      </c>
      <c r="B366" s="200" t="s">
        <v>144</v>
      </c>
      <c r="C366" s="205" t="s">
        <v>2025</v>
      </c>
      <c r="D366" s="661">
        <v>75888</v>
      </c>
    </row>
    <row r="367" spans="1:4" ht="30" thickTop="1" thickBot="1">
      <c r="A367" s="200" t="s">
        <v>793</v>
      </c>
      <c r="B367" s="200" t="s">
        <v>92</v>
      </c>
      <c r="C367" s="662" t="s">
        <v>794</v>
      </c>
      <c r="D367" s="661">
        <v>83290</v>
      </c>
    </row>
    <row r="368" spans="1:4" ht="15.6" thickTop="1" thickBot="1">
      <c r="A368" s="200" t="s">
        <v>797</v>
      </c>
      <c r="B368" s="200" t="s">
        <v>92</v>
      </c>
      <c r="C368" s="205" t="s">
        <v>798</v>
      </c>
      <c r="D368" s="661">
        <v>2540</v>
      </c>
    </row>
    <row r="369" spans="1:4" ht="30" thickTop="1" thickBot="1">
      <c r="A369" s="200" t="s">
        <v>795</v>
      </c>
      <c r="B369" s="200" t="s">
        <v>92</v>
      </c>
      <c r="C369" s="205" t="s">
        <v>796</v>
      </c>
      <c r="D369" s="661">
        <v>1130</v>
      </c>
    </row>
    <row r="370" spans="1:4" ht="15.6" thickTop="1" thickBot="1">
      <c r="A370" s="200" t="s">
        <v>799</v>
      </c>
      <c r="B370" s="200" t="s">
        <v>92</v>
      </c>
      <c r="C370" s="205" t="s">
        <v>800</v>
      </c>
      <c r="D370" s="661">
        <v>49500</v>
      </c>
    </row>
    <row r="371" spans="1:4" ht="15.6" thickTop="1" thickBot="1">
      <c r="A371" s="200" t="s">
        <v>808</v>
      </c>
      <c r="B371" s="200" t="s">
        <v>92</v>
      </c>
      <c r="C371" s="205" t="s">
        <v>2027</v>
      </c>
      <c r="D371" s="661">
        <v>49500</v>
      </c>
    </row>
    <row r="372" spans="1:4" ht="15.6" thickTop="1" thickBot="1">
      <c r="A372" s="200" t="s">
        <v>806</v>
      </c>
      <c r="B372" s="200" t="s">
        <v>377</v>
      </c>
      <c r="C372" s="205" t="s">
        <v>807</v>
      </c>
      <c r="D372" s="661">
        <v>3230</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31"/>
  <sheetViews>
    <sheetView tabSelected="1" zoomScale="69" zoomScaleNormal="69" workbookViewId="0">
      <pane xSplit="4" ySplit="4" topLeftCell="E80" activePane="bottomRight" state="frozen"/>
      <selection activeCell="D20" sqref="D20"/>
      <selection pane="topRight" activeCell="D20" sqref="D20"/>
      <selection pane="bottomLeft" activeCell="D20" sqref="D20"/>
      <selection pane="bottomRight" activeCell="D10" sqref="D10"/>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5" t="s">
        <v>1934</v>
      </c>
      <c r="B1" s="686"/>
      <c r="C1" s="686"/>
      <c r="D1" s="687"/>
    </row>
    <row r="2" spans="1:5" ht="15.6" thickTop="1" thickBot="1">
      <c r="A2" s="684" t="s">
        <v>1493</v>
      </c>
      <c r="B2" s="684"/>
      <c r="C2" s="684"/>
      <c r="D2" s="684"/>
    </row>
    <row r="3" spans="1:5" ht="15.6" thickTop="1" thickBot="1">
      <c r="A3" s="688"/>
      <c r="B3" s="688"/>
      <c r="C3" s="688"/>
      <c r="D3" s="688"/>
    </row>
    <row r="4" spans="1:5" ht="15.6" thickTop="1" thickBot="1">
      <c r="A4" s="689"/>
      <c r="B4" s="689"/>
      <c r="C4" s="689"/>
      <c r="D4" s="689"/>
    </row>
    <row r="5" spans="1:5" ht="30" customHeight="1" thickTop="1" thickBot="1">
      <c r="A5" s="207"/>
      <c r="B5" s="106"/>
      <c r="C5" s="107"/>
      <c r="D5" s="195"/>
    </row>
    <row r="6" spans="1:5" ht="30" customHeight="1" thickTop="1" thickBot="1">
      <c r="A6" s="208" t="s">
        <v>1350</v>
      </c>
      <c r="B6" s="106" t="s">
        <v>339</v>
      </c>
      <c r="C6" s="108" t="s">
        <v>2132</v>
      </c>
      <c r="D6" s="657">
        <v>1100</v>
      </c>
    </row>
    <row r="7" spans="1:5" ht="30" customHeight="1" thickTop="1" thickBot="1">
      <c r="A7" s="208" t="s">
        <v>1436</v>
      </c>
      <c r="B7" s="106" t="s">
        <v>339</v>
      </c>
      <c r="C7" s="108" t="s">
        <v>2131</v>
      </c>
      <c r="D7" s="657">
        <v>1530</v>
      </c>
      <c r="E7" s="109"/>
    </row>
    <row r="8" spans="1:5" ht="30" customHeight="1" thickTop="1" thickBot="1">
      <c r="A8" s="208" t="s">
        <v>1448</v>
      </c>
      <c r="B8" s="106" t="s">
        <v>339</v>
      </c>
      <c r="C8" s="108" t="s">
        <v>2133</v>
      </c>
      <c r="D8" s="657">
        <v>1530</v>
      </c>
    </row>
    <row r="9" spans="1:5" ht="30" customHeight="1" thickTop="1" thickBot="1">
      <c r="A9" s="208" t="s">
        <v>1309</v>
      </c>
      <c r="B9" s="106" t="s">
        <v>1307</v>
      </c>
      <c r="C9" s="108" t="s">
        <v>1310</v>
      </c>
      <c r="D9" s="657">
        <v>2900</v>
      </c>
    </row>
    <row r="10" spans="1:5" ht="30" customHeight="1" thickTop="1" thickBot="1">
      <c r="A10" s="208" t="s">
        <v>1472</v>
      </c>
      <c r="B10" s="106" t="s">
        <v>339</v>
      </c>
      <c r="C10" s="108" t="s">
        <v>1473</v>
      </c>
      <c r="D10" s="657">
        <v>1100</v>
      </c>
    </row>
    <row r="11" spans="1:5" ht="30" customHeight="1" thickTop="1" thickBot="1">
      <c r="A11" s="208" t="s">
        <v>1413</v>
      </c>
      <c r="B11" s="106" t="s">
        <v>339</v>
      </c>
      <c r="C11" s="108" t="s">
        <v>1414</v>
      </c>
      <c r="D11" s="657">
        <v>1100</v>
      </c>
    </row>
    <row r="12" spans="1:5" ht="30" customHeight="1" thickTop="1" thickBot="1">
      <c r="A12" s="208" t="s">
        <v>1415</v>
      </c>
      <c r="B12" s="106" t="s">
        <v>339</v>
      </c>
      <c r="C12" s="108" t="s">
        <v>1416</v>
      </c>
      <c r="D12" s="657">
        <v>1100</v>
      </c>
    </row>
    <row r="13" spans="1:5" ht="30" customHeight="1" thickTop="1" thickBot="1">
      <c r="A13" s="208" t="s">
        <v>1417</v>
      </c>
      <c r="B13" s="106" t="s">
        <v>339</v>
      </c>
      <c r="C13" s="108" t="s">
        <v>1418</v>
      </c>
      <c r="D13" s="657">
        <v>1100</v>
      </c>
    </row>
    <row r="14" spans="1:5" ht="30" customHeight="1" thickTop="1" thickBot="1">
      <c r="A14" s="208" t="s">
        <v>1419</v>
      </c>
      <c r="B14" s="106" t="s">
        <v>339</v>
      </c>
      <c r="C14" s="108" t="s">
        <v>1420</v>
      </c>
      <c r="D14" s="657">
        <v>1100</v>
      </c>
    </row>
    <row r="15" spans="1:5" ht="30" customHeight="1" thickTop="1" thickBot="1">
      <c r="A15" s="208" t="s">
        <v>1401</v>
      </c>
      <c r="B15" s="106" t="s">
        <v>339</v>
      </c>
      <c r="C15" s="108" t="s">
        <v>1944</v>
      </c>
      <c r="D15" s="657">
        <v>1100</v>
      </c>
    </row>
    <row r="16" spans="1:5" ht="30" customHeight="1" thickTop="1" thickBot="1">
      <c r="A16" s="208" t="s">
        <v>1311</v>
      </c>
      <c r="B16" s="106" t="s">
        <v>339</v>
      </c>
      <c r="C16" s="108" t="s">
        <v>1312</v>
      </c>
      <c r="D16" s="657">
        <v>1100</v>
      </c>
    </row>
    <row r="17" spans="1:4" ht="30" customHeight="1" thickTop="1" thickBot="1">
      <c r="A17" s="208" t="s">
        <v>1313</v>
      </c>
      <c r="B17" s="106" t="s">
        <v>339</v>
      </c>
      <c r="C17" s="108" t="s">
        <v>1314</v>
      </c>
      <c r="D17" s="657">
        <v>1100</v>
      </c>
    </row>
    <row r="18" spans="1:4" ht="30" customHeight="1" thickTop="1" thickBot="1">
      <c r="A18" s="208" t="s">
        <v>1315</v>
      </c>
      <c r="B18" s="106" t="s">
        <v>339</v>
      </c>
      <c r="C18" s="108" t="s">
        <v>1316</v>
      </c>
      <c r="D18" s="657">
        <v>1100</v>
      </c>
    </row>
    <row r="19" spans="1:4" ht="30" customHeight="1" thickTop="1" thickBot="1">
      <c r="A19" s="208" t="s">
        <v>1319</v>
      </c>
      <c r="B19" s="106" t="s">
        <v>339</v>
      </c>
      <c r="C19" s="108" t="s">
        <v>1320</v>
      </c>
      <c r="D19" s="657">
        <v>1100</v>
      </c>
    </row>
    <row r="20" spans="1:4" ht="30" customHeight="1" thickTop="1" thickBot="1">
      <c r="A20" s="208" t="s">
        <v>1491</v>
      </c>
      <c r="B20" s="106" t="s">
        <v>339</v>
      </c>
      <c r="C20" s="108" t="s">
        <v>1953</v>
      </c>
      <c r="D20" s="657">
        <v>1530</v>
      </c>
    </row>
    <row r="21" spans="1:4" ht="30" customHeight="1" thickTop="1" thickBot="1">
      <c r="A21" s="208" t="s">
        <v>1323</v>
      </c>
      <c r="B21" s="106" t="s">
        <v>339</v>
      </c>
      <c r="C21" s="108" t="s">
        <v>1324</v>
      </c>
      <c r="D21" s="657">
        <v>1530</v>
      </c>
    </row>
    <row r="22" spans="1:4" ht="30" customHeight="1" thickTop="1" thickBot="1">
      <c r="A22" s="208" t="s">
        <v>1474</v>
      </c>
      <c r="B22" s="106" t="s">
        <v>339</v>
      </c>
      <c r="C22" s="108" t="s">
        <v>1475</v>
      </c>
      <c r="D22" s="657">
        <v>1530</v>
      </c>
    </row>
    <row r="23" spans="1:4" ht="30" customHeight="1" thickTop="1" thickBot="1">
      <c r="A23" s="208" t="s">
        <v>1331</v>
      </c>
      <c r="B23" s="106" t="s">
        <v>339</v>
      </c>
      <c r="C23" s="108" t="s">
        <v>1332</v>
      </c>
      <c r="D23" s="657">
        <v>1100</v>
      </c>
    </row>
    <row r="24" spans="1:4" ht="30" customHeight="1" thickTop="1" thickBot="1">
      <c r="A24" s="208" t="s">
        <v>1353</v>
      </c>
      <c r="B24" s="106" t="s">
        <v>339</v>
      </c>
      <c r="C24" s="108" t="s">
        <v>1354</v>
      </c>
      <c r="D24" s="657">
        <v>1100</v>
      </c>
    </row>
    <row r="25" spans="1:4" ht="30" customHeight="1" thickTop="1" thickBot="1">
      <c r="A25" s="208" t="s">
        <v>1325</v>
      </c>
      <c r="B25" s="106" t="s">
        <v>339</v>
      </c>
      <c r="C25" s="108" t="s">
        <v>1326</v>
      </c>
      <c r="D25" s="657">
        <v>1100</v>
      </c>
    </row>
    <row r="26" spans="1:4" ht="30" customHeight="1" thickTop="1" thickBot="1">
      <c r="A26" s="208" t="s">
        <v>1330</v>
      </c>
      <c r="B26" s="106" t="s">
        <v>339</v>
      </c>
      <c r="C26" s="108" t="s">
        <v>1326</v>
      </c>
      <c r="D26" s="657">
        <v>1100</v>
      </c>
    </row>
    <row r="27" spans="1:4" ht="30" customHeight="1" thickTop="1" thickBot="1">
      <c r="A27" s="208" t="s">
        <v>1387</v>
      </c>
      <c r="B27" s="106" t="s">
        <v>339</v>
      </c>
      <c r="C27" s="108" t="s">
        <v>1388</v>
      </c>
      <c r="D27" s="657">
        <v>1100</v>
      </c>
    </row>
    <row r="28" spans="1:4" ht="30" customHeight="1" thickTop="1" thickBot="1">
      <c r="A28" s="208" t="s">
        <v>1333</v>
      </c>
      <c r="B28" s="106" t="s">
        <v>339</v>
      </c>
      <c r="C28" s="108" t="s">
        <v>1334</v>
      </c>
      <c r="D28" s="657">
        <v>1100</v>
      </c>
    </row>
    <row r="29" spans="1:4" ht="30" customHeight="1" thickTop="1" thickBot="1">
      <c r="A29" s="208" t="s">
        <v>1338</v>
      </c>
      <c r="B29" s="106" t="s">
        <v>339</v>
      </c>
      <c r="C29" s="108" t="s">
        <v>1339</v>
      </c>
      <c r="D29" s="657">
        <v>1100</v>
      </c>
    </row>
    <row r="30" spans="1:4" ht="30" customHeight="1" thickTop="1" thickBot="1">
      <c r="A30" s="208" t="s">
        <v>1336</v>
      </c>
      <c r="B30" s="106" t="s">
        <v>339</v>
      </c>
      <c r="C30" s="108" t="s">
        <v>1337</v>
      </c>
      <c r="D30" s="657">
        <v>1100</v>
      </c>
    </row>
    <row r="31" spans="1:4" ht="30" customHeight="1" thickTop="1" thickBot="1">
      <c r="A31" s="208" t="s">
        <v>1351</v>
      </c>
      <c r="B31" s="106" t="s">
        <v>339</v>
      </c>
      <c r="C31" s="108" t="s">
        <v>1352</v>
      </c>
      <c r="D31" s="657">
        <v>1370</v>
      </c>
    </row>
    <row r="32" spans="1:4" ht="30" customHeight="1" thickTop="1" thickBot="1">
      <c r="A32" s="208" t="s">
        <v>1340</v>
      </c>
      <c r="B32" s="106" t="s">
        <v>339</v>
      </c>
      <c r="C32" s="108" t="s">
        <v>1341</v>
      </c>
      <c r="D32" s="657">
        <v>1100</v>
      </c>
    </row>
    <row r="33" spans="1:4" ht="30" customHeight="1" thickTop="1" thickBot="1">
      <c r="A33" s="208" t="s">
        <v>1356</v>
      </c>
      <c r="B33" s="106" t="s">
        <v>339</v>
      </c>
      <c r="C33" s="108" t="s">
        <v>1341</v>
      </c>
      <c r="D33" s="657">
        <v>1100</v>
      </c>
    </row>
    <row r="34" spans="1:4" ht="30" customHeight="1" thickTop="1" thickBot="1">
      <c r="A34" s="208" t="s">
        <v>1357</v>
      </c>
      <c r="B34" s="106" t="s">
        <v>339</v>
      </c>
      <c r="C34" s="108" t="s">
        <v>1358</v>
      </c>
      <c r="D34" s="657">
        <v>1100</v>
      </c>
    </row>
    <row r="35" spans="1:4" ht="30" customHeight="1" thickTop="1" thickBot="1">
      <c r="A35" s="208" t="s">
        <v>1407</v>
      </c>
      <c r="B35" s="106" t="s">
        <v>339</v>
      </c>
      <c r="C35" s="108" t="s">
        <v>1948</v>
      </c>
      <c r="D35" s="657">
        <v>1370</v>
      </c>
    </row>
    <row r="36" spans="1:4" ht="30" customHeight="1" thickTop="1" thickBot="1">
      <c r="A36" s="208" t="s">
        <v>1488</v>
      </c>
      <c r="B36" s="106" t="s">
        <v>339</v>
      </c>
      <c r="C36" s="108" t="s">
        <v>1489</v>
      </c>
      <c r="D36" s="657">
        <v>1100</v>
      </c>
    </row>
    <row r="37" spans="1:4" ht="30" customHeight="1" thickTop="1" thickBot="1">
      <c r="A37" s="208" t="s">
        <v>1469</v>
      </c>
      <c r="B37" s="106" t="s">
        <v>339</v>
      </c>
      <c r="C37" s="108" t="s">
        <v>1470</v>
      </c>
      <c r="D37" s="657">
        <v>1100</v>
      </c>
    </row>
    <row r="38" spans="1:4" ht="30" customHeight="1" thickTop="1" thickBot="1">
      <c r="A38" s="208" t="s">
        <v>1348</v>
      </c>
      <c r="B38" s="106" t="s">
        <v>339</v>
      </c>
      <c r="C38" s="108" t="s">
        <v>1349</v>
      </c>
      <c r="D38" s="657">
        <v>1100</v>
      </c>
    </row>
    <row r="39" spans="1:4" ht="30" customHeight="1" thickTop="1" thickBot="1">
      <c r="A39" s="208" t="s">
        <v>1305</v>
      </c>
      <c r="B39" s="106" t="s">
        <v>1307</v>
      </c>
      <c r="C39" s="108" t="s">
        <v>1364</v>
      </c>
      <c r="D39" s="657">
        <v>1100</v>
      </c>
    </row>
    <row r="40" spans="1:4" ht="30" customHeight="1" thickTop="1" thickBot="1">
      <c r="A40" s="208" t="s">
        <v>1345</v>
      </c>
      <c r="B40" s="106" t="s">
        <v>339</v>
      </c>
      <c r="C40" s="108" t="s">
        <v>1346</v>
      </c>
      <c r="D40" s="657">
        <v>1370</v>
      </c>
    </row>
    <row r="41" spans="1:4" ht="30" customHeight="1" thickTop="1" thickBot="1">
      <c r="A41" s="208" t="s">
        <v>1343</v>
      </c>
      <c r="B41" s="106" t="s">
        <v>339</v>
      </c>
      <c r="C41" s="108" t="s">
        <v>1344</v>
      </c>
      <c r="D41" s="657">
        <v>1370</v>
      </c>
    </row>
    <row r="42" spans="1:4" ht="30" customHeight="1" thickTop="1" thickBot="1">
      <c r="A42" s="208" t="s">
        <v>1476</v>
      </c>
      <c r="B42" s="106" t="s">
        <v>339</v>
      </c>
      <c r="C42" s="108" t="s">
        <v>1344</v>
      </c>
      <c r="D42" s="657">
        <v>1370</v>
      </c>
    </row>
    <row r="43" spans="1:4" ht="30" customHeight="1" thickTop="1" thickBot="1">
      <c r="A43" s="208" t="s">
        <v>1317</v>
      </c>
      <c r="B43" s="106" t="s">
        <v>339</v>
      </c>
      <c r="C43" s="108" t="s">
        <v>1318</v>
      </c>
      <c r="D43" s="657">
        <v>1100</v>
      </c>
    </row>
    <row r="44" spans="1:4" ht="30" customHeight="1" thickTop="1" thickBot="1">
      <c r="A44" s="208" t="s">
        <v>1471</v>
      </c>
      <c r="B44" s="106" t="s">
        <v>339</v>
      </c>
      <c r="C44" s="108" t="s">
        <v>1318</v>
      </c>
      <c r="D44" s="657">
        <v>1100</v>
      </c>
    </row>
    <row r="45" spans="1:4" ht="30" customHeight="1" thickTop="1" thickBot="1">
      <c r="A45" s="208" t="s">
        <v>1362</v>
      </c>
      <c r="B45" s="106" t="s">
        <v>339</v>
      </c>
      <c r="C45" s="108" t="s">
        <v>1363</v>
      </c>
      <c r="D45" s="657">
        <v>1100</v>
      </c>
    </row>
    <row r="46" spans="1:4" ht="30" customHeight="1" thickTop="1" thickBot="1">
      <c r="A46" s="208" t="s">
        <v>1371</v>
      </c>
      <c r="B46" s="106" t="s">
        <v>339</v>
      </c>
      <c r="C46" s="108" t="s">
        <v>1372</v>
      </c>
      <c r="D46" s="657">
        <v>1100</v>
      </c>
    </row>
    <row r="47" spans="1:4" ht="30" customHeight="1" thickTop="1" thickBot="1">
      <c r="A47" s="208" t="s">
        <v>1375</v>
      </c>
      <c r="B47" s="106" t="s">
        <v>339</v>
      </c>
      <c r="C47" s="108" t="s">
        <v>1376</v>
      </c>
      <c r="D47" s="657">
        <v>1100</v>
      </c>
    </row>
    <row r="48" spans="1:4" ht="30" customHeight="1" thickTop="1" thickBot="1">
      <c r="A48" s="208" t="s">
        <v>1367</v>
      </c>
      <c r="B48" s="106" t="s">
        <v>1307</v>
      </c>
      <c r="C48" s="108" t="s">
        <v>1368</v>
      </c>
      <c r="D48" s="657">
        <v>1100</v>
      </c>
    </row>
    <row r="49" spans="1:4" ht="30" customHeight="1" thickTop="1" thickBot="1">
      <c r="A49" s="208" t="s">
        <v>1365</v>
      </c>
      <c r="B49" s="106" t="s">
        <v>339</v>
      </c>
      <c r="C49" s="108" t="s">
        <v>1366</v>
      </c>
      <c r="D49" s="657">
        <v>1100</v>
      </c>
    </row>
    <row r="50" spans="1:4" ht="30" customHeight="1" thickTop="1" thickBot="1">
      <c r="A50" s="208" t="s">
        <v>1369</v>
      </c>
      <c r="B50" s="106" t="s">
        <v>339</v>
      </c>
      <c r="C50" s="108" t="s">
        <v>1370</v>
      </c>
      <c r="D50" s="657">
        <v>1100</v>
      </c>
    </row>
    <row r="51" spans="1:4" ht="30" customHeight="1" thickTop="1" thickBot="1">
      <c r="A51" s="208" t="s">
        <v>1398</v>
      </c>
      <c r="B51" s="106" t="s">
        <v>1390</v>
      </c>
      <c r="C51" s="108" t="s">
        <v>1399</v>
      </c>
      <c r="D51" s="657">
        <v>1100</v>
      </c>
    </row>
    <row r="52" spans="1:4" ht="30" customHeight="1" thickTop="1" thickBot="1">
      <c r="A52" s="208" t="s">
        <v>1400</v>
      </c>
      <c r="B52" s="106" t="s">
        <v>1390</v>
      </c>
      <c r="C52" s="108" t="s">
        <v>1399</v>
      </c>
      <c r="D52" s="657">
        <v>1100</v>
      </c>
    </row>
    <row r="53" spans="1:4" ht="30" customHeight="1" thickTop="1" thickBot="1">
      <c r="A53" s="208" t="s">
        <v>1373</v>
      </c>
      <c r="B53" s="106" t="s">
        <v>339</v>
      </c>
      <c r="C53" s="108" t="s">
        <v>1374</v>
      </c>
      <c r="D53" s="657">
        <v>1100</v>
      </c>
    </row>
    <row r="54" spans="1:4" ht="30" customHeight="1" thickTop="1" thickBot="1">
      <c r="A54" s="208" t="s">
        <v>1377</v>
      </c>
      <c r="B54" s="106" t="s">
        <v>339</v>
      </c>
      <c r="C54" s="108" t="s">
        <v>1378</v>
      </c>
      <c r="D54" s="657">
        <v>1530</v>
      </c>
    </row>
    <row r="55" spans="1:4" ht="30" customHeight="1" thickTop="1" thickBot="1">
      <c r="A55" s="208" t="s">
        <v>1462</v>
      </c>
      <c r="B55" s="106" t="s">
        <v>339</v>
      </c>
      <c r="C55" s="108" t="s">
        <v>2135</v>
      </c>
      <c r="D55" s="657">
        <v>1530</v>
      </c>
    </row>
    <row r="56" spans="1:4" ht="30" customHeight="1" thickTop="1" thickBot="1">
      <c r="A56" s="208" t="s">
        <v>1463</v>
      </c>
      <c r="B56" s="106" t="s">
        <v>339</v>
      </c>
      <c r="C56" s="108" t="s">
        <v>2136</v>
      </c>
      <c r="D56" s="657">
        <v>1530</v>
      </c>
    </row>
    <row r="57" spans="1:4" ht="30" customHeight="1" thickTop="1" thickBot="1">
      <c r="A57" s="208" t="s">
        <v>1464</v>
      </c>
      <c r="B57" s="106" t="s">
        <v>339</v>
      </c>
      <c r="C57" s="108" t="s">
        <v>2137</v>
      </c>
      <c r="D57" s="657">
        <v>1530</v>
      </c>
    </row>
    <row r="58" spans="1:4" ht="30" customHeight="1" thickTop="1" thickBot="1">
      <c r="A58" s="208" t="s">
        <v>1441</v>
      </c>
      <c r="B58" s="106" t="s">
        <v>339</v>
      </c>
      <c r="C58" s="108" t="s">
        <v>1951</v>
      </c>
      <c r="D58" s="657">
        <v>1530</v>
      </c>
    </row>
    <row r="59" spans="1:4" ht="30" customHeight="1" thickTop="1" thickBot="1">
      <c r="A59" s="208" t="s">
        <v>1379</v>
      </c>
      <c r="B59" s="106" t="s">
        <v>339</v>
      </c>
      <c r="C59" s="108" t="s">
        <v>1380</v>
      </c>
      <c r="D59" s="657">
        <v>1530</v>
      </c>
    </row>
    <row r="60" spans="1:4" ht="30" customHeight="1" thickTop="1" thickBot="1">
      <c r="A60" s="208" t="s">
        <v>1460</v>
      </c>
      <c r="B60" s="106" t="s">
        <v>339</v>
      </c>
      <c r="C60" s="108" t="s">
        <v>1461</v>
      </c>
      <c r="D60" s="657">
        <v>1530</v>
      </c>
    </row>
    <row r="61" spans="1:4" ht="30" customHeight="1" thickTop="1" thickBot="1">
      <c r="A61" s="208" t="s">
        <v>1446</v>
      </c>
      <c r="B61" s="106" t="s">
        <v>339</v>
      </c>
      <c r="C61" s="108" t="s">
        <v>1447</v>
      </c>
      <c r="D61" s="657">
        <v>1530</v>
      </c>
    </row>
    <row r="62" spans="1:4" ht="30" customHeight="1" thickTop="1" thickBot="1">
      <c r="A62" s="208" t="s">
        <v>1453</v>
      </c>
      <c r="B62" s="106" t="s">
        <v>339</v>
      </c>
      <c r="C62" s="108" t="s">
        <v>1454</v>
      </c>
      <c r="D62" s="657">
        <v>1530</v>
      </c>
    </row>
    <row r="63" spans="1:4" ht="30" customHeight="1" thickTop="1" thickBot="1">
      <c r="A63" s="208" t="s">
        <v>1457</v>
      </c>
      <c r="B63" s="106" t="s">
        <v>339</v>
      </c>
      <c r="C63" s="108" t="s">
        <v>1458</v>
      </c>
      <c r="D63" s="657">
        <v>1530</v>
      </c>
    </row>
    <row r="64" spans="1:4" ht="30" customHeight="1" thickTop="1" thickBot="1">
      <c r="A64" s="208" t="s">
        <v>1444</v>
      </c>
      <c r="B64" s="106" t="s">
        <v>339</v>
      </c>
      <c r="C64" s="108" t="s">
        <v>1445</v>
      </c>
      <c r="D64" s="657">
        <v>1530</v>
      </c>
    </row>
    <row r="65" spans="1:4" ht="30" customHeight="1" thickTop="1" thickBot="1">
      <c r="A65" s="208" t="s">
        <v>1381</v>
      </c>
      <c r="B65" s="106" t="s">
        <v>339</v>
      </c>
      <c r="C65" s="108" t="s">
        <v>1382</v>
      </c>
      <c r="D65" s="657">
        <v>1530</v>
      </c>
    </row>
    <row r="66" spans="1:4" ht="30" customHeight="1" thickTop="1" thickBot="1">
      <c r="A66" s="208" t="s">
        <v>1451</v>
      </c>
      <c r="B66" s="106" t="s">
        <v>339</v>
      </c>
      <c r="C66" s="108" t="s">
        <v>1452</v>
      </c>
      <c r="D66" s="657">
        <v>1530</v>
      </c>
    </row>
    <row r="67" spans="1:4" ht="30" customHeight="1" thickTop="1" thickBot="1">
      <c r="A67" s="208" t="s">
        <v>1455</v>
      </c>
      <c r="B67" s="106" t="s">
        <v>339</v>
      </c>
      <c r="C67" s="108" t="s">
        <v>1456</v>
      </c>
      <c r="D67" s="657">
        <v>1530</v>
      </c>
    </row>
    <row r="68" spans="1:4" ht="30" customHeight="1" thickTop="1" thickBot="1">
      <c r="A68" s="208" t="s">
        <v>1427</v>
      </c>
      <c r="B68" s="106" t="s">
        <v>339</v>
      </c>
      <c r="C68" s="108" t="s">
        <v>1428</v>
      </c>
      <c r="D68" s="657">
        <v>1836</v>
      </c>
    </row>
    <row r="69" spans="1:4" ht="30" customHeight="1" thickTop="1" thickBot="1">
      <c r="A69" s="208" t="s">
        <v>1467</v>
      </c>
      <c r="B69" s="106" t="s">
        <v>339</v>
      </c>
      <c r="C69" s="108" t="s">
        <v>2139</v>
      </c>
      <c r="D69" s="657">
        <v>1530</v>
      </c>
    </row>
    <row r="70" spans="1:4" ht="30" customHeight="1" thickTop="1" thickBot="1">
      <c r="A70" s="208" t="s">
        <v>1468</v>
      </c>
      <c r="B70" s="106" t="s">
        <v>339</v>
      </c>
      <c r="C70" s="108" t="s">
        <v>2140</v>
      </c>
      <c r="D70" s="657">
        <v>1530</v>
      </c>
    </row>
    <row r="71" spans="1:4" ht="30" customHeight="1" thickTop="1" thickBot="1">
      <c r="A71" s="208" t="s">
        <v>1465</v>
      </c>
      <c r="B71" s="106" t="s">
        <v>339</v>
      </c>
      <c r="C71" s="108" t="s">
        <v>2141</v>
      </c>
      <c r="D71" s="657">
        <v>1530</v>
      </c>
    </row>
    <row r="72" spans="1:4" ht="30" customHeight="1" thickTop="1" thickBot="1">
      <c r="A72" s="208" t="s">
        <v>1466</v>
      </c>
      <c r="B72" s="106" t="s">
        <v>339</v>
      </c>
      <c r="C72" s="108" t="s">
        <v>2142</v>
      </c>
      <c r="D72" s="657">
        <v>1530</v>
      </c>
    </row>
    <row r="73" spans="1:4" ht="30" customHeight="1" thickTop="1" thickBot="1">
      <c r="A73" s="208" t="s">
        <v>1434</v>
      </c>
      <c r="B73" s="106" t="s">
        <v>339</v>
      </c>
      <c r="C73" s="108" t="s">
        <v>1435</v>
      </c>
      <c r="D73" s="657">
        <v>1530</v>
      </c>
    </row>
    <row r="74" spans="1:4" ht="30" customHeight="1" thickTop="1" thickBot="1">
      <c r="A74" s="208" t="s">
        <v>1433</v>
      </c>
      <c r="B74" s="106" t="s">
        <v>339</v>
      </c>
      <c r="C74" s="108" t="s">
        <v>1950</v>
      </c>
      <c r="D74" s="657">
        <v>1530</v>
      </c>
    </row>
    <row r="75" spans="1:4" ht="30" customHeight="1" thickTop="1" thickBot="1">
      <c r="A75" s="208" t="s">
        <v>1431</v>
      </c>
      <c r="B75" s="106" t="s">
        <v>339</v>
      </c>
      <c r="C75" s="108" t="s">
        <v>1432</v>
      </c>
      <c r="D75" s="657">
        <v>1530</v>
      </c>
    </row>
    <row r="76" spans="1:4" ht="30" customHeight="1" thickTop="1" thickBot="1">
      <c r="A76" s="208" t="s">
        <v>1459</v>
      </c>
      <c r="B76" s="106" t="s">
        <v>339</v>
      </c>
      <c r="C76" s="108" t="s">
        <v>2134</v>
      </c>
      <c r="D76" s="657">
        <v>1530</v>
      </c>
    </row>
    <row r="77" spans="1:4" ht="30" customHeight="1" thickTop="1" thickBot="1">
      <c r="A77" s="208" t="s">
        <v>1437</v>
      </c>
      <c r="B77" s="106" t="s">
        <v>339</v>
      </c>
      <c r="C77" s="108" t="s">
        <v>1438</v>
      </c>
      <c r="D77" s="657">
        <v>1530</v>
      </c>
    </row>
    <row r="78" spans="1:4" ht="30" customHeight="1" thickTop="1" thickBot="1">
      <c r="A78" s="208" t="s">
        <v>1439</v>
      </c>
      <c r="B78" s="106" t="s">
        <v>339</v>
      </c>
      <c r="C78" s="108" t="s">
        <v>1440</v>
      </c>
      <c r="D78" s="657">
        <v>1530</v>
      </c>
    </row>
    <row r="79" spans="1:4" ht="30" customHeight="1" thickTop="1" thickBot="1">
      <c r="A79" s="208" t="s">
        <v>1442</v>
      </c>
      <c r="B79" s="106" t="s">
        <v>339</v>
      </c>
      <c r="C79" s="108" t="s">
        <v>1443</v>
      </c>
      <c r="D79" s="657">
        <v>1530</v>
      </c>
    </row>
    <row r="80" spans="1:4" ht="30" customHeight="1" thickTop="1" thickBot="1">
      <c r="A80" s="208" t="s">
        <v>1421</v>
      </c>
      <c r="B80" s="106" t="s">
        <v>339</v>
      </c>
      <c r="C80" s="108" t="s">
        <v>1422</v>
      </c>
      <c r="D80" s="657">
        <v>1530</v>
      </c>
    </row>
    <row r="81" spans="1:4" ht="30" customHeight="1" thickTop="1" thickBot="1">
      <c r="A81" s="208" t="s">
        <v>1425</v>
      </c>
      <c r="B81" s="106" t="s">
        <v>339</v>
      </c>
      <c r="C81" s="108" t="s">
        <v>1426</v>
      </c>
      <c r="D81" s="657">
        <v>1530</v>
      </c>
    </row>
    <row r="82" spans="1:4" ht="30" customHeight="1" thickTop="1" thickBot="1">
      <c r="A82" s="208" t="s">
        <v>1429</v>
      </c>
      <c r="B82" s="106" t="s">
        <v>339</v>
      </c>
      <c r="C82" s="108" t="s">
        <v>1430</v>
      </c>
      <c r="D82" s="657">
        <v>1530</v>
      </c>
    </row>
    <row r="83" spans="1:4" ht="30" customHeight="1" thickTop="1" thickBot="1">
      <c r="A83" s="208" t="s">
        <v>1423</v>
      </c>
      <c r="B83" s="106" t="s">
        <v>339</v>
      </c>
      <c r="C83" s="108" t="s">
        <v>1424</v>
      </c>
      <c r="D83" s="657">
        <v>1530</v>
      </c>
    </row>
    <row r="84" spans="1:4" ht="30" customHeight="1" thickTop="1" thickBot="1">
      <c r="A84" s="208" t="s">
        <v>1389</v>
      </c>
      <c r="B84" s="106" t="s">
        <v>339</v>
      </c>
      <c r="C84" s="108" t="s">
        <v>1391</v>
      </c>
      <c r="D84" s="657">
        <v>1370</v>
      </c>
    </row>
    <row r="85" spans="1:4" ht="30" customHeight="1" thickTop="1" thickBot="1">
      <c r="A85" s="208" t="s">
        <v>1392</v>
      </c>
      <c r="B85" s="106" t="s">
        <v>339</v>
      </c>
      <c r="C85" s="108" t="s">
        <v>1943</v>
      </c>
      <c r="D85" s="657">
        <v>1370</v>
      </c>
    </row>
    <row r="86" spans="1:4" ht="30" customHeight="1" thickTop="1" thickBot="1">
      <c r="A86" s="208" t="s">
        <v>1393</v>
      </c>
      <c r="B86" s="106" t="s">
        <v>1390</v>
      </c>
      <c r="C86" s="108" t="s">
        <v>1394</v>
      </c>
      <c r="D86" s="657">
        <v>1370</v>
      </c>
    </row>
    <row r="87" spans="1:4" ht="30" customHeight="1" thickTop="1" thickBot="1">
      <c r="A87" s="208" t="s">
        <v>1395</v>
      </c>
      <c r="B87" s="106" t="s">
        <v>339</v>
      </c>
      <c r="C87" s="108" t="s">
        <v>1396</v>
      </c>
      <c r="D87" s="657">
        <v>1370</v>
      </c>
    </row>
    <row r="88" spans="1:4" ht="30" customHeight="1" thickTop="1" thickBot="1">
      <c r="A88" s="208" t="s">
        <v>1397</v>
      </c>
      <c r="B88" s="106" t="s">
        <v>339</v>
      </c>
      <c r="C88" s="108" t="s">
        <v>1396</v>
      </c>
      <c r="D88" s="657">
        <v>1370</v>
      </c>
    </row>
    <row r="89" spans="1:4" ht="30" customHeight="1" thickTop="1" thickBot="1">
      <c r="A89" s="208" t="s">
        <v>1327</v>
      </c>
      <c r="B89" s="106" t="s">
        <v>339</v>
      </c>
      <c r="C89" s="108" t="s">
        <v>1936</v>
      </c>
      <c r="D89" s="657">
        <v>1370</v>
      </c>
    </row>
    <row r="90" spans="1:4" ht="30" customHeight="1" thickTop="1" thickBot="1">
      <c r="A90" s="208" t="s">
        <v>1449</v>
      </c>
      <c r="B90" s="106" t="s">
        <v>339</v>
      </c>
      <c r="C90" s="108" t="s">
        <v>1450</v>
      </c>
      <c r="D90" s="657">
        <v>1370</v>
      </c>
    </row>
    <row r="91" spans="1:4" ht="30" customHeight="1" thickTop="1" thickBot="1">
      <c r="A91" s="208" t="s">
        <v>1328</v>
      </c>
      <c r="B91" s="106" t="s">
        <v>339</v>
      </c>
      <c r="C91" s="108" t="s">
        <v>1329</v>
      </c>
      <c r="D91" s="657">
        <v>1100</v>
      </c>
    </row>
    <row r="92" spans="1:4" ht="30" customHeight="1" thickTop="1" thickBot="1">
      <c r="A92" s="208" t="s">
        <v>1361</v>
      </c>
      <c r="B92" s="106" t="s">
        <v>339</v>
      </c>
      <c r="C92" s="108" t="s">
        <v>1942</v>
      </c>
      <c r="D92" s="657">
        <v>1100</v>
      </c>
    </row>
    <row r="93" spans="1:4" ht="30" customHeight="1" thickTop="1" thickBot="1">
      <c r="A93" s="208" t="s">
        <v>1492</v>
      </c>
      <c r="B93" s="106" t="s">
        <v>1490</v>
      </c>
      <c r="C93" s="108" t="s">
        <v>1954</v>
      </c>
      <c r="D93" s="657">
        <v>1100</v>
      </c>
    </row>
    <row r="94" spans="1:4" ht="30" customHeight="1" thickTop="1" thickBot="1">
      <c r="A94" s="208" t="s">
        <v>1483</v>
      </c>
      <c r="B94" s="106" t="s">
        <v>92</v>
      </c>
      <c r="C94" s="108" t="s">
        <v>1952</v>
      </c>
      <c r="D94" s="657">
        <v>102040</v>
      </c>
    </row>
    <row r="95" spans="1:4" ht="30" customHeight="1" thickTop="1" thickBot="1">
      <c r="A95" s="208" t="s">
        <v>1306</v>
      </c>
      <c r="B95" s="106" t="s">
        <v>1307</v>
      </c>
      <c r="C95" s="108" t="s">
        <v>1308</v>
      </c>
      <c r="D95" s="657">
        <v>1100</v>
      </c>
    </row>
    <row r="96" spans="1:4" ht="30" customHeight="1" thickTop="1" thickBot="1">
      <c r="A96" s="208" t="s">
        <v>1715</v>
      </c>
      <c r="B96" s="106" t="s">
        <v>339</v>
      </c>
      <c r="C96" s="108" t="s">
        <v>1935</v>
      </c>
      <c r="D96" s="657">
        <v>1370</v>
      </c>
    </row>
    <row r="97" spans="1:4" ht="30" customHeight="1" thickTop="1" thickBot="1">
      <c r="A97" s="208" t="s">
        <v>1496</v>
      </c>
      <c r="B97" s="106" t="s">
        <v>339</v>
      </c>
      <c r="C97" s="108" t="s">
        <v>1495</v>
      </c>
      <c r="D97" s="657">
        <v>1370</v>
      </c>
    </row>
    <row r="98" spans="1:4" ht="30" customHeight="1" thickTop="1" thickBot="1">
      <c r="A98" s="208" t="s">
        <v>1321</v>
      </c>
      <c r="B98" s="106" t="s">
        <v>92</v>
      </c>
      <c r="C98" s="108" t="s">
        <v>1322</v>
      </c>
      <c r="D98" s="657">
        <v>7730</v>
      </c>
    </row>
    <row r="99" spans="1:4" ht="30" customHeight="1" thickTop="1" thickBot="1">
      <c r="A99" s="208" t="s">
        <v>1335</v>
      </c>
      <c r="B99" s="106" t="s">
        <v>339</v>
      </c>
      <c r="C99" s="108" t="s">
        <v>1937</v>
      </c>
      <c r="D99" s="657">
        <v>1320</v>
      </c>
    </row>
    <row r="100" spans="1:4" ht="30" customHeight="1" thickTop="1" thickBot="1">
      <c r="A100" s="208" t="s">
        <v>1404</v>
      </c>
      <c r="B100" s="106" t="s">
        <v>1390</v>
      </c>
      <c r="C100" s="108" t="s">
        <v>1947</v>
      </c>
      <c r="D100" s="657">
        <v>1320</v>
      </c>
    </row>
    <row r="101" spans="1:4" ht="30" customHeight="1" thickTop="1" thickBot="1">
      <c r="A101" s="208" t="s">
        <v>1477</v>
      </c>
      <c r="B101" s="106" t="s">
        <v>339</v>
      </c>
      <c r="C101" s="108" t="s">
        <v>1478</v>
      </c>
      <c r="D101" s="657">
        <v>1320</v>
      </c>
    </row>
    <row r="102" spans="1:4" ht="30" customHeight="1" thickTop="1" thickBot="1">
      <c r="A102" s="208" t="s">
        <v>1479</v>
      </c>
      <c r="B102" s="106" t="s">
        <v>141</v>
      </c>
      <c r="C102" s="108" t="s">
        <v>1480</v>
      </c>
      <c r="D102" s="657">
        <v>42003.33</v>
      </c>
    </row>
    <row r="103" spans="1:4" ht="30" customHeight="1" thickTop="1" thickBot="1">
      <c r="A103" s="208" t="s">
        <v>1411</v>
      </c>
      <c r="B103" s="106" t="s">
        <v>344</v>
      </c>
      <c r="C103" s="108" t="s">
        <v>1412</v>
      </c>
      <c r="D103" s="657">
        <v>670.22</v>
      </c>
    </row>
    <row r="104" spans="1:4" ht="30" customHeight="1" thickTop="1" thickBot="1">
      <c r="A104" s="208" t="s">
        <v>1409</v>
      </c>
      <c r="B104" s="106" t="s">
        <v>344</v>
      </c>
      <c r="C104" s="108" t="s">
        <v>1410</v>
      </c>
      <c r="D104" s="657">
        <v>670.1</v>
      </c>
    </row>
    <row r="105" spans="1:4" ht="30" customHeight="1" thickTop="1" thickBot="1">
      <c r="A105" s="208" t="s">
        <v>1359</v>
      </c>
      <c r="B105" s="106" t="s">
        <v>339</v>
      </c>
      <c r="C105" s="108" t="s">
        <v>1360</v>
      </c>
      <c r="D105" s="657">
        <v>2360</v>
      </c>
    </row>
    <row r="106" spans="1:4" ht="30" customHeight="1" thickTop="1" thickBot="1">
      <c r="A106" s="208" t="s">
        <v>1486</v>
      </c>
      <c r="B106" s="106" t="s">
        <v>92</v>
      </c>
      <c r="C106" s="108" t="s">
        <v>1487</v>
      </c>
      <c r="D106" s="657">
        <v>183853.33</v>
      </c>
    </row>
    <row r="107" spans="1:4" ht="30" customHeight="1" thickTop="1" thickBot="1">
      <c r="A107" s="208" t="s">
        <v>1385</v>
      </c>
      <c r="B107" s="106" t="s">
        <v>339</v>
      </c>
      <c r="C107" s="108" t="s">
        <v>1386</v>
      </c>
      <c r="D107" s="657">
        <v>1010</v>
      </c>
    </row>
    <row r="108" spans="1:4" ht="30" customHeight="1" thickTop="1" thickBot="1">
      <c r="A108" s="208" t="s">
        <v>1347</v>
      </c>
      <c r="B108" s="106" t="s">
        <v>339</v>
      </c>
      <c r="C108" s="108" t="s">
        <v>1939</v>
      </c>
      <c r="D108" s="657">
        <v>1010</v>
      </c>
    </row>
    <row r="109" spans="1:4" ht="30" customHeight="1" thickTop="1" thickBot="1">
      <c r="A109" s="208" t="s">
        <v>1342</v>
      </c>
      <c r="B109" s="106" t="s">
        <v>339</v>
      </c>
      <c r="C109" s="108" t="s">
        <v>1938</v>
      </c>
      <c r="D109" s="657">
        <v>1010</v>
      </c>
    </row>
    <row r="110" spans="1:4" ht="30" customHeight="1" thickTop="1" thickBot="1">
      <c r="A110" s="208" t="s">
        <v>1481</v>
      </c>
      <c r="B110" s="106" t="s">
        <v>339</v>
      </c>
      <c r="C110" s="108" t="s">
        <v>1482</v>
      </c>
      <c r="D110" s="657">
        <v>1010</v>
      </c>
    </row>
    <row r="111" spans="1:4" ht="30" customHeight="1" thickTop="1" thickBot="1">
      <c r="A111" s="208" t="s">
        <v>1402</v>
      </c>
      <c r="B111" s="106" t="s">
        <v>1390</v>
      </c>
      <c r="C111" s="108" t="s">
        <v>1945</v>
      </c>
      <c r="D111" s="657">
        <v>1010</v>
      </c>
    </row>
    <row r="112" spans="1:4" ht="30" customHeight="1" thickTop="1" thickBot="1">
      <c r="A112" s="208" t="s">
        <v>1403</v>
      </c>
      <c r="B112" s="106" t="s">
        <v>344</v>
      </c>
      <c r="C112" s="108" t="s">
        <v>1946</v>
      </c>
      <c r="D112" s="657">
        <v>3</v>
      </c>
    </row>
    <row r="113" spans="1:5" ht="30" customHeight="1" thickTop="1" thickBot="1">
      <c r="A113" s="208" t="s">
        <v>1408</v>
      </c>
      <c r="B113" s="106" t="s">
        <v>1390</v>
      </c>
      <c r="C113" s="108" t="s">
        <v>1949</v>
      </c>
      <c r="D113" s="657">
        <v>633.33000000000004</v>
      </c>
    </row>
    <row r="114" spans="1:5" ht="30" customHeight="1" thickTop="1" thickBot="1">
      <c r="A114" s="208" t="s">
        <v>1484</v>
      </c>
      <c r="B114" s="106" t="s">
        <v>92</v>
      </c>
      <c r="C114" s="108" t="s">
        <v>1485</v>
      </c>
      <c r="D114" s="657">
        <v>1055453.33</v>
      </c>
    </row>
    <row r="115" spans="1:5" ht="30" customHeight="1" thickTop="1" thickBot="1">
      <c r="A115" s="208" t="s">
        <v>1405</v>
      </c>
      <c r="B115" s="106" t="s">
        <v>92</v>
      </c>
      <c r="C115" s="108" t="s">
        <v>1406</v>
      </c>
      <c r="D115" s="657">
        <v>1906.67</v>
      </c>
    </row>
    <row r="116" spans="1:5" ht="30" customHeight="1" thickTop="1" thickBot="1">
      <c r="A116" s="208" t="s">
        <v>1355</v>
      </c>
      <c r="B116" s="106" t="s">
        <v>339</v>
      </c>
      <c r="C116" s="108" t="s">
        <v>1941</v>
      </c>
      <c r="D116" s="657">
        <v>20</v>
      </c>
      <c r="E116" s="659"/>
    </row>
    <row r="117" spans="1:5" ht="30" customHeight="1" thickTop="1" thickBot="1">
      <c r="A117" s="208" t="s">
        <v>1383</v>
      </c>
      <c r="B117" s="106" t="s">
        <v>92</v>
      </c>
      <c r="C117" s="108" t="s">
        <v>1384</v>
      </c>
      <c r="D117" s="657">
        <v>478176.67</v>
      </c>
    </row>
    <row r="118" spans="1:5" ht="15" thickTop="1">
      <c r="D118" s="658"/>
    </row>
    <row r="119" spans="1:5">
      <c r="D119" s="658"/>
    </row>
    <row r="120" spans="1:5">
      <c r="D120" s="658"/>
    </row>
    <row r="121" spans="1:5">
      <c r="D121" s="658"/>
    </row>
    <row r="122" spans="1:5">
      <c r="D122" s="658"/>
    </row>
    <row r="123" spans="1:5">
      <c r="D123" s="658"/>
    </row>
    <row r="124" spans="1:5">
      <c r="D124" s="658"/>
    </row>
    <row r="125" spans="1:5">
      <c r="D125" s="658"/>
    </row>
    <row r="126" spans="1:5">
      <c r="D126" s="658"/>
    </row>
    <row r="127" spans="1:5">
      <c r="D127" s="658"/>
    </row>
    <row r="128" spans="1:5">
      <c r="D128" s="658"/>
    </row>
    <row r="129" spans="4:4">
      <c r="D129" s="658"/>
    </row>
    <row r="130" spans="4:4">
      <c r="D130" s="658"/>
    </row>
    <row r="131" spans="4:4">
      <c r="D131" s="658"/>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694"/>
      <c r="B1" s="697"/>
      <c r="C1" s="698"/>
      <c r="D1" s="698"/>
      <c r="E1" s="698"/>
      <c r="F1" s="698"/>
      <c r="G1" s="698"/>
      <c r="H1" s="698"/>
      <c r="I1" s="699"/>
      <c r="J1" s="706" t="s">
        <v>1017</v>
      </c>
      <c r="K1" s="713" t="s">
        <v>2304</v>
      </c>
      <c r="L1" s="714"/>
      <c r="M1" s="715"/>
    </row>
    <row r="2" spans="1:13" s="498" customFormat="1">
      <c r="A2" s="695"/>
      <c r="B2" s="719" t="s">
        <v>1018</v>
      </c>
      <c r="C2" s="720"/>
      <c r="D2" s="720"/>
      <c r="E2" s="720"/>
      <c r="F2" s="720"/>
      <c r="G2" s="720"/>
      <c r="H2" s="720"/>
      <c r="I2" s="721"/>
      <c r="J2" s="707"/>
      <c r="K2" s="716"/>
      <c r="L2" s="717"/>
      <c r="M2" s="718"/>
    </row>
    <row r="3" spans="1:13" s="498" customFormat="1">
      <c r="A3" s="695"/>
      <c r="B3" s="700" t="s">
        <v>2305</v>
      </c>
      <c r="C3" s="701"/>
      <c r="D3" s="701"/>
      <c r="E3" s="701"/>
      <c r="F3" s="701"/>
      <c r="G3" s="701"/>
      <c r="H3" s="701"/>
      <c r="I3" s="702"/>
      <c r="J3" s="711" t="s">
        <v>1019</v>
      </c>
      <c r="K3" s="723">
        <v>1</v>
      </c>
      <c r="L3" s="724"/>
      <c r="M3" s="725"/>
    </row>
    <row r="4" spans="1:13" s="498" customFormat="1">
      <c r="A4" s="695"/>
      <c r="B4" s="700" t="s">
        <v>2306</v>
      </c>
      <c r="C4" s="701"/>
      <c r="D4" s="701"/>
      <c r="E4" s="701"/>
      <c r="F4" s="701"/>
      <c r="G4" s="701"/>
      <c r="H4" s="701"/>
      <c r="I4" s="702"/>
      <c r="J4" s="722"/>
      <c r="K4" s="726"/>
      <c r="L4" s="727"/>
      <c r="M4" s="728"/>
    </row>
    <row r="5" spans="1:13" s="498" customFormat="1">
      <c r="A5" s="695"/>
      <c r="B5" s="708" t="s">
        <v>2307</v>
      </c>
      <c r="C5" s="709"/>
      <c r="D5" s="709"/>
      <c r="E5" s="709"/>
      <c r="F5" s="709"/>
      <c r="G5" s="709"/>
      <c r="H5" s="709"/>
      <c r="I5" s="710"/>
      <c r="J5" s="711" t="s">
        <v>1020</v>
      </c>
      <c r="K5" s="729"/>
      <c r="L5" s="729" t="s">
        <v>1021</v>
      </c>
      <c r="M5" s="731"/>
    </row>
    <row r="6" spans="1:13" s="498" customFormat="1" ht="13.5" customHeight="1" thickBot="1">
      <c r="A6" s="696"/>
      <c r="B6" s="703"/>
      <c r="C6" s="704"/>
      <c r="D6" s="704"/>
      <c r="E6" s="704"/>
      <c r="F6" s="704"/>
      <c r="G6" s="704"/>
      <c r="H6" s="704"/>
      <c r="I6" s="705"/>
      <c r="J6" s="712"/>
      <c r="K6" s="730"/>
      <c r="L6" s="730"/>
      <c r="M6" s="732"/>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691" t="s">
        <v>2311</v>
      </c>
      <c r="B10" s="692"/>
      <c r="C10" s="692"/>
      <c r="D10" s="692"/>
      <c r="E10" s="517" t="s">
        <v>2312</v>
      </c>
      <c r="F10" s="518"/>
      <c r="H10" s="693" t="s">
        <v>2313</v>
      </c>
      <c r="I10" s="693"/>
      <c r="J10" s="519" t="s">
        <v>2312</v>
      </c>
      <c r="K10" s="520"/>
      <c r="L10" s="520"/>
      <c r="M10" s="521"/>
    </row>
    <row r="11" spans="1:13" s="498" customFormat="1" ht="24" customHeight="1">
      <c r="A11" s="522" t="s">
        <v>1023</v>
      </c>
      <c r="B11" s="523"/>
      <c r="C11" s="690"/>
      <c r="D11" s="690"/>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33"/>
      <c r="L12" s="733"/>
      <c r="M12" s="734"/>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35" t="s">
        <v>2308</v>
      </c>
      <c r="F25" s="735"/>
      <c r="G25" s="735"/>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36" t="s">
        <v>1026</v>
      </c>
      <c r="B27" s="737"/>
      <c r="C27" s="737"/>
      <c r="D27" s="737"/>
      <c r="E27" s="737"/>
      <c r="F27" s="737"/>
      <c r="G27" s="737"/>
      <c r="H27" s="737"/>
      <c r="I27" s="737"/>
      <c r="J27" s="737"/>
      <c r="K27" s="737"/>
      <c r="L27" s="737"/>
      <c r="M27" s="738"/>
    </row>
    <row r="28" spans="1:13" ht="13.8" thickBot="1">
      <c r="A28" s="564"/>
      <c r="B28" s="565"/>
      <c r="C28" s="565"/>
      <c r="D28" s="565"/>
      <c r="E28" s="565"/>
      <c r="F28" s="565"/>
      <c r="G28" s="565"/>
      <c r="H28" s="565"/>
      <c r="I28" s="565"/>
      <c r="J28" s="565"/>
      <c r="K28" s="565"/>
      <c r="L28" s="565"/>
      <c r="M28" s="566"/>
    </row>
    <row r="29" spans="1:13" ht="26.4">
      <c r="A29" s="567" t="s">
        <v>1027</v>
      </c>
      <c r="B29" s="739" t="s">
        <v>1028</v>
      </c>
      <c r="C29" s="740"/>
      <c r="D29" s="740"/>
      <c r="E29" s="740"/>
      <c r="F29" s="740"/>
      <c r="G29" s="740"/>
      <c r="H29" s="740"/>
      <c r="I29" s="741"/>
      <c r="J29" s="568" t="s">
        <v>2321</v>
      </c>
      <c r="K29" s="742" t="s">
        <v>1029</v>
      </c>
      <c r="L29" s="743"/>
      <c r="M29" s="567" t="s">
        <v>1030</v>
      </c>
    </row>
    <row r="30" spans="1:13" ht="13.8" thickBot="1">
      <c r="A30" s="569"/>
      <c r="B30" s="570"/>
      <c r="C30" s="571"/>
      <c r="D30" s="571"/>
      <c r="E30" s="571"/>
      <c r="F30" s="571"/>
      <c r="G30" s="571"/>
      <c r="H30" s="571"/>
      <c r="I30" s="571"/>
      <c r="J30" s="572"/>
      <c r="K30" s="744"/>
      <c r="L30" s="745"/>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46" t="s">
        <v>1028</v>
      </c>
      <c r="B34" s="747"/>
      <c r="C34" s="747"/>
      <c r="D34" s="747"/>
      <c r="E34" s="747"/>
      <c r="F34" s="747"/>
      <c r="G34" s="748"/>
      <c r="H34" s="749" t="s">
        <v>1032</v>
      </c>
      <c r="I34" s="750"/>
      <c r="J34" s="580" t="s">
        <v>1033</v>
      </c>
      <c r="K34" s="751" t="s">
        <v>1034</v>
      </c>
      <c r="L34" s="748"/>
      <c r="M34" s="581" t="s">
        <v>1035</v>
      </c>
    </row>
    <row r="35" spans="1:13" s="582" customFormat="1" ht="11.4">
      <c r="A35" s="752"/>
      <c r="B35" s="753"/>
      <c r="C35" s="753"/>
      <c r="D35" s="753"/>
      <c r="E35" s="753"/>
      <c r="F35" s="753"/>
      <c r="G35" s="754"/>
      <c r="H35" s="755"/>
      <c r="I35" s="756"/>
      <c r="J35" s="583"/>
      <c r="K35" s="757"/>
      <c r="L35" s="754"/>
      <c r="M35" s="584"/>
    </row>
    <row r="36" spans="1:13" s="582" customFormat="1" ht="12" thickBot="1">
      <c r="A36" s="758"/>
      <c r="B36" s="759"/>
      <c r="C36" s="759"/>
      <c r="D36" s="759"/>
      <c r="E36" s="759"/>
      <c r="F36" s="759"/>
      <c r="G36" s="760"/>
      <c r="H36" s="761"/>
      <c r="I36" s="762"/>
      <c r="J36" s="585"/>
      <c r="K36" s="763"/>
      <c r="L36" s="760"/>
      <c r="M36" s="586"/>
    </row>
    <row r="37" spans="1:13" s="582" customFormat="1" ht="12.6" thickBot="1">
      <c r="A37" s="764" t="s">
        <v>1037</v>
      </c>
      <c r="B37" s="765"/>
      <c r="C37" s="765"/>
      <c r="D37" s="765"/>
      <c r="E37" s="765"/>
      <c r="F37" s="765"/>
      <c r="G37" s="765"/>
      <c r="H37" s="765"/>
      <c r="I37" s="765"/>
      <c r="J37" s="765"/>
      <c r="K37" s="765"/>
      <c r="L37" s="766"/>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46" t="s">
        <v>1028</v>
      </c>
      <c r="B41" s="747"/>
      <c r="C41" s="747"/>
      <c r="D41" s="747"/>
      <c r="E41" s="747"/>
      <c r="F41" s="747"/>
      <c r="G41" s="747"/>
      <c r="H41" s="748"/>
      <c r="I41" s="596" t="s">
        <v>1029</v>
      </c>
      <c r="J41" s="580" t="s">
        <v>1030</v>
      </c>
      <c r="K41" s="751" t="s">
        <v>1039</v>
      </c>
      <c r="L41" s="748"/>
      <c r="M41" s="581" t="s">
        <v>1035</v>
      </c>
    </row>
    <row r="42" spans="1:13" s="582" customFormat="1" ht="11.4">
      <c r="A42" s="767"/>
      <c r="B42" s="768"/>
      <c r="C42" s="768"/>
      <c r="D42" s="768"/>
      <c r="E42" s="768"/>
      <c r="F42" s="768"/>
      <c r="G42" s="768"/>
      <c r="H42" s="756"/>
      <c r="I42" s="597"/>
      <c r="J42" s="583"/>
      <c r="K42" s="757"/>
      <c r="L42" s="754"/>
      <c r="M42" s="584"/>
    </row>
    <row r="43" spans="1:13" s="582" customFormat="1" ht="12" thickBot="1">
      <c r="A43" s="769"/>
      <c r="B43" s="770"/>
      <c r="C43" s="770"/>
      <c r="D43" s="770"/>
      <c r="E43" s="770"/>
      <c r="F43" s="770"/>
      <c r="G43" s="770"/>
      <c r="H43" s="762"/>
      <c r="I43" s="598"/>
      <c r="J43" s="599"/>
      <c r="K43" s="763"/>
      <c r="L43" s="760"/>
      <c r="M43" s="600"/>
    </row>
    <row r="44" spans="1:13" s="582" customFormat="1" ht="12.6" thickBot="1">
      <c r="A44" s="764" t="s">
        <v>1037</v>
      </c>
      <c r="B44" s="765"/>
      <c r="C44" s="765"/>
      <c r="D44" s="765"/>
      <c r="E44" s="765"/>
      <c r="F44" s="765"/>
      <c r="G44" s="765"/>
      <c r="H44" s="765"/>
      <c r="I44" s="765"/>
      <c r="J44" s="765"/>
      <c r="K44" s="765"/>
      <c r="L44" s="766"/>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71" t="s">
        <v>1041</v>
      </c>
      <c r="B48" s="772"/>
      <c r="C48" s="772"/>
      <c r="D48" s="772"/>
      <c r="E48" s="773"/>
      <c r="F48" s="603"/>
      <c r="G48" s="604" t="s">
        <v>1029</v>
      </c>
      <c r="H48" s="605" t="s">
        <v>1042</v>
      </c>
      <c r="I48" s="606" t="s">
        <v>2339</v>
      </c>
      <c r="J48" s="605" t="s">
        <v>2340</v>
      </c>
      <c r="K48" s="774" t="s">
        <v>1045</v>
      </c>
      <c r="L48" s="773"/>
      <c r="M48" s="607" t="s">
        <v>1035</v>
      </c>
    </row>
    <row r="49" spans="1:13" s="582" customFormat="1" ht="11.4">
      <c r="A49" s="608"/>
      <c r="B49" s="609"/>
      <c r="C49" s="609"/>
      <c r="D49" s="609"/>
      <c r="E49" s="609"/>
      <c r="F49" s="609"/>
      <c r="G49" s="610"/>
      <c r="H49" s="583"/>
      <c r="I49" s="597"/>
      <c r="J49" s="583"/>
      <c r="K49" s="757"/>
      <c r="L49" s="754"/>
      <c r="M49" s="584"/>
    </row>
    <row r="50" spans="1:13" s="582" customFormat="1" ht="12" thickBot="1">
      <c r="A50" s="611"/>
      <c r="B50" s="612"/>
      <c r="C50" s="612"/>
      <c r="D50" s="612"/>
      <c r="E50" s="612"/>
      <c r="F50" s="612"/>
      <c r="G50" s="613"/>
      <c r="H50" s="585"/>
      <c r="I50" s="595"/>
      <c r="J50" s="585"/>
      <c r="K50" s="763"/>
      <c r="L50" s="760"/>
      <c r="M50" s="586"/>
    </row>
    <row r="51" spans="1:13" s="582" customFormat="1" ht="12.6" thickBot="1">
      <c r="A51" s="775" t="s">
        <v>1037</v>
      </c>
      <c r="B51" s="776"/>
      <c r="C51" s="776"/>
      <c r="D51" s="776"/>
      <c r="E51" s="776"/>
      <c r="F51" s="776"/>
      <c r="G51" s="776"/>
      <c r="H51" s="776"/>
      <c r="I51" s="776"/>
      <c r="J51" s="776"/>
      <c r="K51" s="776"/>
      <c r="L51" s="777"/>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71" t="s">
        <v>1028</v>
      </c>
      <c r="B55" s="772"/>
      <c r="C55" s="772"/>
      <c r="D55" s="772"/>
      <c r="E55" s="772"/>
      <c r="F55" s="772"/>
      <c r="G55" s="773"/>
      <c r="H55" s="604" t="s">
        <v>1048</v>
      </c>
      <c r="I55" s="606" t="s">
        <v>1049</v>
      </c>
      <c r="J55" s="605" t="s">
        <v>1050</v>
      </c>
      <c r="K55" s="778" t="s">
        <v>1034</v>
      </c>
      <c r="L55" s="779"/>
      <c r="M55" s="615" t="s">
        <v>1035</v>
      </c>
    </row>
    <row r="56" spans="1:13" s="582" customFormat="1" ht="11.4">
      <c r="A56" s="767"/>
      <c r="B56" s="768"/>
      <c r="C56" s="768"/>
      <c r="D56" s="768"/>
      <c r="E56" s="768"/>
      <c r="F56" s="768"/>
      <c r="G56" s="768"/>
      <c r="H56" s="583"/>
      <c r="I56" s="597"/>
      <c r="J56" s="583"/>
      <c r="K56" s="757"/>
      <c r="L56" s="754"/>
      <c r="M56" s="584"/>
    </row>
    <row r="57" spans="1:13" s="582" customFormat="1" ht="12" thickBot="1">
      <c r="A57" s="769"/>
      <c r="B57" s="770"/>
      <c r="C57" s="770"/>
      <c r="D57" s="770"/>
      <c r="E57" s="770"/>
      <c r="F57" s="770"/>
      <c r="G57" s="770"/>
      <c r="H57" s="585"/>
      <c r="I57" s="595"/>
      <c r="J57" s="585"/>
      <c r="K57" s="763"/>
      <c r="L57" s="760"/>
      <c r="M57" s="586"/>
    </row>
    <row r="58" spans="1:13" s="582" customFormat="1" ht="12.6" thickBot="1">
      <c r="A58" s="764" t="s">
        <v>1037</v>
      </c>
      <c r="B58" s="765"/>
      <c r="C58" s="765"/>
      <c r="D58" s="765"/>
      <c r="E58" s="765"/>
      <c r="F58" s="765"/>
      <c r="G58" s="765"/>
      <c r="H58" s="765"/>
      <c r="I58" s="765"/>
      <c r="J58" s="765"/>
      <c r="K58" s="765"/>
      <c r="L58" s="766"/>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64" t="s">
        <v>1051</v>
      </c>
      <c r="B60" s="765"/>
      <c r="C60" s="765"/>
      <c r="D60" s="765"/>
      <c r="E60" s="765"/>
      <c r="F60" s="765"/>
      <c r="G60" s="765"/>
      <c r="H60" s="765"/>
      <c r="I60" s="765"/>
      <c r="J60" s="765"/>
      <c r="K60" s="765"/>
      <c r="L60" s="766"/>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46" t="s">
        <v>1028</v>
      </c>
      <c r="B64" s="747"/>
      <c r="C64" s="747"/>
      <c r="D64" s="747"/>
      <c r="E64" s="747"/>
      <c r="F64" s="747"/>
      <c r="G64" s="747"/>
      <c r="H64" s="616"/>
      <c r="I64" s="617"/>
      <c r="J64" s="618" t="s">
        <v>1054</v>
      </c>
      <c r="K64" s="780" t="s">
        <v>1055</v>
      </c>
      <c r="L64" s="781"/>
      <c r="M64" s="619"/>
    </row>
    <row r="65" spans="1:13" s="582" customFormat="1" ht="11.4">
      <c r="A65" s="767" t="s">
        <v>2341</v>
      </c>
      <c r="B65" s="768"/>
      <c r="C65" s="768"/>
      <c r="D65" s="768"/>
      <c r="E65" s="768"/>
      <c r="F65" s="768"/>
      <c r="G65" s="768"/>
      <c r="H65" s="620"/>
      <c r="I65" s="621"/>
      <c r="J65" s="622"/>
      <c r="K65" s="792"/>
      <c r="L65" s="793"/>
      <c r="M65" s="623"/>
    </row>
    <row r="66" spans="1:13" s="582" customFormat="1" ht="11.4">
      <c r="A66" s="624" t="s">
        <v>1057</v>
      </c>
      <c r="B66" s="625"/>
      <c r="C66" s="625"/>
      <c r="D66" s="625"/>
      <c r="E66" s="625"/>
      <c r="F66" s="625"/>
      <c r="G66" s="625"/>
      <c r="H66" s="620"/>
      <c r="I66" s="621"/>
      <c r="J66" s="622"/>
      <c r="K66" s="792"/>
      <c r="L66" s="793"/>
      <c r="M66" s="623"/>
    </row>
    <row r="67" spans="1:13" s="582" customFormat="1" ht="12" thickBot="1">
      <c r="A67" s="611" t="s">
        <v>1058</v>
      </c>
      <c r="B67" s="612"/>
      <c r="C67" s="612"/>
      <c r="D67" s="612"/>
      <c r="E67" s="612"/>
      <c r="F67" s="612"/>
      <c r="G67" s="612"/>
      <c r="H67" s="626"/>
      <c r="I67" s="627"/>
      <c r="J67" s="622"/>
      <c r="K67" s="794"/>
      <c r="L67" s="795"/>
      <c r="M67" s="623"/>
    </row>
    <row r="68" spans="1:13" s="582" customFormat="1" ht="12.6" thickBot="1">
      <c r="A68" s="764" t="s">
        <v>1037</v>
      </c>
      <c r="B68" s="765"/>
      <c r="C68" s="765"/>
      <c r="D68" s="765"/>
      <c r="E68" s="765"/>
      <c r="F68" s="765"/>
      <c r="G68" s="765"/>
      <c r="H68" s="765"/>
      <c r="I68" s="765"/>
      <c r="J68" s="765"/>
      <c r="K68" s="765"/>
      <c r="L68" s="766"/>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64" t="s">
        <v>2342</v>
      </c>
      <c r="B70" s="765"/>
      <c r="C70" s="765"/>
      <c r="D70" s="765"/>
      <c r="E70" s="765"/>
      <c r="F70" s="765"/>
      <c r="G70" s="765"/>
      <c r="H70" s="765"/>
      <c r="I70" s="765"/>
      <c r="J70" s="765"/>
      <c r="K70" s="765"/>
      <c r="L70" s="766"/>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82" t="s">
        <v>2324</v>
      </c>
      <c r="B87" s="783"/>
      <c r="C87" s="783"/>
      <c r="D87" s="783"/>
      <c r="E87" s="783"/>
      <c r="F87" s="783"/>
      <c r="G87" s="783"/>
      <c r="H87" s="783"/>
      <c r="I87" s="783"/>
      <c r="J87" s="783"/>
      <c r="K87" s="783"/>
      <c r="L87" s="783"/>
      <c r="M87" s="784"/>
    </row>
    <row r="88" spans="1:13" ht="17.25" customHeight="1">
      <c r="A88" s="782"/>
      <c r="B88" s="783"/>
      <c r="C88" s="783"/>
      <c r="D88" s="783"/>
      <c r="E88" s="783"/>
      <c r="F88" s="783"/>
      <c r="G88" s="783"/>
      <c r="H88" s="783"/>
      <c r="I88" s="783"/>
      <c r="J88" s="783"/>
      <c r="K88" s="783"/>
      <c r="L88" s="783"/>
      <c r="M88" s="784"/>
    </row>
    <row r="89" spans="1:13" ht="18.75" customHeight="1">
      <c r="A89" s="785" t="s">
        <v>2325</v>
      </c>
      <c r="B89" s="786"/>
      <c r="C89" s="786"/>
      <c r="D89" s="786"/>
      <c r="E89" s="786"/>
      <c r="F89" s="786"/>
      <c r="G89" s="786"/>
      <c r="H89" s="786"/>
      <c r="I89" s="786"/>
      <c r="J89" s="786"/>
      <c r="K89" s="786"/>
      <c r="L89" s="786"/>
      <c r="M89" s="787"/>
    </row>
    <row r="90" spans="1:13" ht="21.75" customHeight="1">
      <c r="A90" s="785"/>
      <c r="B90" s="786"/>
      <c r="C90" s="786"/>
      <c r="D90" s="786"/>
      <c r="E90" s="786"/>
      <c r="F90" s="786"/>
      <c r="G90" s="786"/>
      <c r="H90" s="786"/>
      <c r="I90" s="786"/>
      <c r="J90" s="786"/>
      <c r="K90" s="786"/>
      <c r="L90" s="786"/>
      <c r="M90" s="787"/>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88"/>
      <c r="J100" s="788"/>
      <c r="K100" s="788"/>
      <c r="L100" s="788"/>
      <c r="M100" s="789"/>
    </row>
    <row r="101" spans="1:13" ht="13.8" thickBot="1">
      <c r="A101" s="652" t="s">
        <v>2327</v>
      </c>
      <c r="B101" s="653"/>
      <c r="C101" s="653"/>
      <c r="D101" s="654"/>
      <c r="E101" s="654"/>
      <c r="F101" s="654"/>
      <c r="G101" s="654"/>
      <c r="H101" s="654"/>
      <c r="I101" s="790"/>
      <c r="J101" s="790"/>
      <c r="K101" s="790"/>
      <c r="L101" s="790"/>
      <c r="M101" s="791"/>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 thickBot="1">
      <c r="B6" s="831"/>
      <c r="C6" s="838"/>
      <c r="D6" s="839"/>
      <c r="E6" s="839"/>
      <c r="F6" s="839"/>
      <c r="G6" s="839"/>
      <c r="H6" s="839"/>
      <c r="I6" s="839"/>
      <c r="J6" s="840"/>
      <c r="K6" s="833"/>
      <c r="L6" s="835"/>
      <c r="M6" s="835"/>
      <c r="N6" s="837"/>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10" t="s">
        <v>2311</v>
      </c>
      <c r="C10" s="811"/>
      <c r="D10" s="811"/>
      <c r="E10" s="811"/>
      <c r="F10" s="367" t="s">
        <v>2312</v>
      </c>
      <c r="G10" s="85"/>
      <c r="H10" s="368"/>
      <c r="I10" s="812" t="s">
        <v>2313</v>
      </c>
      <c r="J10" s="812"/>
      <c r="K10" s="369" t="s">
        <v>2312</v>
      </c>
      <c r="L10" s="365"/>
      <c r="M10" s="365"/>
      <c r="N10" s="366"/>
    </row>
    <row r="11" spans="2:14">
      <c r="B11" s="370" t="s">
        <v>1023</v>
      </c>
      <c r="C11" s="371"/>
      <c r="D11" s="798"/>
      <c r="E11" s="798"/>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13" t="s">
        <v>2328</v>
      </c>
      <c r="G25" s="814"/>
      <c r="H25" s="814"/>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129</v>
      </c>
      <c r="B36" s="869" t="str">
        <f>VLOOKUP(A36,EQUIPOS!A6:D154,3,FALSE)</f>
        <v xml:space="preserve">Buldozer, Potencia al volante de 140 HP, motor de 2200 RPM, longitud de hoja 4,80m. </v>
      </c>
      <c r="C36" s="870"/>
      <c r="D36" s="870"/>
      <c r="E36" s="870"/>
      <c r="F36" s="870"/>
      <c r="G36" s="870"/>
      <c r="H36" s="871"/>
      <c r="I36" s="276"/>
      <c r="J36" s="277"/>
      <c r="K36" s="278">
        <f>VLOOKUP(A36,EQUIPOS!A6:D161,4,FALSE)</f>
        <v>135000</v>
      </c>
      <c r="L36" s="279"/>
      <c r="M36" s="280">
        <v>0.15</v>
      </c>
      <c r="N36" s="281">
        <f>K36/M36</f>
        <v>900000</v>
      </c>
    </row>
    <row r="37" spans="1:14">
      <c r="A37" t="s">
        <v>150</v>
      </c>
      <c r="B37" s="869" t="str">
        <f>VLOOKUP(A37,EQUIPOS!A7:D154,3,FALSE)</f>
        <v>Cargador : Potencia en el volante 125 hp, Clasificación de RPM del motor 2300.</v>
      </c>
      <c r="C37" s="870"/>
      <c r="D37" s="870"/>
      <c r="E37" s="870"/>
      <c r="F37" s="870"/>
      <c r="G37" s="870"/>
      <c r="H37" s="871"/>
      <c r="I37" s="276"/>
      <c r="J37" s="277"/>
      <c r="K37" s="278">
        <f>VLOOKUP(A37,EQUIPOS!A7:D162,4,FALSE)</f>
        <v>143820</v>
      </c>
      <c r="L37" s="279"/>
      <c r="M37" s="280">
        <v>0.15</v>
      </c>
      <c r="N37" s="281">
        <f>K37/M37</f>
        <v>958800</v>
      </c>
    </row>
    <row r="38" spans="1:14">
      <c r="A38" t="s">
        <v>273</v>
      </c>
      <c r="B38" s="869" t="str">
        <f>VLOOKUP(A38,EQUIPOS!A8:D154,3,FALSE)</f>
        <v>Motosierra, 93.6 cm3 - 7.1 HP, 45-90 cm - 7.9 kg</v>
      </c>
      <c r="C38" s="870"/>
      <c r="D38" s="870"/>
      <c r="E38" s="870"/>
      <c r="F38" s="870"/>
      <c r="G38" s="870"/>
      <c r="H38" s="871"/>
      <c r="I38" s="276"/>
      <c r="J38" s="277"/>
      <c r="K38" s="278">
        <f>VLOOKUP(A38,EQUIPOS!A8:D163,4,FALSE)</f>
        <v>7880</v>
      </c>
      <c r="L38" s="279"/>
      <c r="M38" s="280">
        <v>0.15</v>
      </c>
      <c r="N38" s="282">
        <f>K38/M38</f>
        <v>52533.333333333336</v>
      </c>
    </row>
    <row r="39" spans="1:14">
      <c r="B39" s="869"/>
      <c r="C39" s="870"/>
      <c r="D39" s="870"/>
      <c r="E39" s="870"/>
      <c r="F39" s="870"/>
      <c r="G39" s="870"/>
      <c r="H39" s="871"/>
      <c r="I39" s="872"/>
      <c r="J39" s="873"/>
      <c r="K39" s="283"/>
      <c r="L39" s="874"/>
      <c r="M39" s="875"/>
      <c r="N39" s="284"/>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8511.2083333333339</v>
      </c>
    </row>
    <row r="43" spans="1:14" ht="15" thickBot="1">
      <c r="B43" s="820" t="s">
        <v>1037</v>
      </c>
      <c r="C43" s="821"/>
      <c r="D43" s="821"/>
      <c r="E43" s="821"/>
      <c r="F43" s="821"/>
      <c r="G43" s="821"/>
      <c r="H43" s="821"/>
      <c r="I43" s="821"/>
      <c r="J43" s="821"/>
      <c r="K43" s="821"/>
      <c r="L43" s="821"/>
      <c r="M43" s="822"/>
      <c r="N43" s="105">
        <f>SUM(N36:N42)</f>
        <v>1919844.5416666665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83" t="s">
        <v>1041</v>
      </c>
      <c r="C58" s="884"/>
      <c r="D58" s="884"/>
      <c r="E58" s="884"/>
      <c r="F58" s="884"/>
      <c r="G58" s="885"/>
      <c r="H58" s="79" t="s">
        <v>1029</v>
      </c>
      <c r="I58" s="80" t="s">
        <v>1042</v>
      </c>
      <c r="J58" s="81" t="s">
        <v>1043</v>
      </c>
      <c r="K58" s="79" t="s">
        <v>1044</v>
      </c>
      <c r="L58" s="906" t="s">
        <v>1045</v>
      </c>
      <c r="M58" s="885"/>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907">
        <v>983.54</v>
      </c>
      <c r="M59" s="908"/>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98"/>
      <c r="M64" s="899"/>
      <c r="N64" s="305"/>
    </row>
    <row r="65" spans="1:15" ht="15" thickBot="1">
      <c r="B65" s="909" t="s">
        <v>1037</v>
      </c>
      <c r="C65" s="863"/>
      <c r="D65" s="863"/>
      <c r="E65" s="863"/>
      <c r="F65" s="863"/>
      <c r="G65" s="863"/>
      <c r="H65" s="863"/>
      <c r="I65" s="863"/>
      <c r="J65" s="863"/>
      <c r="K65" s="863"/>
      <c r="L65" s="863"/>
      <c r="M65" s="864"/>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1.2</v>
      </c>
      <c r="N70" s="305">
        <f>K70/M70</f>
        <v>170224.16666666669</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54"/>
      <c r="J75" s="54"/>
      <c r="K75" s="54"/>
      <c r="L75" s="898"/>
      <c r="M75" s="899"/>
      <c r="N75" s="305"/>
    </row>
    <row r="76" spans="1:15" ht="15" thickBot="1">
      <c r="B76" s="820" t="s">
        <v>1037</v>
      </c>
      <c r="C76" s="821"/>
      <c r="D76" s="821"/>
      <c r="E76" s="821"/>
      <c r="F76" s="821"/>
      <c r="G76" s="821"/>
      <c r="H76" s="821"/>
      <c r="I76" s="863"/>
      <c r="J76" s="863"/>
      <c r="K76" s="863"/>
      <c r="L76" s="863"/>
      <c r="M76" s="864"/>
      <c r="N76" s="310">
        <f>N70+N71+N72+N73+N74</f>
        <v>170224.16666666669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2124492.6083333329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424898.52166666661</v>
      </c>
      <c r="M83" s="856"/>
      <c r="N83" s="57"/>
    </row>
    <row r="84" spans="1:14">
      <c r="B84" s="95" t="s">
        <v>1057</v>
      </c>
      <c r="C84" s="96"/>
      <c r="D84" s="96"/>
      <c r="E84" s="96"/>
      <c r="F84" s="96"/>
      <c r="G84" s="96"/>
      <c r="H84" s="96"/>
      <c r="I84" s="93"/>
      <c r="J84" s="94"/>
      <c r="K84" s="313">
        <v>0.05</v>
      </c>
      <c r="L84" s="855">
        <f>N78*K84</f>
        <v>106224.63041666665</v>
      </c>
      <c r="M84" s="856"/>
      <c r="N84" s="57"/>
    </row>
    <row r="85" spans="1:14" ht="15" thickBot="1">
      <c r="B85" s="97" t="s">
        <v>1058</v>
      </c>
      <c r="C85" s="98"/>
      <c r="D85" s="98"/>
      <c r="E85" s="98"/>
      <c r="F85" s="98"/>
      <c r="G85" s="98"/>
      <c r="H85" s="98"/>
      <c r="I85" s="99"/>
      <c r="J85" s="100"/>
      <c r="K85" s="314">
        <v>0.05</v>
      </c>
      <c r="L85" s="857">
        <f>N78*K85</f>
        <v>106224.63041666665</v>
      </c>
      <c r="M85" s="858"/>
      <c r="N85" s="57"/>
    </row>
    <row r="86" spans="1:14" ht="15" thickBot="1">
      <c r="B86" s="820" t="s">
        <v>1037</v>
      </c>
      <c r="C86" s="821"/>
      <c r="D86" s="821"/>
      <c r="E86" s="821"/>
      <c r="F86" s="821"/>
      <c r="G86" s="821"/>
      <c r="H86" s="821"/>
      <c r="I86" s="821"/>
      <c r="J86" s="821"/>
      <c r="K86" s="821"/>
      <c r="L86" s="821"/>
      <c r="M86" s="822"/>
      <c r="N86" s="58">
        <f>L83+L84+L85</f>
        <v>637347.78249999986</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196">
        <f>N78+N86</f>
        <v>2761840.3908333327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4"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 thickBot="1">
      <c r="B6" s="831"/>
      <c r="C6" s="838"/>
      <c r="D6" s="839"/>
      <c r="E6" s="839"/>
      <c r="F6" s="839"/>
      <c r="G6" s="839"/>
      <c r="H6" s="839"/>
      <c r="I6" s="839"/>
      <c r="J6" s="840"/>
      <c r="K6" s="833"/>
      <c r="L6" s="835"/>
      <c r="M6" s="835"/>
      <c r="N6" s="837"/>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10" t="s">
        <v>2311</v>
      </c>
      <c r="C10" s="811"/>
      <c r="D10" s="811"/>
      <c r="E10" s="811"/>
      <c r="F10" s="400" t="s">
        <v>2312</v>
      </c>
      <c r="G10" s="85"/>
      <c r="H10" s="368"/>
      <c r="I10" s="812" t="s">
        <v>2313</v>
      </c>
      <c r="J10" s="812"/>
      <c r="K10" s="401" t="s">
        <v>2312</v>
      </c>
      <c r="L10" s="365"/>
      <c r="M10" s="365"/>
      <c r="N10" s="36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249</v>
      </c>
      <c r="B36" s="869" t="str">
        <f>VLOOKUP(A36,EQUIPOS!A6:D154,3,FALSE)</f>
        <v>Guadañadora, Cilindraje 41.5 cm3, Longitud del mango 1450 mm, Peso 7.4 kg</v>
      </c>
      <c r="C36" s="870"/>
      <c r="D36" s="870"/>
      <c r="E36" s="870"/>
      <c r="F36" s="870"/>
      <c r="G36" s="870"/>
      <c r="H36" s="871"/>
      <c r="I36" s="276"/>
      <c r="J36" s="277"/>
      <c r="K36" s="278">
        <f>VLOOKUP(A36,EQUIPOS!A6:D161,4,FALSE)</f>
        <v>5690</v>
      </c>
      <c r="L36" s="279"/>
      <c r="M36" s="280">
        <v>0.36</v>
      </c>
      <c r="N36" s="281">
        <f>K36/M36</f>
        <v>15805.555555555557</v>
      </c>
    </row>
    <row r="37" spans="1:14">
      <c r="A37" t="s">
        <v>273</v>
      </c>
      <c r="B37" s="869" t="str">
        <f>VLOOKUP(A37,EQUIPOS!A7:D154,3,FALSE)</f>
        <v>Motosierra, 93.6 cm3 - 7.1 HP, 45-90 cm - 7.9 kg</v>
      </c>
      <c r="C37" s="870"/>
      <c r="D37" s="870"/>
      <c r="E37" s="870"/>
      <c r="F37" s="870"/>
      <c r="G37" s="870"/>
      <c r="H37" s="871"/>
      <c r="I37" s="276"/>
      <c r="J37" s="277"/>
      <c r="K37" s="278">
        <f>VLOOKUP(A37,EQUIPOS!A7:D162,4,FALSE)</f>
        <v>7880</v>
      </c>
      <c r="L37" s="279"/>
      <c r="M37" s="280">
        <v>0.10299999999999999</v>
      </c>
      <c r="N37" s="281">
        <f>K37/M37</f>
        <v>76504.854368932036</v>
      </c>
    </row>
    <row r="38" spans="1:14">
      <c r="B38" s="869"/>
      <c r="C38" s="870"/>
      <c r="D38" s="870"/>
      <c r="E38" s="870"/>
      <c r="F38" s="870"/>
      <c r="G38" s="870"/>
      <c r="H38" s="871"/>
      <c r="I38" s="276"/>
      <c r="J38" s="277"/>
      <c r="K38" s="278"/>
      <c r="L38" s="279"/>
      <c r="M38" s="280"/>
      <c r="N38" s="282"/>
    </row>
    <row r="39" spans="1:14">
      <c r="B39" s="869"/>
      <c r="C39" s="870"/>
      <c r="D39" s="870"/>
      <c r="E39" s="870"/>
      <c r="F39" s="870"/>
      <c r="G39" s="870"/>
      <c r="H39" s="871"/>
      <c r="I39" s="872"/>
      <c r="J39" s="873"/>
      <c r="K39" s="283"/>
      <c r="L39" s="874"/>
      <c r="M39" s="875"/>
      <c r="N39" s="284"/>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1773.1597222222224</v>
      </c>
    </row>
    <row r="43" spans="1:14" ht="15" thickBot="1">
      <c r="B43" s="820" t="s">
        <v>1037</v>
      </c>
      <c r="C43" s="821"/>
      <c r="D43" s="821"/>
      <c r="E43" s="821"/>
      <c r="F43" s="821"/>
      <c r="G43" s="821"/>
      <c r="H43" s="821"/>
      <c r="I43" s="821"/>
      <c r="J43" s="821"/>
      <c r="K43" s="821"/>
      <c r="L43" s="821"/>
      <c r="M43" s="822"/>
      <c r="N43" s="105">
        <f>SUM(N36:N42)</f>
        <v>94083.569646709817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907">
        <f>'900.2'!N78</f>
        <v>757.57575757575762</v>
      </c>
      <c r="M59" s="908"/>
      <c r="N59" s="296">
        <f>K59*L59</f>
        <v>37878.78787878788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37878.78787878788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2.88</v>
      </c>
      <c r="N70" s="305">
        <f>K70/M70</f>
        <v>35463.194444444445</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N70+N71+N72+N73+N74</f>
        <v>35463.194444444445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167425.55196994214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33485.110393988427</v>
      </c>
      <c r="M83" s="856"/>
      <c r="N83" s="57"/>
    </row>
    <row r="84" spans="1:14">
      <c r="B84" s="95" t="s">
        <v>1057</v>
      </c>
      <c r="C84" s="96"/>
      <c r="D84" s="96"/>
      <c r="E84" s="96"/>
      <c r="F84" s="96"/>
      <c r="G84" s="96"/>
      <c r="H84" s="96"/>
      <c r="I84" s="93"/>
      <c r="J84" s="94"/>
      <c r="K84" s="313">
        <v>0.05</v>
      </c>
      <c r="L84" s="855">
        <f>N78*K84</f>
        <v>8371.2775984971067</v>
      </c>
      <c r="M84" s="856"/>
      <c r="N84" s="57"/>
    </row>
    <row r="85" spans="1:14" ht="15" thickBot="1">
      <c r="B85" s="97" t="s">
        <v>1058</v>
      </c>
      <c r="C85" s="98"/>
      <c r="D85" s="98"/>
      <c r="E85" s="98"/>
      <c r="F85" s="98"/>
      <c r="G85" s="98"/>
      <c r="H85" s="98"/>
      <c r="I85" s="99"/>
      <c r="J85" s="100"/>
      <c r="K85" s="314">
        <v>0.05</v>
      </c>
      <c r="L85" s="857">
        <f>N78*K85</f>
        <v>8371.2775984971067</v>
      </c>
      <c r="M85" s="858"/>
      <c r="N85" s="57"/>
    </row>
    <row r="86" spans="1:14" ht="15" thickBot="1">
      <c r="B86" s="820" t="s">
        <v>1037</v>
      </c>
      <c r="C86" s="821"/>
      <c r="D86" s="821"/>
      <c r="E86" s="821"/>
      <c r="F86" s="821"/>
      <c r="G86" s="821"/>
      <c r="H86" s="821"/>
      <c r="I86" s="821"/>
      <c r="J86" s="821"/>
      <c r="K86" s="821"/>
      <c r="L86" s="821"/>
      <c r="M86" s="822"/>
      <c r="N86" s="58">
        <f>L83+L84+L85</f>
        <v>50227.665590982644</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196">
        <f>N78+N86</f>
        <v>217653.21756092479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6"/>
      <c r="J36" s="277"/>
      <c r="K36" s="278">
        <f>VLOOKUP(A36,EQUIPOS!A6:D161,4,FALSE)</f>
        <v>143820</v>
      </c>
      <c r="L36" s="279"/>
      <c r="M36" s="280">
        <v>2.375</v>
      </c>
      <c r="N36" s="281">
        <f>K36/M36</f>
        <v>60555.789473684214</v>
      </c>
    </row>
    <row r="37" spans="1:14">
      <c r="A37" t="s">
        <v>180</v>
      </c>
      <c r="B37" s="869" t="str">
        <f>VLOOKUP(A37,EQUIPOS!A7:D154,3,FALSE)</f>
        <v>Compresor 120 HP, con martillo.</v>
      </c>
      <c r="C37" s="870"/>
      <c r="D37" s="870"/>
      <c r="E37" s="870"/>
      <c r="F37" s="870"/>
      <c r="G37" s="870"/>
      <c r="H37" s="871"/>
      <c r="I37" s="276"/>
      <c r="J37" s="277"/>
      <c r="K37" s="278">
        <f>VLOOKUP(A37,EQUIPOS!A7:D162,4,FALSE)</f>
        <v>90000</v>
      </c>
      <c r="L37" s="279"/>
      <c r="M37" s="280">
        <v>2.375</v>
      </c>
      <c r="N37" s="281">
        <f>K37/M37</f>
        <v>37894.73684210526</v>
      </c>
    </row>
    <row r="38" spans="1:14">
      <c r="A38" t="s">
        <v>195</v>
      </c>
      <c r="B38" s="869" t="str">
        <f>VLOOKUP(A38,EQUIPOS!A7:D154,3,FALSE)</f>
        <v xml:space="preserve">Equipo de oxicorte, Capacidad de corte: hasta 6´´ (152mm) </v>
      </c>
      <c r="C38" s="870"/>
      <c r="D38" s="870"/>
      <c r="E38" s="870"/>
      <c r="F38" s="870"/>
      <c r="G38" s="870"/>
      <c r="H38" s="871"/>
      <c r="I38" s="276"/>
      <c r="J38" s="277"/>
      <c r="K38" s="278">
        <f>VLOOKUP(A38,EQUIPOS!A7:D162,4,FALSE)</f>
        <v>17850</v>
      </c>
      <c r="L38" s="279"/>
      <c r="M38" s="280">
        <v>2.375</v>
      </c>
      <c r="N38" s="282">
        <f>K38/M38</f>
        <v>7515.7894736842109</v>
      </c>
    </row>
    <row r="39" spans="1:14">
      <c r="B39" s="869"/>
      <c r="C39" s="870"/>
      <c r="D39" s="870"/>
      <c r="E39" s="870"/>
      <c r="F39" s="870"/>
      <c r="G39" s="870"/>
      <c r="H39" s="871"/>
      <c r="I39" s="872"/>
      <c r="J39" s="873"/>
      <c r="K39" s="283"/>
      <c r="L39" s="874"/>
      <c r="M39" s="875"/>
      <c r="N39" s="284"/>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0.1</v>
      </c>
      <c r="M42" s="882"/>
      <c r="N42" s="111">
        <f>N76*L42</f>
        <v>1343.8736842105263</v>
      </c>
    </row>
    <row r="43" spans="1:14" ht="15" thickBot="1">
      <c r="B43" s="820" t="s">
        <v>1037</v>
      </c>
      <c r="C43" s="821"/>
      <c r="D43" s="821"/>
      <c r="E43" s="821"/>
      <c r="F43" s="821"/>
      <c r="G43" s="821"/>
      <c r="H43" s="821"/>
      <c r="I43" s="821"/>
      <c r="J43" s="821"/>
      <c r="K43" s="821"/>
      <c r="L43" s="821"/>
      <c r="M43" s="822"/>
      <c r="N43" s="105">
        <f>SUM(N36:N42)</f>
        <v>107310.18947368421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7">
        <f>'900.2'!N78</f>
        <v>757.57575757575762</v>
      </c>
      <c r="M59" s="908"/>
      <c r="N59" s="296">
        <f>K59*L59</f>
        <v>757.57575757575762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757.57575757575762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19</v>
      </c>
      <c r="N70" s="305">
        <f>K70/M70</f>
        <v>8063.2631578947367</v>
      </c>
      <c r="O70" s="112"/>
    </row>
    <row r="71" spans="1:15">
      <c r="A71" t="s">
        <v>30</v>
      </c>
      <c r="B71" s="55" t="str">
        <f>VLOOKUP(A71,'MANO DE OBRA'!A8:D68,3,FALSE)</f>
        <v>Oficial</v>
      </c>
      <c r="C71" s="53"/>
      <c r="D71" s="53"/>
      <c r="E71" s="53"/>
      <c r="F71" s="53"/>
      <c r="G71" s="53"/>
      <c r="H71" s="53"/>
      <c r="I71" s="301">
        <f>K71/J71*100</f>
        <v>55207.567567567574</v>
      </c>
      <c r="J71" s="302">
        <v>185</v>
      </c>
      <c r="K71" s="307">
        <f>VLOOKUP(A71,'MANO DE OBRA'!A8:D99,4,FALSE)</f>
        <v>102134</v>
      </c>
      <c r="L71" s="56"/>
      <c r="M71" s="304">
        <v>19</v>
      </c>
      <c r="N71" s="305">
        <f>K71/M71</f>
        <v>5375.4736842105267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N70+N71+N72+N73+N74</f>
        <v>13438.736842105263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88">
        <f>N43+N54+N65+N76</f>
        <v>121506.50207336523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24301.300414673049</v>
      </c>
      <c r="M83" s="856"/>
      <c r="N83" s="57"/>
    </row>
    <row r="84" spans="1:14">
      <c r="B84" s="95" t="s">
        <v>1057</v>
      </c>
      <c r="C84" s="96"/>
      <c r="D84" s="96"/>
      <c r="E84" s="96"/>
      <c r="F84" s="96"/>
      <c r="G84" s="96"/>
      <c r="H84" s="96"/>
      <c r="I84" s="93"/>
      <c r="J84" s="94"/>
      <c r="K84" s="313">
        <v>0.05</v>
      </c>
      <c r="L84" s="855">
        <f>N78*K84</f>
        <v>6075.3251036682623</v>
      </c>
      <c r="M84" s="856"/>
      <c r="N84" s="57"/>
    </row>
    <row r="85" spans="1:14" ht="15" thickBot="1">
      <c r="B85" s="97" t="s">
        <v>1058</v>
      </c>
      <c r="C85" s="98"/>
      <c r="D85" s="98"/>
      <c r="E85" s="98"/>
      <c r="F85" s="98"/>
      <c r="G85" s="98"/>
      <c r="H85" s="98"/>
      <c r="I85" s="99"/>
      <c r="J85" s="100"/>
      <c r="K85" s="314">
        <v>0.05</v>
      </c>
      <c r="L85" s="857">
        <f>N78*K85</f>
        <v>6075.3251036682623</v>
      </c>
      <c r="M85" s="858"/>
      <c r="N85" s="57"/>
    </row>
    <row r="86" spans="1:14" ht="15" thickBot="1">
      <c r="B86" s="820" t="s">
        <v>1037</v>
      </c>
      <c r="C86" s="821"/>
      <c r="D86" s="821"/>
      <c r="E86" s="821"/>
      <c r="F86" s="821"/>
      <c r="G86" s="821"/>
      <c r="H86" s="821"/>
      <c r="I86" s="821"/>
      <c r="J86" s="821"/>
      <c r="K86" s="821"/>
      <c r="L86" s="821"/>
      <c r="M86" s="822"/>
      <c r="N86" s="58">
        <f>L83+L84+L85</f>
        <v>36451.950622009572</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58">
        <f>N78+N86</f>
        <v>157958.45269537481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c r="B106" s="823"/>
      <c r="C106" s="824"/>
      <c r="D106" s="824"/>
      <c r="E106" s="824"/>
      <c r="F106" s="824"/>
      <c r="G106" s="824"/>
      <c r="H106" s="824"/>
      <c r="I106" s="824"/>
      <c r="J106" s="824"/>
      <c r="K106" s="824"/>
      <c r="L106" s="824"/>
      <c r="M106" s="824"/>
      <c r="N106" s="825"/>
    </row>
    <row r="107" spans="2:14" ht="27.7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 thickBot="1">
      <c r="B6" s="831"/>
      <c r="C6" s="838"/>
      <c r="D6" s="839"/>
      <c r="E6" s="839"/>
      <c r="F6" s="839"/>
      <c r="G6" s="839"/>
      <c r="H6" s="839"/>
      <c r="I6" s="839"/>
      <c r="J6" s="840"/>
      <c r="K6" s="833"/>
      <c r="L6" s="835"/>
      <c r="M6" s="835"/>
      <c r="N6" s="837"/>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10" t="s">
        <v>2311</v>
      </c>
      <c r="C10" s="811"/>
      <c r="D10" s="811"/>
      <c r="E10" s="811"/>
      <c r="F10" s="400" t="s">
        <v>2312</v>
      </c>
      <c r="G10" s="85"/>
      <c r="H10" s="368"/>
      <c r="I10" s="812" t="s">
        <v>2313</v>
      </c>
      <c r="J10" s="812"/>
      <c r="K10" s="401" t="s">
        <v>2312</v>
      </c>
      <c r="L10" s="365"/>
      <c r="M10" s="365"/>
      <c r="N10" s="36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312</v>
      </c>
      <c r="B36" s="869" t="str">
        <f>VLOOKUP(A36,EQUIPOS!A6:D154,3,FALSE)</f>
        <v>Retroexcavadora sobre oruga, potencia 138 HP, balde de 1,5 m3.</v>
      </c>
      <c r="C36" s="870"/>
      <c r="D36" s="870"/>
      <c r="E36" s="870"/>
      <c r="F36" s="870"/>
      <c r="G36" s="870"/>
      <c r="H36" s="871"/>
      <c r="I36" s="276"/>
      <c r="J36" s="277"/>
      <c r="K36" s="278">
        <f>VLOOKUP(A36,EQUIPOS!A6:D161,4,FALSE)</f>
        <v>154700</v>
      </c>
      <c r="L36" s="279"/>
      <c r="M36" s="280">
        <v>2.5</v>
      </c>
      <c r="N36" s="281">
        <f>K36/M36</f>
        <v>61880</v>
      </c>
    </row>
    <row r="37" spans="1:14">
      <c r="A37" t="s">
        <v>180</v>
      </c>
      <c r="B37" s="869" t="str">
        <f>VLOOKUP(A37,EQUIPOS!A7:D154,3,FALSE)</f>
        <v>Compresor 120 HP, con martillo.</v>
      </c>
      <c r="C37" s="870"/>
      <c r="D37" s="870"/>
      <c r="E37" s="870"/>
      <c r="F37" s="870"/>
      <c r="G37" s="870"/>
      <c r="H37" s="871"/>
      <c r="I37" s="276"/>
      <c r="J37" s="277"/>
      <c r="K37" s="278">
        <f>VLOOKUP(A37,EQUIPOS!A7:D162,4,FALSE)</f>
        <v>90000</v>
      </c>
      <c r="L37" s="279"/>
      <c r="M37" s="280">
        <v>2.5</v>
      </c>
      <c r="N37" s="281">
        <f>K37/M37</f>
        <v>36000</v>
      </c>
    </row>
    <row r="38" spans="1:14">
      <c r="A38" t="s">
        <v>195</v>
      </c>
      <c r="B38" s="869" t="str">
        <f>VLOOKUP(A38,EQUIPOS!A8:D154,3,FALSE)</f>
        <v xml:space="preserve">Equipo de oxicorte, Capacidad de corte: hasta 6´´ (152mm) </v>
      </c>
      <c r="C38" s="870"/>
      <c r="D38" s="870"/>
      <c r="E38" s="870"/>
      <c r="F38" s="870"/>
      <c r="G38" s="870"/>
      <c r="H38" s="871"/>
      <c r="I38" s="276"/>
      <c r="J38" s="277"/>
      <c r="K38" s="278">
        <f>VLOOKUP(A38,EQUIPOS!A8:D163,4,FALSE)</f>
        <v>17850</v>
      </c>
      <c r="L38" s="279"/>
      <c r="M38" s="280">
        <v>2.5</v>
      </c>
      <c r="N38" s="281">
        <f>K38/M38</f>
        <v>7140</v>
      </c>
    </row>
    <row r="39" spans="1:14">
      <c r="B39" s="869"/>
      <c r="C39" s="870"/>
      <c r="D39" s="870"/>
      <c r="E39" s="870"/>
      <c r="F39" s="870"/>
      <c r="G39" s="870"/>
      <c r="H39" s="871"/>
      <c r="I39" s="872"/>
      <c r="J39" s="873"/>
      <c r="K39" s="283"/>
      <c r="L39" s="874"/>
      <c r="M39" s="875"/>
      <c r="N39" s="284"/>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N76*L42</f>
        <v>255.33599999999998</v>
      </c>
    </row>
    <row r="43" spans="1:14" ht="15" thickBot="1">
      <c r="B43" s="820" t="s">
        <v>1037</v>
      </c>
      <c r="C43" s="821"/>
      <c r="D43" s="821"/>
      <c r="E43" s="821"/>
      <c r="F43" s="821"/>
      <c r="G43" s="821"/>
      <c r="H43" s="821"/>
      <c r="I43" s="821"/>
      <c r="J43" s="821"/>
      <c r="K43" s="821"/>
      <c r="L43" s="821"/>
      <c r="M43" s="822"/>
      <c r="N43" s="105">
        <f>SUM(N36:N42)</f>
        <v>105275.336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7">
        <f>'900.2'!N78</f>
        <v>757.57575757575762</v>
      </c>
      <c r="M59" s="908"/>
      <c r="N59" s="296">
        <f>K59*L59</f>
        <v>757.57575757575762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757.57575757575762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20</v>
      </c>
      <c r="N70" s="305">
        <f>K70/M70</f>
        <v>7660.1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N70+N71+N72+N73+N74</f>
        <v>12766.8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118799.71175757576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23759.942351515154</v>
      </c>
      <c r="M83" s="856"/>
      <c r="N83" s="57"/>
    </row>
    <row r="84" spans="1:14">
      <c r="B84" s="95" t="s">
        <v>1057</v>
      </c>
      <c r="C84" s="96"/>
      <c r="D84" s="96"/>
      <c r="E84" s="96"/>
      <c r="F84" s="96"/>
      <c r="G84" s="96"/>
      <c r="H84" s="96"/>
      <c r="I84" s="93"/>
      <c r="J84" s="94"/>
      <c r="K84" s="313">
        <v>0.05</v>
      </c>
      <c r="L84" s="855">
        <f>N78*K84</f>
        <v>5939.9855878787885</v>
      </c>
      <c r="M84" s="856"/>
      <c r="N84" s="57"/>
    </row>
    <row r="85" spans="1:14" ht="15" thickBot="1">
      <c r="B85" s="97" t="s">
        <v>1058</v>
      </c>
      <c r="C85" s="98"/>
      <c r="D85" s="98"/>
      <c r="E85" s="98"/>
      <c r="F85" s="98"/>
      <c r="G85" s="98"/>
      <c r="H85" s="98"/>
      <c r="I85" s="99"/>
      <c r="J85" s="100"/>
      <c r="K85" s="314">
        <v>0.05</v>
      </c>
      <c r="L85" s="857">
        <f>N78*K85</f>
        <v>5939.9855878787885</v>
      </c>
      <c r="M85" s="858"/>
      <c r="N85" s="57"/>
    </row>
    <row r="86" spans="1:14" ht="15" thickBot="1">
      <c r="B86" s="820" t="s">
        <v>1037</v>
      </c>
      <c r="C86" s="821"/>
      <c r="D86" s="821"/>
      <c r="E86" s="821"/>
      <c r="F86" s="821"/>
      <c r="G86" s="821"/>
      <c r="H86" s="821"/>
      <c r="I86" s="821"/>
      <c r="J86" s="821"/>
      <c r="K86" s="821"/>
      <c r="L86" s="821"/>
      <c r="M86" s="822"/>
      <c r="N86" s="58">
        <f>L83+L84+L85</f>
        <v>35639.913527272729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154439.6252848485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 thickBot="1">
      <c r="B6" s="831"/>
      <c r="C6" s="838"/>
      <c r="D6" s="839"/>
      <c r="E6" s="839"/>
      <c r="F6" s="839"/>
      <c r="G6" s="839"/>
      <c r="H6" s="839"/>
      <c r="I6" s="839"/>
      <c r="J6" s="840"/>
      <c r="K6" s="833"/>
      <c r="L6" s="835"/>
      <c r="M6" s="835"/>
      <c r="N6" s="837"/>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10" t="s">
        <v>2311</v>
      </c>
      <c r="C10" s="811"/>
      <c r="D10" s="811"/>
      <c r="E10" s="811"/>
      <c r="F10" s="400" t="s">
        <v>2312</v>
      </c>
      <c r="G10" s="85"/>
      <c r="H10" s="368"/>
      <c r="I10" s="812" t="s">
        <v>2313</v>
      </c>
      <c r="J10" s="812"/>
      <c r="K10" s="401" t="s">
        <v>2312</v>
      </c>
      <c r="L10" s="365"/>
      <c r="M10" s="365"/>
      <c r="N10" s="36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6"/>
      <c r="J36" s="277"/>
      <c r="K36" s="278">
        <f>VLOOKUP(A36,EQUIPOS!A6:D161,4,FALSE)</f>
        <v>143820</v>
      </c>
      <c r="L36" s="279"/>
      <c r="M36" s="280">
        <v>9.25</v>
      </c>
      <c r="N36" s="281">
        <f>K36/M36</f>
        <v>15548.108108108108</v>
      </c>
    </row>
    <row r="37" spans="1:14">
      <c r="A37" t="s">
        <v>180</v>
      </c>
      <c r="B37" s="869" t="str">
        <f>VLOOKUP(A37,EQUIPOS!A7:D154,3,FALSE)</f>
        <v>Compresor 120 HP, con martillo.</v>
      </c>
      <c r="C37" s="870"/>
      <c r="D37" s="870"/>
      <c r="E37" s="870"/>
      <c r="F37" s="870"/>
      <c r="G37" s="870"/>
      <c r="H37" s="871"/>
      <c r="I37" s="276"/>
      <c r="J37" s="277"/>
      <c r="K37" s="278">
        <f>VLOOKUP(A37,EQUIPOS!A7:D162,4,FALSE)</f>
        <v>90000</v>
      </c>
      <c r="L37" s="279"/>
      <c r="M37" s="280">
        <v>9.25</v>
      </c>
      <c r="N37" s="281">
        <f>K37/M37</f>
        <v>9729.72972972973</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4"/>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N76*L42</f>
        <v>55.207567567567565</v>
      </c>
    </row>
    <row r="43" spans="1:14" ht="15" thickBot="1">
      <c r="B43" s="820" t="s">
        <v>1037</v>
      </c>
      <c r="C43" s="821"/>
      <c r="D43" s="821"/>
      <c r="E43" s="821"/>
      <c r="F43" s="821"/>
      <c r="G43" s="821"/>
      <c r="H43" s="821"/>
      <c r="I43" s="821"/>
      <c r="J43" s="821"/>
      <c r="K43" s="821"/>
      <c r="L43" s="821"/>
      <c r="M43" s="822"/>
      <c r="N43" s="105">
        <f>SUM(N36:N42)</f>
        <v>25333.045405405406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7">
        <f>'900.2'!N78</f>
        <v>757.57575757575762</v>
      </c>
      <c r="M59" s="908"/>
      <c r="N59" s="296">
        <f>K59*L59</f>
        <v>757.57575757575762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757.57575757575762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74</v>
      </c>
      <c r="N70" s="305">
        <f>K70/M70</f>
        <v>1380.1891891891892</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74</v>
      </c>
      <c r="N71" s="305">
        <f>K71/M71</f>
        <v>1380.1891891891892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N70+N71+N72+N73+N74</f>
        <v>2760.3783783783783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28850.999541359539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5770.1999082719085</v>
      </c>
      <c r="M83" s="856"/>
      <c r="N83" s="57"/>
    </row>
    <row r="84" spans="1:14">
      <c r="B84" s="95" t="s">
        <v>1057</v>
      </c>
      <c r="C84" s="96"/>
      <c r="D84" s="96"/>
      <c r="E84" s="96"/>
      <c r="F84" s="96"/>
      <c r="G84" s="96"/>
      <c r="H84" s="96"/>
      <c r="I84" s="93"/>
      <c r="J84" s="94"/>
      <c r="K84" s="313">
        <v>0.05</v>
      </c>
      <c r="L84" s="855">
        <f>N78*K84</f>
        <v>1442.5499770679771</v>
      </c>
      <c r="M84" s="856"/>
      <c r="N84" s="57"/>
    </row>
    <row r="85" spans="1:14" ht="15" thickBot="1">
      <c r="B85" s="97" t="s">
        <v>1058</v>
      </c>
      <c r="C85" s="98"/>
      <c r="D85" s="98"/>
      <c r="E85" s="98"/>
      <c r="F85" s="98"/>
      <c r="G85" s="98"/>
      <c r="H85" s="98"/>
      <c r="I85" s="99"/>
      <c r="J85" s="100"/>
      <c r="K85" s="314">
        <v>0.05</v>
      </c>
      <c r="L85" s="857">
        <f>N78*K85</f>
        <v>1442.5499770679771</v>
      </c>
      <c r="M85" s="858"/>
      <c r="N85" s="57"/>
    </row>
    <row r="86" spans="1:14" ht="15" thickBot="1">
      <c r="B86" s="820" t="s">
        <v>1037</v>
      </c>
      <c r="C86" s="821"/>
      <c r="D86" s="821"/>
      <c r="E86" s="821"/>
      <c r="F86" s="821"/>
      <c r="G86" s="821"/>
      <c r="H86" s="821"/>
      <c r="I86" s="821"/>
      <c r="J86" s="821"/>
      <c r="K86" s="821"/>
      <c r="L86" s="821"/>
      <c r="M86" s="822"/>
      <c r="N86" s="58">
        <f>L83+L84+L85</f>
        <v>8655.2998624078627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37506.2994037674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180</v>
      </c>
      <c r="B36" s="869" t="str">
        <f>VLOOKUP(A36,EQUIPOS!A6:D154,3,FALSE)</f>
        <v>Compresor 120 HP, con martillo.</v>
      </c>
      <c r="C36" s="870"/>
      <c r="D36" s="870"/>
      <c r="E36" s="870"/>
      <c r="F36" s="870"/>
      <c r="G36" s="870"/>
      <c r="H36" s="871"/>
      <c r="I36" s="276"/>
      <c r="J36" s="277"/>
      <c r="K36" s="278">
        <f>VLOOKUP(A36,EQUIPOS!A6:D161,4,FALSE)</f>
        <v>90000</v>
      </c>
      <c r="L36" s="279"/>
      <c r="M36" s="280">
        <v>2.5</v>
      </c>
      <c r="N36" s="281">
        <f>K36/M36</f>
        <v>36000</v>
      </c>
    </row>
    <row r="37" span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4"/>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0.1</v>
      </c>
      <c r="M42" s="882"/>
      <c r="N42" s="111">
        <f>N76*L42</f>
        <v>1021.3450000000001</v>
      </c>
    </row>
    <row r="43" spans="1:14" ht="15" thickBot="1">
      <c r="B43" s="820" t="s">
        <v>1037</v>
      </c>
      <c r="C43" s="821"/>
      <c r="D43" s="821"/>
      <c r="E43" s="821"/>
      <c r="F43" s="821"/>
      <c r="G43" s="821"/>
      <c r="H43" s="821"/>
      <c r="I43" s="821"/>
      <c r="J43" s="821"/>
      <c r="K43" s="821"/>
      <c r="L43" s="821"/>
      <c r="M43" s="822"/>
      <c r="N43" s="105">
        <f>SUM(N36:N42)</f>
        <v>37021.345000000001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7">
        <f>'900.2'!N78</f>
        <v>757.57575757575762</v>
      </c>
      <c r="M59" s="908"/>
      <c r="N59" s="296">
        <f>K59*L59</f>
        <v>757.57575757575762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757.57575757575762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20</v>
      </c>
      <c r="N70" s="305">
        <f>K70/M70</f>
        <v>10213.450000000001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N70+N71+N72+N73+N74</f>
        <v>10213.450000000001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47992.370757575758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9598.4741515151527</v>
      </c>
      <c r="M83" s="856"/>
      <c r="N83" s="57"/>
    </row>
    <row r="84" spans="1:14">
      <c r="B84" s="95" t="s">
        <v>1057</v>
      </c>
      <c r="C84" s="96"/>
      <c r="D84" s="96"/>
      <c r="E84" s="96"/>
      <c r="F84" s="96"/>
      <c r="G84" s="96"/>
      <c r="H84" s="96"/>
      <c r="I84" s="93"/>
      <c r="J84" s="94"/>
      <c r="K84" s="313">
        <v>0.05</v>
      </c>
      <c r="L84" s="855">
        <f>N78*K84</f>
        <v>2399.6185378787882</v>
      </c>
      <c r="M84" s="856"/>
      <c r="N84" s="57"/>
    </row>
    <row r="85" spans="1:14" ht="15" thickBot="1">
      <c r="B85" s="97" t="s">
        <v>1058</v>
      </c>
      <c r="C85" s="98"/>
      <c r="D85" s="98"/>
      <c r="E85" s="98"/>
      <c r="F85" s="98"/>
      <c r="G85" s="98"/>
      <c r="H85" s="98"/>
      <c r="I85" s="99"/>
      <c r="J85" s="100"/>
      <c r="K85" s="314">
        <v>0.05</v>
      </c>
      <c r="L85" s="857">
        <f>N78*K85</f>
        <v>2399.6185378787882</v>
      </c>
      <c r="M85" s="858"/>
      <c r="N85" s="57"/>
    </row>
    <row r="86" spans="1:14" ht="15" thickBot="1">
      <c r="B86" s="820" t="s">
        <v>1037</v>
      </c>
      <c r="C86" s="821"/>
      <c r="D86" s="821"/>
      <c r="E86" s="821"/>
      <c r="F86" s="821"/>
      <c r="G86" s="821"/>
      <c r="H86" s="821"/>
      <c r="I86" s="821"/>
      <c r="J86" s="821"/>
      <c r="K86" s="821"/>
      <c r="L86" s="821"/>
      <c r="M86" s="822"/>
      <c r="N86" s="58">
        <f>L83+L84+L85</f>
        <v>14397.71122727273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62390.08198484849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6"/>
      <c r="J36" s="277"/>
      <c r="K36" s="278">
        <f>VLOOKUP(A36,EQUIPOS!A6:D161,4,FALSE)</f>
        <v>143820</v>
      </c>
      <c r="L36" s="279"/>
      <c r="M36" s="280">
        <v>2.375</v>
      </c>
      <c r="N36" s="281">
        <f>K36/M36</f>
        <v>60555.789473684214</v>
      </c>
    </row>
    <row r="37" spans="1:14">
      <c r="A37" t="s">
        <v>180</v>
      </c>
      <c r="B37" s="869" t="str">
        <f>VLOOKUP(A37,EQUIPOS!A7:D154,3,FALSE)</f>
        <v>Compresor 120 HP, con martillo.</v>
      </c>
      <c r="C37" s="870"/>
      <c r="D37" s="870"/>
      <c r="E37" s="870"/>
      <c r="F37" s="870"/>
      <c r="G37" s="870"/>
      <c r="H37" s="871"/>
      <c r="I37" s="276"/>
      <c r="J37" s="277"/>
      <c r="K37" s="278">
        <f>VLOOKUP(A37,EQUIPOS!A7:D162,4,FALSE)</f>
        <v>90000</v>
      </c>
      <c r="L37" s="279"/>
      <c r="M37" s="280">
        <v>2.375</v>
      </c>
      <c r="N37" s="281">
        <f>K37/M37</f>
        <v>37894.73684210526</v>
      </c>
    </row>
    <row r="38" spans="1:14">
      <c r="A38" t="s">
        <v>195</v>
      </c>
      <c r="B38" s="869" t="str">
        <f>VLOOKUP(A38,EQUIPOS!A8:D154,3,FALSE)</f>
        <v xml:space="preserve">Equipo de oxicorte, Capacidad de corte: hasta 6´´ (152mm) </v>
      </c>
      <c r="C38" s="870"/>
      <c r="D38" s="870"/>
      <c r="E38" s="870"/>
      <c r="F38" s="870"/>
      <c r="G38" s="870"/>
      <c r="H38" s="871"/>
      <c r="I38" s="276"/>
      <c r="J38" s="277"/>
      <c r="K38" s="278">
        <f>VLOOKUP(A38,EQUIPOS!A8:D163,4,FALSE)</f>
        <v>17850</v>
      </c>
      <c r="L38" s="279"/>
      <c r="M38" s="280">
        <v>2.375</v>
      </c>
      <c r="N38" s="281">
        <f>K38/M38</f>
        <v>7515.7894736842109</v>
      </c>
    </row>
    <row r="39" spans="1:14">
      <c r="B39" s="869"/>
      <c r="C39" s="870"/>
      <c r="D39" s="870"/>
      <c r="E39" s="870"/>
      <c r="F39" s="870"/>
      <c r="G39" s="870"/>
      <c r="H39" s="871"/>
      <c r="I39" s="872"/>
      <c r="J39" s="873"/>
      <c r="K39" s="283"/>
      <c r="L39" s="874"/>
      <c r="M39" s="875"/>
      <c r="N39" s="284"/>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0.1</v>
      </c>
      <c r="M42" s="882"/>
      <c r="N42" s="111">
        <f>N76*L42</f>
        <v>1343.8736842105263</v>
      </c>
    </row>
    <row r="43" spans="1:14" ht="15" thickBot="1">
      <c r="B43" s="820" t="s">
        <v>1037</v>
      </c>
      <c r="C43" s="821"/>
      <c r="D43" s="821"/>
      <c r="E43" s="821"/>
      <c r="F43" s="821"/>
      <c r="G43" s="821"/>
      <c r="H43" s="821"/>
      <c r="I43" s="821"/>
      <c r="J43" s="821"/>
      <c r="K43" s="821"/>
      <c r="L43" s="821"/>
      <c r="M43" s="822"/>
      <c r="N43" s="105">
        <f>SUM(N36:N42)</f>
        <v>107310.18947368421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7">
        <f>'900.2'!N78</f>
        <v>757.57575757575762</v>
      </c>
      <c r="M59" s="908"/>
      <c r="N59" s="296">
        <f>K59*L59</f>
        <v>757.57575757575762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757.57575757575762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19</v>
      </c>
      <c r="N70" s="305">
        <f>K70/M70</f>
        <v>8063.2631578947367</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19</v>
      </c>
      <c r="N71" s="305">
        <f>K71/M71</f>
        <v>5375.4736842105267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N70+N71+N72+N73+N74</f>
        <v>13438.736842105263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121506.50207336523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24301.300414673049</v>
      </c>
      <c r="M83" s="856"/>
      <c r="N83" s="57"/>
    </row>
    <row r="84" spans="1:14">
      <c r="B84" s="95" t="s">
        <v>1057</v>
      </c>
      <c r="C84" s="96"/>
      <c r="D84" s="96"/>
      <c r="E84" s="96"/>
      <c r="F84" s="96"/>
      <c r="G84" s="96"/>
      <c r="H84" s="96"/>
      <c r="I84" s="93"/>
      <c r="J84" s="94"/>
      <c r="K84" s="313">
        <v>0.05</v>
      </c>
      <c r="L84" s="855">
        <f>N78*K84</f>
        <v>6075.3251036682623</v>
      </c>
      <c r="M84" s="856"/>
      <c r="N84" s="57"/>
    </row>
    <row r="85" spans="1:14" ht="15" thickBot="1">
      <c r="B85" s="97" t="s">
        <v>1058</v>
      </c>
      <c r="C85" s="98"/>
      <c r="D85" s="98"/>
      <c r="E85" s="98"/>
      <c r="F85" s="98"/>
      <c r="G85" s="98"/>
      <c r="H85" s="98"/>
      <c r="I85" s="99"/>
      <c r="J85" s="100"/>
      <c r="K85" s="314">
        <v>0.05</v>
      </c>
      <c r="L85" s="857">
        <f>N78*K85</f>
        <v>6075.3251036682623</v>
      </c>
      <c r="M85" s="858"/>
      <c r="N85" s="57"/>
    </row>
    <row r="86" spans="1:14" ht="15" thickBot="1">
      <c r="B86" s="820" t="s">
        <v>1037</v>
      </c>
      <c r="C86" s="821"/>
      <c r="D86" s="821"/>
      <c r="E86" s="821"/>
      <c r="F86" s="821"/>
      <c r="G86" s="821"/>
      <c r="H86" s="821"/>
      <c r="I86" s="821"/>
      <c r="J86" s="821"/>
      <c r="K86" s="821"/>
      <c r="L86" s="821"/>
      <c r="M86" s="822"/>
      <c r="N86" s="58">
        <f>L83+L84+L85</f>
        <v>36451.950622009572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157958.45269537481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312</v>
      </c>
      <c r="B36" s="869" t="str">
        <f>VLOOKUP(A36,EQUIPOS!A6:D154,3,FALSE)</f>
        <v>Retroexcavadora sobre oruga, potencia 138 HP, balde de 1,5 m3.</v>
      </c>
      <c r="C36" s="870"/>
      <c r="D36" s="870"/>
      <c r="E36" s="870"/>
      <c r="F36" s="870"/>
      <c r="G36" s="870"/>
      <c r="H36" s="871"/>
      <c r="I36" s="276"/>
      <c r="J36" s="277"/>
      <c r="K36" s="278">
        <f>VLOOKUP(A36,EQUIPOS!A6:D161,4,FALSE)</f>
        <v>154700</v>
      </c>
      <c r="L36" s="279"/>
      <c r="M36" s="280">
        <v>2.5</v>
      </c>
      <c r="N36" s="281">
        <f>K36/M36</f>
        <v>61880</v>
      </c>
    </row>
    <row r="37" spans="1:14">
      <c r="A37" t="s">
        <v>180</v>
      </c>
      <c r="B37" s="869" t="str">
        <f>VLOOKUP(A37,EQUIPOS!A7:D154,3,FALSE)</f>
        <v>Compresor 120 HP, con martillo.</v>
      </c>
      <c r="C37" s="870"/>
      <c r="D37" s="870"/>
      <c r="E37" s="870"/>
      <c r="F37" s="870"/>
      <c r="G37" s="870"/>
      <c r="H37" s="871"/>
      <c r="I37" s="276"/>
      <c r="J37" s="277"/>
      <c r="K37" s="278">
        <f>VLOOKUP(A37,EQUIPOS!A7:D162,4,FALSE)</f>
        <v>90000</v>
      </c>
      <c r="L37" s="279"/>
      <c r="M37" s="280">
        <v>2.5</v>
      </c>
      <c r="N37" s="281">
        <f>K37/M37</f>
        <v>36000</v>
      </c>
    </row>
    <row r="38" spans="1:14">
      <c r="A38" t="s">
        <v>195</v>
      </c>
      <c r="B38" s="869" t="str">
        <f>VLOOKUP(A38,EQUIPOS!A8:D154,3,FALSE)</f>
        <v xml:space="preserve">Equipo de oxicorte, Capacidad de corte: hasta 6´´ (152mm) </v>
      </c>
      <c r="C38" s="870"/>
      <c r="D38" s="870"/>
      <c r="E38" s="870"/>
      <c r="F38" s="870"/>
      <c r="G38" s="870"/>
      <c r="H38" s="871"/>
      <c r="I38" s="276"/>
      <c r="J38" s="277"/>
      <c r="K38" s="278">
        <f>VLOOKUP(A38,EQUIPOS!A8:D163,4,FALSE)</f>
        <v>17850</v>
      </c>
      <c r="L38" s="279"/>
      <c r="M38" s="280">
        <v>2.5</v>
      </c>
      <c r="N38" s="281">
        <f>K38/M38</f>
        <v>7140</v>
      </c>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N76*L42</f>
        <v>255.33599999999998</v>
      </c>
    </row>
    <row r="43" spans="1:14" ht="15" thickBot="1">
      <c r="B43" s="820" t="s">
        <v>1037</v>
      </c>
      <c r="C43" s="821"/>
      <c r="D43" s="821"/>
      <c r="E43" s="821"/>
      <c r="F43" s="821"/>
      <c r="G43" s="821"/>
      <c r="H43" s="821"/>
      <c r="I43" s="821"/>
      <c r="J43" s="821"/>
      <c r="K43" s="821"/>
      <c r="L43" s="821"/>
      <c r="M43" s="822"/>
      <c r="N43" s="105">
        <f>SUM(N36:N42)</f>
        <v>105275.336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7">
        <f>'900.2'!N78</f>
        <v>757.57575757575762</v>
      </c>
      <c r="M59" s="908"/>
      <c r="N59" s="296">
        <f>K59*L59</f>
        <v>757.57575757575762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757.57575757575762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20</v>
      </c>
      <c r="N70" s="305">
        <f>K70/M70</f>
        <v>7660.1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69">
        <f>SUM(N70:N75)</f>
        <v>12766.8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118799.71175757576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23759.942351515154</v>
      </c>
      <c r="M83" s="856"/>
      <c r="N83" s="57"/>
    </row>
    <row r="84" spans="1:14">
      <c r="B84" s="95" t="s">
        <v>1057</v>
      </c>
      <c r="C84" s="96"/>
      <c r="D84" s="96"/>
      <c r="E84" s="96"/>
      <c r="F84" s="96"/>
      <c r="G84" s="96"/>
      <c r="H84" s="96"/>
      <c r="I84" s="93"/>
      <c r="J84" s="94"/>
      <c r="K84" s="313">
        <v>0.05</v>
      </c>
      <c r="L84" s="855">
        <f>N78*K84</f>
        <v>5939.9855878787885</v>
      </c>
      <c r="M84" s="856"/>
      <c r="N84" s="57"/>
    </row>
    <row r="85" spans="1:14" ht="15" thickBot="1">
      <c r="B85" s="97" t="s">
        <v>1058</v>
      </c>
      <c r="C85" s="98"/>
      <c r="D85" s="98"/>
      <c r="E85" s="98"/>
      <c r="F85" s="98"/>
      <c r="G85" s="98"/>
      <c r="H85" s="98"/>
      <c r="I85" s="99"/>
      <c r="J85" s="100"/>
      <c r="K85" s="314">
        <v>0.05</v>
      </c>
      <c r="L85" s="857">
        <f>N78*K85</f>
        <v>5939.9855878787885</v>
      </c>
      <c r="M85" s="858"/>
      <c r="N85" s="57"/>
    </row>
    <row r="86" spans="1:14" ht="15" thickBot="1">
      <c r="B86" s="820" t="s">
        <v>1037</v>
      </c>
      <c r="C86" s="821"/>
      <c r="D86" s="821"/>
      <c r="E86" s="821"/>
      <c r="F86" s="821"/>
      <c r="G86" s="821"/>
      <c r="H86" s="821"/>
      <c r="I86" s="821"/>
      <c r="J86" s="821"/>
      <c r="K86" s="821"/>
      <c r="L86" s="821"/>
      <c r="M86" s="822"/>
      <c r="N86" s="58">
        <f>L83+L84+L85</f>
        <v>35639.913527272729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154439.6252848485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312</v>
      </c>
      <c r="B36" s="869" t="str">
        <f>VLOOKUP(A36,EQUIPOS!A6:D154,3,FALSE)</f>
        <v>Retroexcavadora sobre oruga, potencia 138 HP, balde de 1,5 m3.</v>
      </c>
      <c r="C36" s="870"/>
      <c r="D36" s="870"/>
      <c r="E36" s="870"/>
      <c r="F36" s="870"/>
      <c r="G36" s="870"/>
      <c r="H36" s="871"/>
      <c r="I36" s="276"/>
      <c r="J36" s="277"/>
      <c r="K36" s="278">
        <f>VLOOKUP(A36,EQUIPOS!A6:D161,4,FALSE)</f>
        <v>154700</v>
      </c>
      <c r="L36" s="279"/>
      <c r="M36" s="280">
        <v>2.5</v>
      </c>
      <c r="N36" s="281">
        <f>K36/M36</f>
        <v>61880</v>
      </c>
    </row>
    <row r="37" spans="1:14">
      <c r="A37" t="s">
        <v>180</v>
      </c>
      <c r="B37" s="869" t="str">
        <f>VLOOKUP(A37,EQUIPOS!A7:D154,3,FALSE)</f>
        <v>Compresor 120 HP, con martillo.</v>
      </c>
      <c r="C37" s="870"/>
      <c r="D37" s="870"/>
      <c r="E37" s="870"/>
      <c r="F37" s="870"/>
      <c r="G37" s="870"/>
      <c r="H37" s="871"/>
      <c r="I37" s="276"/>
      <c r="J37" s="277"/>
      <c r="K37" s="278">
        <f>VLOOKUP(A37,EQUIPOS!A7:D162,4,FALSE)</f>
        <v>90000</v>
      </c>
      <c r="L37" s="279"/>
      <c r="M37" s="280">
        <v>2.5</v>
      </c>
      <c r="N37" s="281">
        <f>K37/M37</f>
        <v>36000</v>
      </c>
    </row>
    <row r="38" spans="1:14">
      <c r="A38" t="s">
        <v>195</v>
      </c>
      <c r="B38" s="869" t="str">
        <f>VLOOKUP(A38,EQUIPOS!A8:D154,3,FALSE)</f>
        <v xml:space="preserve">Equipo de oxicorte, Capacidad de corte: hasta 6´´ (152mm) </v>
      </c>
      <c r="C38" s="870"/>
      <c r="D38" s="870"/>
      <c r="E38" s="870"/>
      <c r="F38" s="870"/>
      <c r="G38" s="870"/>
      <c r="H38" s="871"/>
      <c r="I38" s="276"/>
      <c r="J38" s="277"/>
      <c r="K38" s="278">
        <f>VLOOKUP(A38,EQUIPOS!A8:D163,4,FALSE)</f>
        <v>17850</v>
      </c>
      <c r="L38" s="279"/>
      <c r="M38" s="280">
        <v>2.5</v>
      </c>
      <c r="N38" s="281">
        <f>K38/M38</f>
        <v>7140</v>
      </c>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N76*L42</f>
        <v>204.268</v>
      </c>
    </row>
    <row r="43" spans="1:14" ht="15" thickBot="1">
      <c r="B43" s="820" t="s">
        <v>1037</v>
      </c>
      <c r="C43" s="821"/>
      <c r="D43" s="821"/>
      <c r="E43" s="821"/>
      <c r="F43" s="821"/>
      <c r="G43" s="821"/>
      <c r="H43" s="821"/>
      <c r="I43" s="821"/>
      <c r="J43" s="821"/>
      <c r="K43" s="821"/>
      <c r="L43" s="821"/>
      <c r="M43" s="822"/>
      <c r="N43" s="105">
        <f>SUM(N36:N42)</f>
        <v>105224.268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07">
        <f>'900.2'!N78</f>
        <v>757.57575757575762</v>
      </c>
      <c r="M59" s="908"/>
      <c r="N59" s="296">
        <f>K59*L59</f>
        <v>1060.6060606060605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1060.6060606060605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20</v>
      </c>
      <c r="N70" s="305">
        <f>K70/M70</f>
        <v>5106.7</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10213.4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116498.27406060605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23299.654812121211</v>
      </c>
      <c r="M83" s="856"/>
      <c r="N83" s="57"/>
    </row>
    <row r="84" spans="1:14">
      <c r="B84" s="95" t="s">
        <v>1057</v>
      </c>
      <c r="C84" s="96"/>
      <c r="D84" s="96"/>
      <c r="E84" s="96"/>
      <c r="F84" s="96"/>
      <c r="G84" s="96"/>
      <c r="H84" s="96"/>
      <c r="I84" s="93"/>
      <c r="J84" s="94"/>
      <c r="K84" s="313">
        <v>0.05</v>
      </c>
      <c r="L84" s="855">
        <f>N78*K84</f>
        <v>5824.9137030303027</v>
      </c>
      <c r="M84" s="856"/>
      <c r="N84" s="57"/>
    </row>
    <row r="85" spans="1:14" ht="15" thickBot="1">
      <c r="B85" s="97" t="s">
        <v>1058</v>
      </c>
      <c r="C85" s="98"/>
      <c r="D85" s="98"/>
      <c r="E85" s="98"/>
      <c r="F85" s="98"/>
      <c r="G85" s="98"/>
      <c r="H85" s="98"/>
      <c r="I85" s="99"/>
      <c r="J85" s="100"/>
      <c r="K85" s="314">
        <v>0.05</v>
      </c>
      <c r="L85" s="857">
        <f>N78*K85</f>
        <v>5824.9137030303027</v>
      </c>
      <c r="M85" s="858"/>
      <c r="N85" s="57"/>
    </row>
    <row r="86" spans="1:14" ht="15" thickBot="1">
      <c r="B86" s="820" t="s">
        <v>1037</v>
      </c>
      <c r="C86" s="821"/>
      <c r="D86" s="821"/>
      <c r="E86" s="821"/>
      <c r="F86" s="821"/>
      <c r="G86" s="821"/>
      <c r="H86" s="821"/>
      <c r="I86" s="821"/>
      <c r="J86" s="821"/>
      <c r="K86" s="821"/>
      <c r="L86" s="821"/>
      <c r="M86" s="822"/>
      <c r="N86" s="58">
        <f>L83+L84+L85</f>
        <v>34949.482218181816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151447.75627878786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6"/>
      <c r="J36" s="277"/>
      <c r="K36" s="278">
        <f>VLOOKUP(A36,EQUIPOS!A6:D161,4,FALSE)</f>
        <v>143820</v>
      </c>
      <c r="L36" s="279"/>
      <c r="M36" s="280">
        <v>22</v>
      </c>
      <c r="N36" s="281">
        <f>K36/M36</f>
        <v>6537.272727272727</v>
      </c>
    </row>
    <row r="37" spans="1:14">
      <c r="A37" t="s">
        <v>180</v>
      </c>
      <c r="B37" s="869" t="str">
        <f>VLOOKUP(A37,EQUIPOS!A7:D154,3,FALSE)</f>
        <v>Compresor 120 HP, con martillo.</v>
      </c>
      <c r="C37" s="870"/>
      <c r="D37" s="870"/>
      <c r="E37" s="870"/>
      <c r="F37" s="870"/>
      <c r="G37" s="870"/>
      <c r="H37" s="871"/>
      <c r="I37" s="276"/>
      <c r="J37" s="277"/>
      <c r="K37" s="278">
        <f>VLOOKUP(A37,EQUIPOS!A7:D162,4,FALSE)</f>
        <v>90000</v>
      </c>
      <c r="L37" s="279"/>
      <c r="M37" s="280">
        <v>22</v>
      </c>
      <c r="N37" s="281">
        <f>K37/M37</f>
        <v>4090.909090909091</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N76*L42</f>
        <v>23.212272727272726</v>
      </c>
    </row>
    <row r="43" spans="1:14" ht="15" thickBot="1">
      <c r="B43" s="820" t="s">
        <v>1037</v>
      </c>
      <c r="C43" s="821"/>
      <c r="D43" s="821"/>
      <c r="E43" s="821"/>
      <c r="F43" s="821"/>
      <c r="G43" s="821"/>
      <c r="H43" s="821"/>
      <c r="I43" s="821"/>
      <c r="J43" s="821"/>
      <c r="K43" s="821"/>
      <c r="L43" s="821"/>
      <c r="M43" s="822"/>
      <c r="N43" s="105">
        <f>SUM(N36:N42)</f>
        <v>10651.394090909091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07">
        <f>'900.2'!N78</f>
        <v>757.57575757575762</v>
      </c>
      <c r="M59" s="908"/>
      <c r="N59" s="296">
        <f>K59*L59</f>
        <v>318.18181818181819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318.18181818181819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176</v>
      </c>
      <c r="N70" s="305">
        <f>K70/M70</f>
        <v>580.30681818181813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176</v>
      </c>
      <c r="N71" s="305">
        <f>K71/M71</f>
        <v>580.30681818181813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1160.6136363636363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12130.189545454545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2426.0379090909091</v>
      </c>
      <c r="M83" s="856"/>
      <c r="N83" s="57"/>
    </row>
    <row r="84" spans="1:14">
      <c r="B84" s="95" t="s">
        <v>1057</v>
      </c>
      <c r="C84" s="96"/>
      <c r="D84" s="96"/>
      <c r="E84" s="96"/>
      <c r="F84" s="96"/>
      <c r="G84" s="96"/>
      <c r="H84" s="96"/>
      <c r="I84" s="93"/>
      <c r="J84" s="94"/>
      <c r="K84" s="313">
        <v>0.05</v>
      </c>
      <c r="L84" s="855">
        <f>N78*K84</f>
        <v>606.50947727272728</v>
      </c>
      <c r="M84" s="856"/>
      <c r="N84" s="57"/>
    </row>
    <row r="85" spans="1:14" ht="15" thickBot="1">
      <c r="B85" s="97" t="s">
        <v>1058</v>
      </c>
      <c r="C85" s="98"/>
      <c r="D85" s="98"/>
      <c r="E85" s="98"/>
      <c r="F85" s="98"/>
      <c r="G85" s="98"/>
      <c r="H85" s="98"/>
      <c r="I85" s="99"/>
      <c r="J85" s="100"/>
      <c r="K85" s="314">
        <v>0.05</v>
      </c>
      <c r="L85" s="857">
        <f>N78*K85</f>
        <v>606.50947727272728</v>
      </c>
      <c r="M85" s="858"/>
      <c r="N85" s="57"/>
    </row>
    <row r="86" spans="1:14" ht="15" thickBot="1">
      <c r="B86" s="820" t="s">
        <v>1037</v>
      </c>
      <c r="C86" s="821"/>
      <c r="D86" s="821"/>
      <c r="E86" s="821"/>
      <c r="F86" s="821"/>
      <c r="G86" s="821"/>
      <c r="H86" s="821"/>
      <c r="I86" s="821"/>
      <c r="J86" s="821"/>
      <c r="K86" s="821"/>
      <c r="L86" s="821"/>
      <c r="M86" s="822"/>
      <c r="N86" s="58">
        <f>L83+L84+L85</f>
        <v>3639.0568636363632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15769.246409090909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6"/>
      <c r="J36" s="277"/>
      <c r="K36" s="278">
        <f>VLOOKUP(A36,EQUIPOS!A6:D161,4,FALSE)</f>
        <v>143820</v>
      </c>
      <c r="L36" s="279"/>
      <c r="M36" s="280">
        <v>22</v>
      </c>
      <c r="N36" s="281">
        <f>K36/M36</f>
        <v>6537.272727272727</v>
      </c>
    </row>
    <row r="37" spans="1:14">
      <c r="A37" t="s">
        <v>180</v>
      </c>
      <c r="B37" s="869" t="str">
        <f>VLOOKUP(A37,EQUIPOS!A7:D154,3,FALSE)</f>
        <v>Compresor 120 HP, con martillo.</v>
      </c>
      <c r="C37" s="870"/>
      <c r="D37" s="870"/>
      <c r="E37" s="870"/>
      <c r="F37" s="870"/>
      <c r="G37" s="870"/>
      <c r="H37" s="871"/>
      <c r="I37" s="276"/>
      <c r="J37" s="277"/>
      <c r="K37" s="278">
        <f>VLOOKUP(A37,EQUIPOS!A7:D162,4,FALSE)</f>
        <v>90000</v>
      </c>
      <c r="L37" s="279"/>
      <c r="M37" s="280">
        <v>22</v>
      </c>
      <c r="N37" s="281">
        <f>K37/M37</f>
        <v>4090.909090909091</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N76*L42</f>
        <v>23.212272727272726</v>
      </c>
    </row>
    <row r="43" spans="1:14" ht="15" thickBot="1">
      <c r="B43" s="820" t="s">
        <v>1037</v>
      </c>
      <c r="C43" s="821"/>
      <c r="D43" s="821"/>
      <c r="E43" s="821"/>
      <c r="F43" s="821"/>
      <c r="G43" s="821"/>
      <c r="H43" s="821"/>
      <c r="I43" s="821"/>
      <c r="J43" s="821"/>
      <c r="K43" s="821"/>
      <c r="L43" s="821"/>
      <c r="M43" s="822"/>
      <c r="N43" s="105">
        <f>SUM(N36:N42)</f>
        <v>10651.394090909091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07">
        <f>'900.2'!N78</f>
        <v>757.57575757575762</v>
      </c>
      <c r="M59" s="908"/>
      <c r="N59" s="296">
        <f>K59*L59</f>
        <v>159.09090909090909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159.09090909090909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176</v>
      </c>
      <c r="N70" s="305">
        <f>K70/M70</f>
        <v>580.30681818181813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176</v>
      </c>
      <c r="N71" s="305">
        <f>K71/M71</f>
        <v>580.30681818181813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1160.6136363636363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11971.098636363637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2394.2197272727276</v>
      </c>
      <c r="M83" s="856"/>
      <c r="N83" s="57"/>
    </row>
    <row r="84" spans="1:14">
      <c r="B84" s="95" t="s">
        <v>1057</v>
      </c>
      <c r="C84" s="96"/>
      <c r="D84" s="96"/>
      <c r="E84" s="96"/>
      <c r="F84" s="96"/>
      <c r="G84" s="96"/>
      <c r="H84" s="96"/>
      <c r="I84" s="93"/>
      <c r="J84" s="94"/>
      <c r="K84" s="313">
        <v>0.05</v>
      </c>
      <c r="L84" s="855">
        <f>N78*K84</f>
        <v>598.5549318181819</v>
      </c>
      <c r="M84" s="856"/>
      <c r="N84" s="57"/>
    </row>
    <row r="85" spans="1:14" ht="15" thickBot="1">
      <c r="B85" s="97" t="s">
        <v>1058</v>
      </c>
      <c r="C85" s="98"/>
      <c r="D85" s="98"/>
      <c r="E85" s="98"/>
      <c r="F85" s="98"/>
      <c r="G85" s="98"/>
      <c r="H85" s="98"/>
      <c r="I85" s="99"/>
      <c r="J85" s="100"/>
      <c r="K85" s="314">
        <v>0.05</v>
      </c>
      <c r="L85" s="857">
        <f>N78*K85</f>
        <v>598.5549318181819</v>
      </c>
      <c r="M85" s="858"/>
      <c r="N85" s="57"/>
    </row>
    <row r="86" spans="1:14" ht="15" thickBot="1">
      <c r="B86" s="820" t="s">
        <v>1037</v>
      </c>
      <c r="C86" s="821"/>
      <c r="D86" s="821"/>
      <c r="E86" s="821"/>
      <c r="F86" s="821"/>
      <c r="G86" s="821"/>
      <c r="H86" s="821"/>
      <c r="I86" s="821"/>
      <c r="J86" s="821"/>
      <c r="K86" s="821"/>
      <c r="L86" s="821"/>
      <c r="M86" s="822"/>
      <c r="N86" s="58">
        <f>L83+L84+L85</f>
        <v>3591.3295909090916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15562.428227272729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180</v>
      </c>
      <c r="B36" s="869" t="str">
        <f>VLOOKUP(A36,EQUIPOS!A6:D154,3,FALSE)</f>
        <v>Compresor 120 HP, con martillo.</v>
      </c>
      <c r="C36" s="870"/>
      <c r="D36" s="870"/>
      <c r="E36" s="870"/>
      <c r="F36" s="870"/>
      <c r="G36" s="870"/>
      <c r="H36" s="871"/>
      <c r="I36" s="276"/>
      <c r="J36" s="277"/>
      <c r="K36" s="278">
        <f>VLOOKUP(A36,EQUIPOS!A6:D161,4,FALSE)</f>
        <v>90000</v>
      </c>
      <c r="L36" s="279"/>
      <c r="M36" s="280">
        <v>20</v>
      </c>
      <c r="N36" s="281">
        <f>K36/M36</f>
        <v>4500</v>
      </c>
    </row>
    <row r="37" span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0.1</v>
      </c>
      <c r="M42" s="882"/>
      <c r="N42" s="111">
        <f>N76*L42</f>
        <v>63.833750000000002</v>
      </c>
    </row>
    <row r="43" spans="1:14" ht="15" thickBot="1">
      <c r="B43" s="820" t="s">
        <v>1037</v>
      </c>
      <c r="C43" s="821"/>
      <c r="D43" s="821"/>
      <c r="E43" s="821"/>
      <c r="F43" s="821"/>
      <c r="G43" s="821"/>
      <c r="H43" s="821"/>
      <c r="I43" s="821"/>
      <c r="J43" s="821"/>
      <c r="K43" s="821"/>
      <c r="L43" s="821"/>
      <c r="M43" s="822"/>
      <c r="N43" s="105">
        <f>SUM(N36:N42)</f>
        <v>4563.8337499999998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07">
        <f>'900.2'!N78</f>
        <v>757.57575757575762</v>
      </c>
      <c r="M59" s="908"/>
      <c r="N59" s="296">
        <f>K59*L59</f>
        <v>60.606060606060609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60.606060606060609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160</v>
      </c>
      <c r="N70" s="305">
        <f>K70/M70</f>
        <v>638.33749999999998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638.33749999999998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5262.7773106060604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1052.555462121212</v>
      </c>
      <c r="M83" s="856"/>
      <c r="N83" s="57"/>
    </row>
    <row r="84" spans="1:14">
      <c r="B84" s="95" t="s">
        <v>1057</v>
      </c>
      <c r="C84" s="96"/>
      <c r="D84" s="96"/>
      <c r="E84" s="96"/>
      <c r="F84" s="96"/>
      <c r="G84" s="96"/>
      <c r="H84" s="96"/>
      <c r="I84" s="93"/>
      <c r="J84" s="94"/>
      <c r="K84" s="313">
        <v>0.05</v>
      </c>
      <c r="L84" s="855">
        <f>N78*K84</f>
        <v>263.13886553030301</v>
      </c>
      <c r="M84" s="856"/>
      <c r="N84" s="57"/>
    </row>
    <row r="85" spans="1:14" ht="15" thickBot="1">
      <c r="B85" s="97" t="s">
        <v>1058</v>
      </c>
      <c r="C85" s="98"/>
      <c r="D85" s="98"/>
      <c r="E85" s="98"/>
      <c r="F85" s="98"/>
      <c r="G85" s="98"/>
      <c r="H85" s="98"/>
      <c r="I85" s="99"/>
      <c r="J85" s="100"/>
      <c r="K85" s="314">
        <v>0.05</v>
      </c>
      <c r="L85" s="857">
        <f>N78*K85</f>
        <v>263.13886553030301</v>
      </c>
      <c r="M85" s="858"/>
      <c r="N85" s="57"/>
    </row>
    <row r="86" spans="1:14" ht="15" thickBot="1">
      <c r="B86" s="820" t="s">
        <v>1037</v>
      </c>
      <c r="C86" s="821"/>
      <c r="D86" s="821"/>
      <c r="E86" s="821"/>
      <c r="F86" s="821"/>
      <c r="G86" s="821"/>
      <c r="H86" s="821"/>
      <c r="I86" s="821"/>
      <c r="J86" s="821"/>
      <c r="K86" s="821"/>
      <c r="L86" s="821"/>
      <c r="M86" s="822"/>
      <c r="N86" s="58">
        <f>L83+L84+L85</f>
        <v>1578.8331931818182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6841.6105037878788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195</v>
      </c>
      <c r="B36" s="869" t="str">
        <f>VLOOKUP(A36,EQUIPOS!A6:D154,3,FALSE)</f>
        <v xml:space="preserve">Equipo de oxicorte, Capacidad de corte: hasta 6´´ (152mm) </v>
      </c>
      <c r="C36" s="870"/>
      <c r="D36" s="870"/>
      <c r="E36" s="870"/>
      <c r="F36" s="870"/>
      <c r="G36" s="870"/>
      <c r="H36" s="871"/>
      <c r="I36" s="276"/>
      <c r="J36" s="277"/>
      <c r="K36" s="278">
        <f>VLOOKUP(A36,EQUIPOS!A6:D161,4,FALSE)</f>
        <v>17850</v>
      </c>
      <c r="L36" s="279"/>
      <c r="M36" s="280">
        <v>321</v>
      </c>
      <c r="N36" s="281">
        <f>K36/M36</f>
        <v>55.607476635514018</v>
      </c>
    </row>
    <row r="37" spans="1:14">
      <c r="A37" t="s">
        <v>248</v>
      </c>
      <c r="B37" s="869" t="str">
        <f>VLOOKUP(A37,EQUIPOS!A7:D154,3,FALSE)</f>
        <v>Grúa telescópica de 50 Ton.</v>
      </c>
      <c r="C37" s="870"/>
      <c r="D37" s="870"/>
      <c r="E37" s="870"/>
      <c r="F37" s="870"/>
      <c r="G37" s="870"/>
      <c r="H37" s="871"/>
      <c r="I37" s="276"/>
      <c r="J37" s="277"/>
      <c r="K37" s="278">
        <f>VLOOKUP(A37,EQUIPOS!A7:D162,4,FALSE)</f>
        <v>281510</v>
      </c>
      <c r="L37" s="279"/>
      <c r="M37" s="280">
        <v>321</v>
      </c>
      <c r="N37" s="281">
        <f>K37/M37</f>
        <v>876.97819314641742</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0.1</v>
      </c>
      <c r="M42" s="882"/>
      <c r="N42" s="111">
        <f>N76*L42</f>
        <v>15.908800623052961</v>
      </c>
    </row>
    <row r="43" spans="1:14" ht="15" thickBot="1">
      <c r="B43" s="820" t="s">
        <v>1037</v>
      </c>
      <c r="C43" s="821"/>
      <c r="D43" s="821"/>
      <c r="E43" s="821"/>
      <c r="F43" s="821"/>
      <c r="G43" s="821"/>
      <c r="H43" s="821"/>
      <c r="I43" s="821"/>
      <c r="J43" s="821"/>
      <c r="K43" s="821"/>
      <c r="L43" s="821"/>
      <c r="M43" s="822"/>
      <c r="N43" s="105">
        <f>SUM(N36:N42)</f>
        <v>948.49447040498433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07">
        <f>VLOOKUP(A59,TRANSPORTE!A5:D120,4,FALSE)</f>
        <v>1100</v>
      </c>
      <c r="M59" s="908"/>
      <c r="N59" s="296">
        <f>K59*L59</f>
        <v>1100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1100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19</v>
      </c>
      <c r="B70" s="55" t="str">
        <f>VLOOKUP(A70,'MANO DE OBRA'!A8:D68,3,FALSE)</f>
        <v>Obrero (8)</v>
      </c>
      <c r="C70" s="53"/>
      <c r="D70" s="53"/>
      <c r="E70" s="53"/>
      <c r="F70" s="53"/>
      <c r="G70" s="53"/>
      <c r="H70" s="53"/>
      <c r="I70" s="301">
        <f>K70/J70*100</f>
        <v>220831.35135135136</v>
      </c>
      <c r="J70" s="302">
        <v>185</v>
      </c>
      <c r="K70" s="303">
        <f>VLOOKUP(A70,'MANO DE OBRA'!A8:D99,4,FALSE)</f>
        <v>408538</v>
      </c>
      <c r="L70" s="56"/>
      <c r="M70" s="304">
        <v>2568</v>
      </c>
      <c r="N70" s="305">
        <f>K70/M70</f>
        <v>159.0880062305296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159.0880062305296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2207.582476635514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441.5164953271028</v>
      </c>
      <c r="M83" s="856"/>
      <c r="N83" s="57"/>
    </row>
    <row r="84" spans="1:14">
      <c r="B84" s="95" t="s">
        <v>1057</v>
      </c>
      <c r="C84" s="96"/>
      <c r="D84" s="96"/>
      <c r="E84" s="96"/>
      <c r="F84" s="96"/>
      <c r="G84" s="96"/>
      <c r="H84" s="96"/>
      <c r="I84" s="93"/>
      <c r="J84" s="94"/>
      <c r="K84" s="313">
        <v>0.05</v>
      </c>
      <c r="L84" s="855">
        <f>N78*K84</f>
        <v>110.3791238317757</v>
      </c>
      <c r="M84" s="856"/>
      <c r="N84" s="57"/>
    </row>
    <row r="85" spans="1:14" ht="15" thickBot="1">
      <c r="B85" s="97" t="s">
        <v>1058</v>
      </c>
      <c r="C85" s="98"/>
      <c r="D85" s="98"/>
      <c r="E85" s="98"/>
      <c r="F85" s="98"/>
      <c r="G85" s="98"/>
      <c r="H85" s="98"/>
      <c r="I85" s="99"/>
      <c r="J85" s="100"/>
      <c r="K85" s="314">
        <v>0.05</v>
      </c>
      <c r="L85" s="857">
        <f>N78*K85</f>
        <v>110.3791238317757</v>
      </c>
      <c r="M85" s="858"/>
      <c r="N85" s="57"/>
    </row>
    <row r="86" spans="1:14" ht="15" thickBot="1">
      <c r="B86" s="820" t="s">
        <v>1037</v>
      </c>
      <c r="C86" s="821"/>
      <c r="D86" s="821"/>
      <c r="E86" s="821"/>
      <c r="F86" s="821"/>
      <c r="G86" s="821"/>
      <c r="H86" s="821"/>
      <c r="I86" s="821"/>
      <c r="J86" s="821"/>
      <c r="K86" s="821"/>
      <c r="L86" s="821"/>
      <c r="M86" s="822"/>
      <c r="N86" s="58">
        <f>L83+L84+L85</f>
        <v>662.2747429906542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2869.8572196261684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273</v>
      </c>
      <c r="B36" s="869" t="str">
        <f>VLOOKUP(A36,EQUIPOS!A6:D154,3,FALSE)</f>
        <v>Motosierra, 93.6 cm3 - 7.1 HP, 45-90 cm - 7.9 kg</v>
      </c>
      <c r="C36" s="870"/>
      <c r="D36" s="870"/>
      <c r="E36" s="870"/>
      <c r="F36" s="870"/>
      <c r="G36" s="870"/>
      <c r="H36" s="871"/>
      <c r="I36" s="276"/>
      <c r="J36" s="277"/>
      <c r="K36" s="278">
        <f>VLOOKUP(A36,EQUIPOS!A6:D161,4,FALSE)</f>
        <v>7880</v>
      </c>
      <c r="L36" s="279"/>
      <c r="M36" s="280">
        <v>3</v>
      </c>
      <c r="N36" s="281">
        <f>K36/M36</f>
        <v>2626.6666666666665</v>
      </c>
    </row>
    <row r="37" spans="1:14">
      <c r="A37" s="214" t="s">
        <v>312</v>
      </c>
      <c r="B37" s="869" t="str">
        <f>VLOOKUP(A37,EQUIPOS!A7:D154,3,FALSE)</f>
        <v>Retroexcavadora sobre oruga, potencia 138 HP, balde de 1,5 m3.</v>
      </c>
      <c r="C37" s="870"/>
      <c r="D37" s="870"/>
      <c r="E37" s="870"/>
      <c r="F37" s="870"/>
      <c r="G37" s="870"/>
      <c r="H37" s="871"/>
      <c r="I37" s="276"/>
      <c r="J37" s="277"/>
      <c r="K37" s="278">
        <f>VLOOKUP(A37,EQUIPOS!A7:D162,4,FALSE)</f>
        <v>154700</v>
      </c>
      <c r="L37" s="279"/>
      <c r="M37" s="280">
        <v>3</v>
      </c>
      <c r="N37" s="281">
        <f>K37/M37</f>
        <v>51566.666666666664</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638.33958333333339</v>
      </c>
    </row>
    <row r="43" spans="1:14" ht="15" thickBot="1">
      <c r="B43" s="820" t="s">
        <v>1037</v>
      </c>
      <c r="C43" s="821"/>
      <c r="D43" s="821"/>
      <c r="E43" s="821"/>
      <c r="F43" s="821"/>
      <c r="G43" s="821"/>
      <c r="H43" s="821"/>
      <c r="I43" s="821"/>
      <c r="J43" s="821"/>
      <c r="K43" s="821"/>
      <c r="L43" s="821"/>
      <c r="M43" s="822"/>
      <c r="N43" s="105">
        <f>SUM(N36:N42)</f>
        <v>54831.672916666663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07">
        <f>VLOOKUP(A59,TRANSPORTE!A5:D94,4,FALSE)</f>
        <v>1370</v>
      </c>
      <c r="M59" s="908"/>
      <c r="N59" s="296">
        <f>K59*L59</f>
        <v>8220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8220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v>
      </c>
      <c r="N70" s="305">
        <f>K70/M70</f>
        <v>4255.583333333333</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24</v>
      </c>
      <c r="N71" s="305">
        <f>K71/M71</f>
        <v>8511.2083333333339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12766.791666666668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75818.464583333334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15163.692916666667</v>
      </c>
      <c r="M83" s="856"/>
      <c r="N83" s="57"/>
    </row>
    <row r="84" spans="1:14">
      <c r="B84" s="95" t="s">
        <v>1057</v>
      </c>
      <c r="C84" s="96"/>
      <c r="D84" s="96"/>
      <c r="E84" s="96"/>
      <c r="F84" s="96"/>
      <c r="G84" s="96"/>
      <c r="H84" s="96"/>
      <c r="I84" s="93"/>
      <c r="J84" s="94"/>
      <c r="K84" s="313">
        <v>0.05</v>
      </c>
      <c r="L84" s="855">
        <f>N78*K84</f>
        <v>3790.9232291666667</v>
      </c>
      <c r="M84" s="856"/>
      <c r="N84" s="57"/>
    </row>
    <row r="85" spans="1:14" ht="15" thickBot="1">
      <c r="B85" s="97" t="s">
        <v>1058</v>
      </c>
      <c r="C85" s="98"/>
      <c r="D85" s="98"/>
      <c r="E85" s="98"/>
      <c r="F85" s="98"/>
      <c r="G85" s="98"/>
      <c r="H85" s="98"/>
      <c r="I85" s="99"/>
      <c r="J85" s="100"/>
      <c r="K85" s="314">
        <v>0.05</v>
      </c>
      <c r="L85" s="857">
        <f>N78*K85</f>
        <v>3790.9232291666667</v>
      </c>
      <c r="M85" s="858"/>
      <c r="N85" s="57"/>
    </row>
    <row r="86" spans="1:14" ht="15" thickBot="1">
      <c r="B86" s="820" t="s">
        <v>1037</v>
      </c>
      <c r="C86" s="821"/>
      <c r="D86" s="821"/>
      <c r="E86" s="821"/>
      <c r="F86" s="821"/>
      <c r="G86" s="821"/>
      <c r="H86" s="821"/>
      <c r="I86" s="821"/>
      <c r="J86" s="821"/>
      <c r="K86" s="821"/>
      <c r="L86" s="821"/>
      <c r="M86" s="822"/>
      <c r="N86" s="58">
        <f>L83+L84+L85</f>
        <v>22745.539375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98564.003958333342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7.7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195</v>
      </c>
      <c r="B36" s="869" t="str">
        <f>VLOOKUP(A36,EQUIPOS!A6:D154,3,FALSE)</f>
        <v xml:space="preserve">Equipo de oxicorte, Capacidad de corte: hasta 6´´ (152mm) </v>
      </c>
      <c r="C36" s="870"/>
      <c r="D36" s="870"/>
      <c r="E36" s="870"/>
      <c r="F36" s="870"/>
      <c r="G36" s="870"/>
      <c r="H36" s="871"/>
      <c r="I36" s="276"/>
      <c r="J36" s="277"/>
      <c r="K36" s="278">
        <f>VLOOKUP(A36,EQUIPOS!A6:D161,4,FALSE)</f>
        <v>17850</v>
      </c>
      <c r="L36" s="279"/>
      <c r="M36" s="280">
        <v>4</v>
      </c>
      <c r="N36" s="281">
        <f>K36/M36</f>
        <v>4462.5</v>
      </c>
    </row>
    <row r="37" spans="1:14">
      <c r="A37" s="114" t="s">
        <v>248</v>
      </c>
      <c r="B37" s="869" t="str">
        <f>VLOOKUP(A37,EQUIPOS!A7:D154,3,FALSE)</f>
        <v>Grúa telescópica de 50 Ton.</v>
      </c>
      <c r="C37" s="870"/>
      <c r="D37" s="870"/>
      <c r="E37" s="870"/>
      <c r="F37" s="870"/>
      <c r="G37" s="870"/>
      <c r="H37" s="871"/>
      <c r="I37" s="276"/>
      <c r="J37" s="277"/>
      <c r="K37" s="278">
        <f>VLOOKUP(A37,EQUIPOS!A7:D162,4,FALSE)</f>
        <v>281510</v>
      </c>
      <c r="L37" s="279"/>
      <c r="M37" s="280">
        <v>4</v>
      </c>
      <c r="N37" s="281">
        <f>K37/M37</f>
        <v>70377.5</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0.1</v>
      </c>
      <c r="M42" s="882"/>
      <c r="N42" s="111">
        <f>N76*L42</f>
        <v>957.50937500000009</v>
      </c>
    </row>
    <row r="43" spans="1:14" ht="15" thickBot="1">
      <c r="B43" s="820" t="s">
        <v>1037</v>
      </c>
      <c r="C43" s="821"/>
      <c r="D43" s="821"/>
      <c r="E43" s="821"/>
      <c r="F43" s="821"/>
      <c r="G43" s="821"/>
      <c r="H43" s="821"/>
      <c r="I43" s="821"/>
      <c r="J43" s="821"/>
      <c r="K43" s="821"/>
      <c r="L43" s="821"/>
      <c r="M43" s="822"/>
      <c r="N43" s="105">
        <f>SUM(N36:N42)</f>
        <v>75797.509374999994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07">
        <f>VLOOKUP(A59,TRANSPORTE!A5:D117,4,FALSE)</f>
        <v>670.1</v>
      </c>
      <c r="M59" s="908"/>
      <c r="N59" s="296">
        <f>K59*L59</f>
        <v>670.1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670.1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v>
      </c>
      <c r="N70" s="305">
        <f>K70/M70</f>
        <v>3191.6875</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32</v>
      </c>
      <c r="N71" s="305">
        <f>K71/M71</f>
        <v>6383.40625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69">
        <f>SUM(N70:N75)</f>
        <v>9575.09375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86042.703125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17208.540625000001</v>
      </c>
      <c r="M83" s="856"/>
      <c r="N83" s="57"/>
    </row>
    <row r="84" spans="1:14">
      <c r="B84" s="95" t="s">
        <v>1057</v>
      </c>
      <c r="C84" s="96"/>
      <c r="D84" s="96"/>
      <c r="E84" s="96"/>
      <c r="F84" s="96"/>
      <c r="G84" s="96"/>
      <c r="H84" s="96"/>
      <c r="I84" s="93"/>
      <c r="J84" s="94"/>
      <c r="K84" s="313">
        <v>0.05</v>
      </c>
      <c r="L84" s="855">
        <f>N78*K84</f>
        <v>4302.1351562500004</v>
      </c>
      <c r="M84" s="856"/>
      <c r="N84" s="57"/>
    </row>
    <row r="85" spans="1:14" ht="15" thickBot="1">
      <c r="B85" s="97" t="s">
        <v>1058</v>
      </c>
      <c r="C85" s="98"/>
      <c r="D85" s="98"/>
      <c r="E85" s="98"/>
      <c r="F85" s="98"/>
      <c r="G85" s="98"/>
      <c r="H85" s="98"/>
      <c r="I85" s="99"/>
      <c r="J85" s="100"/>
      <c r="K85" s="314">
        <v>0.05</v>
      </c>
      <c r="L85" s="857">
        <f>N78*K85</f>
        <v>4302.1351562500004</v>
      </c>
      <c r="M85" s="858"/>
      <c r="N85" s="57"/>
    </row>
    <row r="86" spans="1:14" ht="15" thickBot="1">
      <c r="B86" s="820" t="s">
        <v>1037</v>
      </c>
      <c r="C86" s="821"/>
      <c r="D86" s="821"/>
      <c r="E86" s="821"/>
      <c r="F86" s="821"/>
      <c r="G86" s="821"/>
      <c r="H86" s="821"/>
      <c r="I86" s="821"/>
      <c r="J86" s="821"/>
      <c r="K86" s="821"/>
      <c r="L86" s="821"/>
      <c r="M86" s="822"/>
      <c r="N86" s="58">
        <f>L83+L84+L85</f>
        <v>25812.810937499999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111855.51406250001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307</v>
      </c>
      <c r="B36" s="869" t="str">
        <f>VLOOKUP(A36,EQUIPOS!A6:D154,3,FALSE)</f>
        <v>Retroexcavadora, Potencia en el Volante 78 HP 2200 RPM</v>
      </c>
      <c r="C36" s="870"/>
      <c r="D36" s="870"/>
      <c r="E36" s="870"/>
      <c r="F36" s="870"/>
      <c r="G36" s="870"/>
      <c r="H36" s="871"/>
      <c r="I36" s="276"/>
      <c r="J36" s="277"/>
      <c r="K36" s="278">
        <f>VLOOKUP(A36,EQUIPOS!A6:D161,4,FALSE)</f>
        <v>90000</v>
      </c>
      <c r="L36" s="279"/>
      <c r="M36" s="280">
        <v>5</v>
      </c>
      <c r="N36" s="281">
        <f>K36/M36</f>
        <v>18000</v>
      </c>
    </row>
    <row r="37" spans="1:14">
      <c r="A37" 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N76*L42</f>
        <v>102.134</v>
      </c>
    </row>
    <row r="43" spans="1:14" ht="15" thickBot="1">
      <c r="B43" s="820" t="s">
        <v>1037</v>
      </c>
      <c r="C43" s="821"/>
      <c r="D43" s="821"/>
      <c r="E43" s="821"/>
      <c r="F43" s="821"/>
      <c r="G43" s="821"/>
      <c r="H43" s="821"/>
      <c r="I43" s="821"/>
      <c r="J43" s="821"/>
      <c r="K43" s="821"/>
      <c r="L43" s="821"/>
      <c r="M43" s="822"/>
      <c r="N43" s="105">
        <f>SUM(N36:N42)</f>
        <v>18102.133999999998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07">
        <f>VLOOKUP(A59,TRANSPORTE!A5:D94,4,FALSE)</f>
        <v>1370</v>
      </c>
      <c r="M59" s="908"/>
      <c r="N59" s="296">
        <f>K59*L59</f>
        <v>961.7399999999999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961.7399999999999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40</v>
      </c>
      <c r="N70" s="305">
        <f>K70/M70</f>
        <v>2553.35</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40</v>
      </c>
      <c r="N71" s="305">
        <f>K71/M71</f>
        <v>2553.35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5106.7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24170.574000000001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4834.1148000000003</v>
      </c>
      <c r="M83" s="856"/>
      <c r="N83" s="57"/>
    </row>
    <row r="84" spans="1:14">
      <c r="B84" s="95" t="s">
        <v>1057</v>
      </c>
      <c r="C84" s="96"/>
      <c r="D84" s="96"/>
      <c r="E84" s="96"/>
      <c r="F84" s="96"/>
      <c r="G84" s="96"/>
      <c r="H84" s="96"/>
      <c r="I84" s="93"/>
      <c r="J84" s="94"/>
      <c r="K84" s="313">
        <v>0.05</v>
      </c>
      <c r="L84" s="855">
        <f>N78*K84</f>
        <v>1208.5287000000001</v>
      </c>
      <c r="M84" s="856"/>
      <c r="N84" s="57"/>
    </row>
    <row r="85" spans="1:14" ht="15" thickBot="1">
      <c r="B85" s="97" t="s">
        <v>1058</v>
      </c>
      <c r="C85" s="98"/>
      <c r="D85" s="98"/>
      <c r="E85" s="98"/>
      <c r="F85" s="98"/>
      <c r="G85" s="98"/>
      <c r="H85" s="98"/>
      <c r="I85" s="99"/>
      <c r="J85" s="100"/>
      <c r="K85" s="314">
        <v>0.05</v>
      </c>
      <c r="L85" s="857">
        <f>N78*K85</f>
        <v>1208.5287000000001</v>
      </c>
      <c r="M85" s="858"/>
      <c r="N85" s="57"/>
    </row>
    <row r="86" spans="1:14" ht="15" thickBot="1">
      <c r="B86" s="820" t="s">
        <v>1037</v>
      </c>
      <c r="C86" s="821"/>
      <c r="D86" s="821"/>
      <c r="E86" s="821"/>
      <c r="F86" s="821"/>
      <c r="G86" s="821"/>
      <c r="H86" s="821"/>
      <c r="I86" s="821"/>
      <c r="J86" s="821"/>
      <c r="K86" s="821"/>
      <c r="L86" s="821"/>
      <c r="M86" s="822"/>
      <c r="N86" s="58">
        <f>L83+L84+L85</f>
        <v>7251.1722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31421.746200000001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307</v>
      </c>
      <c r="B36" s="869" t="str">
        <f>VLOOKUP(A36,EQUIPOS!A6:D154,3,FALSE)</f>
        <v>Retroexcavadora, Potencia en el Volante 78 HP 2200 RPM</v>
      </c>
      <c r="C36" s="870"/>
      <c r="D36" s="870"/>
      <c r="E36" s="870"/>
      <c r="F36" s="870"/>
      <c r="G36" s="870"/>
      <c r="H36" s="871"/>
      <c r="I36" s="276"/>
      <c r="J36" s="277"/>
      <c r="K36" s="278">
        <f>VLOOKUP(A36,EQUIPOS!A6:D161,4,FALSE)</f>
        <v>90000</v>
      </c>
      <c r="L36" s="279"/>
      <c r="M36" s="280">
        <v>4</v>
      </c>
      <c r="N36" s="281">
        <f>K36/M36</f>
        <v>22500</v>
      </c>
    </row>
    <row r="37" spans="1:14">
      <c r="A37" 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N76*L42</f>
        <v>63.833750000000002</v>
      </c>
    </row>
    <row r="43" spans="1:14" ht="15" thickBot="1">
      <c r="B43" s="820" t="s">
        <v>1037</v>
      </c>
      <c r="C43" s="821"/>
      <c r="D43" s="821"/>
      <c r="E43" s="821"/>
      <c r="F43" s="821"/>
      <c r="G43" s="821"/>
      <c r="H43" s="821"/>
      <c r="I43" s="821"/>
      <c r="J43" s="821"/>
      <c r="K43" s="821"/>
      <c r="L43" s="821"/>
      <c r="M43" s="822"/>
      <c r="N43" s="105">
        <f>SUM(N36:N42)</f>
        <v>22563.833750000002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07">
        <f>VLOOKUP(A59,TRANSPORTE!A5:D94,4,FALSE)</f>
        <v>1370</v>
      </c>
      <c r="M59" s="908"/>
      <c r="N59" s="296">
        <f>K59*L59</f>
        <v>4151.0999999999995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4151.0999999999995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32</v>
      </c>
      <c r="N70" s="305">
        <f>K70/M70</f>
        <v>3191.6875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69">
        <f>SUM(N70:N75)</f>
        <v>3191.6875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29906.62125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5981.3242500000006</v>
      </c>
      <c r="M83" s="856"/>
      <c r="N83" s="57"/>
    </row>
    <row r="84" spans="1:14">
      <c r="B84" s="95" t="s">
        <v>1057</v>
      </c>
      <c r="C84" s="96"/>
      <c r="D84" s="96"/>
      <c r="E84" s="96"/>
      <c r="F84" s="96"/>
      <c r="G84" s="96"/>
      <c r="H84" s="96"/>
      <c r="I84" s="93"/>
      <c r="J84" s="94"/>
      <c r="K84" s="313">
        <v>0.05</v>
      </c>
      <c r="L84" s="855">
        <f>N78*K84</f>
        <v>1495.3310625000001</v>
      </c>
      <c r="M84" s="856"/>
      <c r="N84" s="57"/>
    </row>
    <row r="85" spans="1:14" ht="15" thickBot="1">
      <c r="B85" s="97" t="s">
        <v>1058</v>
      </c>
      <c r="C85" s="98"/>
      <c r="D85" s="98"/>
      <c r="E85" s="98"/>
      <c r="F85" s="98"/>
      <c r="G85" s="98"/>
      <c r="H85" s="98"/>
      <c r="I85" s="99"/>
      <c r="J85" s="100"/>
      <c r="K85" s="314">
        <v>0.05</v>
      </c>
      <c r="L85" s="857">
        <f>N78*K85</f>
        <v>1495.3310625000001</v>
      </c>
      <c r="M85" s="858"/>
      <c r="N85" s="57"/>
    </row>
    <row r="86" spans="1:14" ht="15" thickBot="1">
      <c r="B86" s="820" t="s">
        <v>1037</v>
      </c>
      <c r="C86" s="821"/>
      <c r="D86" s="821"/>
      <c r="E86" s="821"/>
      <c r="F86" s="821"/>
      <c r="G86" s="821"/>
      <c r="H86" s="821"/>
      <c r="I86" s="821"/>
      <c r="J86" s="821"/>
      <c r="K86" s="821"/>
      <c r="L86" s="821"/>
      <c r="M86" s="822"/>
      <c r="N86" s="58">
        <f>L83+L84+L85</f>
        <v>8971.9863750000004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38878.607625000004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c r="B36" s="869"/>
      <c r="C36" s="870"/>
      <c r="D36" s="870"/>
      <c r="E36" s="870"/>
      <c r="F36" s="870"/>
      <c r="G36" s="870"/>
      <c r="H36" s="871"/>
      <c r="I36" s="276"/>
      <c r="J36" s="277"/>
      <c r="K36" s="278"/>
      <c r="L36" s="279"/>
      <c r="M36" s="280"/>
      <c r="N36" s="281"/>
    </row>
    <row r="37" spans="1:14">
      <c r="A37" 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0.1</v>
      </c>
      <c r="M42" s="882"/>
      <c r="N42" s="111">
        <f>N76*L42</f>
        <v>136.17933333333335</v>
      </c>
    </row>
    <row r="43" spans="1:14" ht="15" thickBot="1">
      <c r="B43" s="820" t="s">
        <v>1037</v>
      </c>
      <c r="C43" s="821"/>
      <c r="D43" s="821"/>
      <c r="E43" s="821"/>
      <c r="F43" s="821"/>
      <c r="G43" s="821"/>
      <c r="H43" s="821"/>
      <c r="I43" s="821"/>
      <c r="J43" s="821"/>
      <c r="K43" s="821"/>
      <c r="L43" s="821"/>
      <c r="M43" s="822"/>
      <c r="N43" s="105">
        <f>SUM(N36:N42)</f>
        <v>136.17933333333335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2"/>
      <c r="C53" s="903"/>
      <c r="D53" s="903"/>
      <c r="E53" s="903"/>
      <c r="F53" s="903"/>
      <c r="G53" s="903"/>
      <c r="H53" s="903"/>
      <c r="I53" s="873"/>
      <c r="J53" s="48"/>
      <c r="K53" s="50"/>
      <c r="L53" s="904"/>
      <c r="M53" s="905"/>
      <c r="N53" s="51"/>
    </row>
    <row r="54" spans="2:14" ht="15" thickBot="1">
      <c r="B54" s="820" t="s">
        <v>1037</v>
      </c>
      <c r="C54" s="821"/>
      <c r="D54" s="821"/>
      <c r="E54" s="821"/>
      <c r="F54" s="821"/>
      <c r="G54" s="821"/>
      <c r="H54" s="821"/>
      <c r="I54" s="821"/>
      <c r="J54" s="821"/>
      <c r="K54" s="821"/>
      <c r="L54" s="821"/>
      <c r="M54" s="822"/>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6" t="s">
        <v>1045</v>
      </c>
      <c r="M58" s="885"/>
      <c r="N58" s="82" t="s">
        <v>1035</v>
      </c>
    </row>
    <row r="59" spans="2:14">
      <c r="B59" s="52"/>
      <c r="C59" s="326"/>
      <c r="D59" s="326"/>
      <c r="E59" s="326"/>
      <c r="F59" s="326"/>
      <c r="G59" s="326"/>
      <c r="H59" s="320"/>
      <c r="I59" s="288"/>
      <c r="J59" s="295"/>
      <c r="K59" s="288"/>
      <c r="L59" s="907"/>
      <c r="M59" s="908"/>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150</v>
      </c>
      <c r="N70" s="305">
        <f>K70/M70</f>
        <v>1361.7933333333333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1361.7933333333333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1497.9726666666666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299.59453333333335</v>
      </c>
      <c r="M83" s="856"/>
      <c r="N83" s="57"/>
    </row>
    <row r="84" spans="1:14">
      <c r="B84" s="95" t="s">
        <v>1057</v>
      </c>
      <c r="C84" s="96"/>
      <c r="D84" s="96"/>
      <c r="E84" s="96"/>
      <c r="F84" s="96"/>
      <c r="G84" s="96"/>
      <c r="H84" s="96"/>
      <c r="I84" s="93"/>
      <c r="J84" s="94"/>
      <c r="K84" s="313">
        <v>0.05</v>
      </c>
      <c r="L84" s="855">
        <f>N78*K84</f>
        <v>74.898633333333336</v>
      </c>
      <c r="M84" s="856"/>
      <c r="N84" s="57"/>
    </row>
    <row r="85" spans="1:14" ht="15" thickBot="1">
      <c r="B85" s="97" t="s">
        <v>1058</v>
      </c>
      <c r="C85" s="98"/>
      <c r="D85" s="98"/>
      <c r="E85" s="98"/>
      <c r="F85" s="98"/>
      <c r="G85" s="98"/>
      <c r="H85" s="98"/>
      <c r="I85" s="99"/>
      <c r="J85" s="100"/>
      <c r="K85" s="314">
        <v>0.05</v>
      </c>
      <c r="L85" s="857">
        <f>N78*K85</f>
        <v>74.898633333333336</v>
      </c>
      <c r="M85" s="858"/>
      <c r="N85" s="57"/>
    </row>
    <row r="86" spans="1:14" ht="15" thickBot="1">
      <c r="B86" s="820" t="s">
        <v>1037</v>
      </c>
      <c r="C86" s="821"/>
      <c r="D86" s="821"/>
      <c r="E86" s="821"/>
      <c r="F86" s="821"/>
      <c r="G86" s="821"/>
      <c r="H86" s="821"/>
      <c r="I86" s="821"/>
      <c r="J86" s="821"/>
      <c r="K86" s="821"/>
      <c r="L86" s="821"/>
      <c r="M86" s="822"/>
      <c r="N86" s="58">
        <f>L83+L84+L85</f>
        <v>449.39180000000005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1947.3644666666667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310</v>
      </c>
      <c r="B36" s="869" t="str">
        <f>VLOOKUP(A36,EQUIPOS!A6:D154,3,FALSE)</f>
        <v>Retroexcavadora A25C</v>
      </c>
      <c r="C36" s="870"/>
      <c r="D36" s="870"/>
      <c r="E36" s="870"/>
      <c r="F36" s="870"/>
      <c r="G36" s="870"/>
      <c r="H36" s="871"/>
      <c r="I36" s="276"/>
      <c r="J36" s="277"/>
      <c r="K36" s="278">
        <f>VLOOKUP(A36,EQUIPOS!A6:D163,4,FALSE)</f>
        <v>154700</v>
      </c>
      <c r="L36" s="279"/>
      <c r="M36" s="280">
        <v>3</v>
      </c>
      <c r="N36" s="281">
        <f>K36/M36</f>
        <v>51566.666666666664</v>
      </c>
    </row>
    <row r="37" spans="1:14">
      <c r="A37" 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0.01</v>
      </c>
      <c r="M42" s="882"/>
      <c r="N42" s="111">
        <f>N76*L42</f>
        <v>85.112083333333345</v>
      </c>
    </row>
    <row r="43" spans="1:14" ht="15" thickBot="1">
      <c r="B43" s="820" t="s">
        <v>1037</v>
      </c>
      <c r="C43" s="821"/>
      <c r="D43" s="821"/>
      <c r="E43" s="821"/>
      <c r="F43" s="821"/>
      <c r="G43" s="821"/>
      <c r="H43" s="821"/>
      <c r="I43" s="821"/>
      <c r="J43" s="821"/>
      <c r="K43" s="821"/>
      <c r="L43" s="821"/>
      <c r="M43" s="822"/>
      <c r="N43" s="105">
        <f>SUM(N36:N42)</f>
        <v>51651.778749999998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7">
        <f>VLOOKUP(A59,TRANSPORTE!A6:D117,4,FALSE)</f>
        <v>1100</v>
      </c>
      <c r="M59" s="908"/>
      <c r="N59" s="296">
        <f>K59*L59</f>
        <v>1870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1870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24</v>
      </c>
      <c r="N70" s="305">
        <f>K70/M70</f>
        <v>8511.2083333333339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8511.2083333333339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62032.987083333333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12406.597416666667</v>
      </c>
      <c r="M83" s="856"/>
      <c r="N83" s="57"/>
    </row>
    <row r="84" spans="1:14">
      <c r="B84" s="95" t="s">
        <v>1057</v>
      </c>
      <c r="C84" s="96"/>
      <c r="D84" s="96"/>
      <c r="E84" s="96"/>
      <c r="F84" s="96"/>
      <c r="G84" s="96"/>
      <c r="H84" s="96"/>
      <c r="I84" s="93"/>
      <c r="J84" s="94"/>
      <c r="K84" s="313">
        <v>0.05</v>
      </c>
      <c r="L84" s="855">
        <f>N78*K84</f>
        <v>3101.6493541666669</v>
      </c>
      <c r="M84" s="856"/>
      <c r="N84" s="57"/>
    </row>
    <row r="85" spans="1:14" ht="15" thickBot="1">
      <c r="B85" s="97" t="s">
        <v>1058</v>
      </c>
      <c r="C85" s="98"/>
      <c r="D85" s="98"/>
      <c r="E85" s="98"/>
      <c r="F85" s="98"/>
      <c r="G85" s="98"/>
      <c r="H85" s="98"/>
      <c r="I85" s="99"/>
      <c r="J85" s="100"/>
      <c r="K85" s="314">
        <v>0.05</v>
      </c>
      <c r="L85" s="857">
        <f>N78*K85</f>
        <v>3101.6493541666669</v>
      </c>
      <c r="M85" s="858"/>
      <c r="N85" s="57"/>
    </row>
    <row r="86" spans="1:14" ht="15" thickBot="1">
      <c r="B86" s="820" t="s">
        <v>1037</v>
      </c>
      <c r="C86" s="821"/>
      <c r="D86" s="821"/>
      <c r="E86" s="821"/>
      <c r="F86" s="821"/>
      <c r="G86" s="821"/>
      <c r="H86" s="821"/>
      <c r="I86" s="821"/>
      <c r="J86" s="821"/>
      <c r="K86" s="821"/>
      <c r="L86" s="821"/>
      <c r="M86" s="822"/>
      <c r="N86" s="58">
        <f>L83+L84+L85</f>
        <v>18609.896125000003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80642.88320833334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310</v>
      </c>
      <c r="B36" s="869" t="str">
        <f>VLOOKUP(A36,EQUIPOS!A6:D154,3,FALSE)</f>
        <v>Retroexcavadora A25C</v>
      </c>
      <c r="C36" s="870"/>
      <c r="D36" s="870"/>
      <c r="E36" s="870"/>
      <c r="F36" s="870"/>
      <c r="G36" s="870"/>
      <c r="H36" s="871"/>
      <c r="I36" s="276"/>
      <c r="J36" s="277"/>
      <c r="K36" s="278">
        <f>VLOOKUP(A36,EQUIPOS!A6:D163,4,FALSE)</f>
        <v>154700</v>
      </c>
      <c r="L36" s="279"/>
      <c r="M36" s="280">
        <v>3</v>
      </c>
      <c r="N36" s="281">
        <f>K36/M36</f>
        <v>51566.666666666664</v>
      </c>
    </row>
    <row r="37" spans="1:14">
      <c r="A37" 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0.01</v>
      </c>
      <c r="M42" s="882"/>
      <c r="N42" s="111">
        <f>N76*L42</f>
        <v>85.112083333333345</v>
      </c>
    </row>
    <row r="43" spans="1:14" ht="15" thickBot="1">
      <c r="B43" s="820" t="s">
        <v>1037</v>
      </c>
      <c r="C43" s="821"/>
      <c r="D43" s="821"/>
      <c r="E43" s="821"/>
      <c r="F43" s="821"/>
      <c r="G43" s="821"/>
      <c r="H43" s="821"/>
      <c r="I43" s="821"/>
      <c r="J43" s="821"/>
      <c r="K43" s="821"/>
      <c r="L43" s="821"/>
      <c r="M43" s="822"/>
      <c r="N43" s="105">
        <f>SUM(N36:N42)</f>
        <v>51651.778749999998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7">
        <f>VLOOKUP(A59,TRANSPORTE!A6:D117,4,FALSE)</f>
        <v>1100</v>
      </c>
      <c r="M59" s="908"/>
      <c r="N59" s="296">
        <f>K59*L59</f>
        <v>1870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1870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24</v>
      </c>
      <c r="N70" s="305">
        <f>K70/M70</f>
        <v>8511.2083333333339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8511.2083333333339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62032.987083333333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12406.597416666667</v>
      </c>
      <c r="M83" s="856"/>
      <c r="N83" s="57"/>
    </row>
    <row r="84" spans="1:14">
      <c r="B84" s="95" t="s">
        <v>1057</v>
      </c>
      <c r="C84" s="96"/>
      <c r="D84" s="96"/>
      <c r="E84" s="96"/>
      <c r="F84" s="96"/>
      <c r="G84" s="96"/>
      <c r="H84" s="96"/>
      <c r="I84" s="93"/>
      <c r="J84" s="94"/>
      <c r="K84" s="313">
        <v>0.05</v>
      </c>
      <c r="L84" s="855">
        <f>N78*K84</f>
        <v>3101.6493541666669</v>
      </c>
      <c r="M84" s="856"/>
      <c r="N84" s="57"/>
    </row>
    <row r="85" spans="1:14" ht="15" thickBot="1">
      <c r="B85" s="97" t="s">
        <v>1058</v>
      </c>
      <c r="C85" s="98"/>
      <c r="D85" s="98"/>
      <c r="E85" s="98"/>
      <c r="F85" s="98"/>
      <c r="G85" s="98"/>
      <c r="H85" s="98"/>
      <c r="I85" s="99"/>
      <c r="J85" s="100"/>
      <c r="K85" s="314">
        <v>0.05</v>
      </c>
      <c r="L85" s="857">
        <f>N78*K85</f>
        <v>3101.6493541666669</v>
      </c>
      <c r="M85" s="858"/>
      <c r="N85" s="57"/>
    </row>
    <row r="86" spans="1:14" ht="15" thickBot="1">
      <c r="B86" s="820" t="s">
        <v>1037</v>
      </c>
      <c r="C86" s="821"/>
      <c r="D86" s="821"/>
      <c r="E86" s="821"/>
      <c r="F86" s="821"/>
      <c r="G86" s="821"/>
      <c r="H86" s="821"/>
      <c r="I86" s="821"/>
      <c r="J86" s="821"/>
      <c r="K86" s="821"/>
      <c r="L86" s="821"/>
      <c r="M86" s="822"/>
      <c r="N86" s="58">
        <f>L83+L84+L85</f>
        <v>18609.896125000003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80642.88320833334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6"/>
      <c r="J36" s="277"/>
      <c r="K36" s="278">
        <f>VLOOKUP(A36,EQUIPOS!A6:D163,4,FALSE)</f>
        <v>154700</v>
      </c>
      <c r="L36" s="279"/>
      <c r="M36" s="280">
        <v>45</v>
      </c>
      <c r="N36" s="281">
        <f>K36/M36</f>
        <v>3437.7777777777778</v>
      </c>
    </row>
    <row r="37" spans="1:14">
      <c r="A37" 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0.01</v>
      </c>
      <c r="M42" s="882"/>
      <c r="N42" s="111">
        <f>N76*L42</f>
        <v>1.4185277777777778</v>
      </c>
    </row>
    <row r="43" spans="1:14" ht="15" thickBot="1">
      <c r="B43" s="820" t="s">
        <v>1037</v>
      </c>
      <c r="C43" s="821"/>
      <c r="D43" s="821"/>
      <c r="E43" s="821"/>
      <c r="F43" s="821"/>
      <c r="G43" s="821"/>
      <c r="H43" s="821"/>
      <c r="I43" s="821"/>
      <c r="J43" s="821"/>
      <c r="K43" s="821"/>
      <c r="L43" s="821"/>
      <c r="M43" s="822"/>
      <c r="N43" s="105">
        <f>SUM(N36:N42)</f>
        <v>3439.1963055555557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7">
        <f>VLOOKUP(A59,TRANSPORTE!A6:D117,4,FALSE)</f>
        <v>670.1</v>
      </c>
      <c r="M59" s="908"/>
      <c r="N59" s="296">
        <f>K59*L59</f>
        <v>23922.570000000003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23922.570000000003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360</v>
      </c>
      <c r="N70" s="305">
        <f>K70/M70</f>
        <v>141.85277777777779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141.85277777777779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27503.619083333338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5500.7238166666684</v>
      </c>
      <c r="M83" s="856"/>
      <c r="N83" s="57"/>
    </row>
    <row r="84" spans="1:14">
      <c r="B84" s="95" t="s">
        <v>1057</v>
      </c>
      <c r="C84" s="96"/>
      <c r="D84" s="96"/>
      <c r="E84" s="96"/>
      <c r="F84" s="96"/>
      <c r="G84" s="96"/>
      <c r="H84" s="96"/>
      <c r="I84" s="93"/>
      <c r="J84" s="94"/>
      <c r="K84" s="313">
        <v>0.05</v>
      </c>
      <c r="L84" s="855">
        <f>N78*K84</f>
        <v>1375.1809541666671</v>
      </c>
      <c r="M84" s="856"/>
      <c r="N84" s="57"/>
    </row>
    <row r="85" spans="1:14" ht="15" thickBot="1">
      <c r="B85" s="97" t="s">
        <v>1058</v>
      </c>
      <c r="C85" s="98"/>
      <c r="D85" s="98"/>
      <c r="E85" s="98"/>
      <c r="F85" s="98"/>
      <c r="G85" s="98"/>
      <c r="H85" s="98"/>
      <c r="I85" s="99"/>
      <c r="J85" s="100"/>
      <c r="K85" s="314">
        <v>0.05</v>
      </c>
      <c r="L85" s="857">
        <f>N78*K85</f>
        <v>1375.1809541666671</v>
      </c>
      <c r="M85" s="858"/>
      <c r="N85" s="57"/>
    </row>
    <row r="86" spans="1:14" ht="15" thickBot="1">
      <c r="B86" s="820" t="s">
        <v>1037</v>
      </c>
      <c r="C86" s="821"/>
      <c r="D86" s="821"/>
      <c r="E86" s="821"/>
      <c r="F86" s="821"/>
      <c r="G86" s="821"/>
      <c r="H86" s="821"/>
      <c r="I86" s="821"/>
      <c r="J86" s="821"/>
      <c r="K86" s="821"/>
      <c r="L86" s="821"/>
      <c r="M86" s="822"/>
      <c r="N86" s="58">
        <f>L83+L84+L85</f>
        <v>8251.0857250000026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35754.704808333343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c r="B36" s="869"/>
      <c r="C36" s="870"/>
      <c r="D36" s="870"/>
      <c r="E36" s="870"/>
      <c r="F36" s="870"/>
      <c r="G36" s="870"/>
      <c r="H36" s="871"/>
      <c r="I36" s="276"/>
      <c r="J36" s="277"/>
      <c r="K36" s="278"/>
      <c r="L36" s="279"/>
      <c r="M36" s="280"/>
      <c r="N36" s="281"/>
    </row>
    <row r="37" spans="1:14">
      <c r="A37" 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0.1</v>
      </c>
      <c r="M42" s="882"/>
      <c r="N42" s="111">
        <f>N76*L42</f>
        <v>56.741388888888892</v>
      </c>
    </row>
    <row r="43" spans="1:14" ht="15" thickBot="1">
      <c r="B43" s="820" t="s">
        <v>1037</v>
      </c>
      <c r="C43" s="821"/>
      <c r="D43" s="821"/>
      <c r="E43" s="821"/>
      <c r="F43" s="821"/>
      <c r="G43" s="821"/>
      <c r="H43" s="821"/>
      <c r="I43" s="821"/>
      <c r="J43" s="821"/>
      <c r="K43" s="821"/>
      <c r="L43" s="821"/>
      <c r="M43" s="822"/>
      <c r="N43" s="105">
        <f>SUM(N36:N42)</f>
        <v>56.741388888888892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7">
        <f>VLOOKUP(A59,TRANSPORTE!A6:D117,4,FALSE)</f>
        <v>670.1</v>
      </c>
      <c r="M59" s="908"/>
      <c r="N59" s="296">
        <f>K59*L59</f>
        <v>6868.5250000000005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6868.5250000000005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360</v>
      </c>
      <c r="N70" s="305">
        <f>K70/M70</f>
        <v>567.41388888888889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567.41388888888889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7492.6802777777784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1498.5360555555558</v>
      </c>
      <c r="M83" s="856"/>
      <c r="N83" s="57"/>
    </row>
    <row r="84" spans="1:14">
      <c r="B84" s="95" t="s">
        <v>1057</v>
      </c>
      <c r="C84" s="96"/>
      <c r="D84" s="96"/>
      <c r="E84" s="96"/>
      <c r="F84" s="96"/>
      <c r="G84" s="96"/>
      <c r="H84" s="96"/>
      <c r="I84" s="93"/>
      <c r="J84" s="94"/>
      <c r="K84" s="313">
        <v>0.05</v>
      </c>
      <c r="L84" s="855">
        <f>N78*K84</f>
        <v>374.63401388888894</v>
      </c>
      <c r="M84" s="856"/>
      <c r="N84" s="57"/>
    </row>
    <row r="85" spans="1:14" ht="15" thickBot="1">
      <c r="B85" s="97" t="s">
        <v>1058</v>
      </c>
      <c r="C85" s="98"/>
      <c r="D85" s="98"/>
      <c r="E85" s="98"/>
      <c r="F85" s="98"/>
      <c r="G85" s="98"/>
      <c r="H85" s="98"/>
      <c r="I85" s="99"/>
      <c r="J85" s="100"/>
      <c r="K85" s="314">
        <v>0.05</v>
      </c>
      <c r="L85" s="857">
        <f>N78*K85</f>
        <v>374.63401388888894</v>
      </c>
      <c r="M85" s="858"/>
      <c r="N85" s="57"/>
    </row>
    <row r="86" spans="1:14" ht="15" thickBot="1">
      <c r="B86" s="820" t="s">
        <v>1037</v>
      </c>
      <c r="C86" s="821"/>
      <c r="D86" s="821"/>
      <c r="E86" s="821"/>
      <c r="F86" s="821"/>
      <c r="G86" s="821"/>
      <c r="H86" s="821"/>
      <c r="I86" s="821"/>
      <c r="J86" s="821"/>
      <c r="K86" s="821"/>
      <c r="L86" s="821"/>
      <c r="M86" s="822"/>
      <c r="N86" s="58">
        <f>L83+L84+L85</f>
        <v>2247.8040833333339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9740.4843611111119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6"/>
      <c r="J36" s="277"/>
      <c r="K36" s="278">
        <f>VLOOKUP(A36,EQUIPOS!A6:D163,4,FALSE)</f>
        <v>154700</v>
      </c>
      <c r="L36" s="279"/>
      <c r="M36" s="280">
        <v>45</v>
      </c>
      <c r="N36" s="281">
        <f>K36/M36</f>
        <v>3437.7777777777778</v>
      </c>
    </row>
    <row r="37" spans="1:14">
      <c r="A37" 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0.01</v>
      </c>
      <c r="M42" s="882"/>
      <c r="N42" s="111">
        <f>N76*L42</f>
        <v>1.4185277777777778</v>
      </c>
    </row>
    <row r="43" spans="1:14" ht="15" thickBot="1">
      <c r="B43" s="820" t="s">
        <v>1037</v>
      </c>
      <c r="C43" s="821"/>
      <c r="D43" s="821"/>
      <c r="E43" s="821"/>
      <c r="F43" s="821"/>
      <c r="G43" s="821"/>
      <c r="H43" s="821"/>
      <c r="I43" s="821"/>
      <c r="J43" s="821"/>
      <c r="K43" s="821"/>
      <c r="L43" s="821"/>
      <c r="M43" s="822"/>
      <c r="N43" s="105">
        <f>SUM(N36:N42)</f>
        <v>3439.1963055555557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7">
        <f>VLOOKUP(A59,TRANSPORTE!A6:D117,4,FALSE)</f>
        <v>1370</v>
      </c>
      <c r="M59" s="908"/>
      <c r="N59" s="296">
        <f>K59*L59</f>
        <v>1110.37815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1110.37815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360</v>
      </c>
      <c r="N70" s="305">
        <f>K70/M70</f>
        <v>141.85277777777779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141.85277777777779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4691.4272333333338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938.28544666666676</v>
      </c>
      <c r="M83" s="856"/>
      <c r="N83" s="57"/>
    </row>
    <row r="84" spans="1:14">
      <c r="B84" s="95" t="s">
        <v>1057</v>
      </c>
      <c r="C84" s="96"/>
      <c r="D84" s="96"/>
      <c r="E84" s="96"/>
      <c r="F84" s="96"/>
      <c r="G84" s="96"/>
      <c r="H84" s="96"/>
      <c r="I84" s="93"/>
      <c r="J84" s="94"/>
      <c r="K84" s="313">
        <v>0.05</v>
      </c>
      <c r="L84" s="855">
        <f>N78*K84</f>
        <v>234.57136166666669</v>
      </c>
      <c r="M84" s="856"/>
      <c r="N84" s="57"/>
    </row>
    <row r="85" spans="1:14" ht="15" thickBot="1">
      <c r="B85" s="97" t="s">
        <v>1058</v>
      </c>
      <c r="C85" s="98"/>
      <c r="D85" s="98"/>
      <c r="E85" s="98"/>
      <c r="F85" s="98"/>
      <c r="G85" s="98"/>
      <c r="H85" s="98"/>
      <c r="I85" s="99"/>
      <c r="J85" s="100"/>
      <c r="K85" s="314">
        <v>0.05</v>
      </c>
      <c r="L85" s="857">
        <f>N78*K85</f>
        <v>234.57136166666669</v>
      </c>
      <c r="M85" s="858"/>
      <c r="N85" s="57"/>
    </row>
    <row r="86" spans="1:14" ht="15" thickBot="1">
      <c r="B86" s="820" t="s">
        <v>1037</v>
      </c>
      <c r="C86" s="821"/>
      <c r="D86" s="821"/>
      <c r="E86" s="821"/>
      <c r="F86" s="821"/>
      <c r="G86" s="821"/>
      <c r="H86" s="821"/>
      <c r="I86" s="821"/>
      <c r="J86" s="821"/>
      <c r="K86" s="821"/>
      <c r="L86" s="821"/>
      <c r="M86" s="822"/>
      <c r="N86" s="58">
        <f>L83+L84+L85</f>
        <v>1407.4281700000001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6098.8554033333339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6"/>
      <c r="J36" s="277"/>
      <c r="K36" s="278">
        <f>VLOOKUP(A36,EQUIPOS!A5:D154,4,FALSE)</f>
        <v>148750</v>
      </c>
      <c r="L36" s="279"/>
      <c r="M36" s="280">
        <v>0.625</v>
      </c>
      <c r="N36" s="281">
        <f>K36/M36</f>
        <v>238000</v>
      </c>
    </row>
    <row r="37" spans="1:14">
      <c r="A37" s="114" t="s">
        <v>241</v>
      </c>
      <c r="B37" s="869" t="str">
        <f>VLOOKUP(A37,EQUIPOS!A7:D154,3,FALSE)</f>
        <v>Grúa (capacidad 15 ton)</v>
      </c>
      <c r="C37" s="870"/>
      <c r="D37" s="870"/>
      <c r="E37" s="870"/>
      <c r="F37" s="870"/>
      <c r="G37" s="870"/>
      <c r="H37" s="871"/>
      <c r="I37" s="276"/>
      <c r="J37" s="277"/>
      <c r="K37" s="278">
        <f>VLOOKUP(A37,EQUIPOS!A6:D154,4,FALSE)</f>
        <v>144900</v>
      </c>
      <c r="L37" s="279"/>
      <c r="M37" s="280">
        <v>0.625</v>
      </c>
      <c r="N37" s="281">
        <f>K37/M37</f>
        <v>231840</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2553.36</v>
      </c>
    </row>
    <row r="43" spans="1:14" ht="15" thickBot="1">
      <c r="B43" s="820" t="s">
        <v>1037</v>
      </c>
      <c r="C43" s="821"/>
      <c r="D43" s="821"/>
      <c r="E43" s="821"/>
      <c r="F43" s="821"/>
      <c r="G43" s="821"/>
      <c r="H43" s="821"/>
      <c r="I43" s="821"/>
      <c r="J43" s="821"/>
      <c r="K43" s="821"/>
      <c r="L43" s="821"/>
      <c r="M43" s="822"/>
      <c r="N43" s="403">
        <f>SUM(N36:N42)</f>
        <v>472393.36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1210</v>
      </c>
      <c r="N48" s="281">
        <f>K48*M48</f>
        <v>12100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58000</v>
      </c>
      <c r="N49" s="281">
        <f>K49*M49</f>
        <v>58000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2150</v>
      </c>
      <c r="N50" s="281">
        <f>K50*M50</f>
        <v>2150</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39960</v>
      </c>
      <c r="N51" s="281">
        <f>K51*M51</f>
        <v>79920</v>
      </c>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152170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304">
        <v>5</v>
      </c>
      <c r="N70" s="404">
        <f>K70/M70</f>
        <v>51067.199999999997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51067.199999999997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675630.55999999994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135126.11199999999</v>
      </c>
      <c r="M83" s="856"/>
      <c r="N83" s="57"/>
    </row>
    <row r="84" spans="1:14">
      <c r="B84" s="95" t="s">
        <v>1057</v>
      </c>
      <c r="C84" s="96"/>
      <c r="D84" s="96"/>
      <c r="E84" s="96"/>
      <c r="F84" s="96"/>
      <c r="G84" s="96"/>
      <c r="H84" s="96"/>
      <c r="I84" s="93"/>
      <c r="J84" s="94"/>
      <c r="K84" s="313">
        <v>0.05</v>
      </c>
      <c r="L84" s="855">
        <f>N78*K84</f>
        <v>33781.527999999998</v>
      </c>
      <c r="M84" s="856"/>
      <c r="N84" s="57"/>
    </row>
    <row r="85" spans="1:14" ht="15" thickBot="1">
      <c r="B85" s="97" t="s">
        <v>1058</v>
      </c>
      <c r="C85" s="98"/>
      <c r="D85" s="98"/>
      <c r="E85" s="98"/>
      <c r="F85" s="98"/>
      <c r="G85" s="98"/>
      <c r="H85" s="98"/>
      <c r="I85" s="99"/>
      <c r="J85" s="100"/>
      <c r="K85" s="314">
        <v>0.05</v>
      </c>
      <c r="L85" s="857">
        <f>N78*K85</f>
        <v>33781.527999999998</v>
      </c>
      <c r="M85" s="858"/>
      <c r="N85" s="57"/>
    </row>
    <row r="86" spans="1:14" ht="15" thickBot="1">
      <c r="B86" s="820" t="s">
        <v>1037</v>
      </c>
      <c r="C86" s="821"/>
      <c r="D86" s="821"/>
      <c r="E86" s="821"/>
      <c r="F86" s="821"/>
      <c r="G86" s="821"/>
      <c r="H86" s="821"/>
      <c r="I86" s="821"/>
      <c r="J86" s="821"/>
      <c r="K86" s="821"/>
      <c r="L86" s="821"/>
      <c r="M86" s="822"/>
      <c r="N86" s="58">
        <f>L83+L84+L85</f>
        <v>202689.16799999998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878319.72799999989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6"/>
      <c r="J36" s="277"/>
      <c r="K36" s="278">
        <f>VLOOKUP(A36,EQUIPOS!A6:D163,4,FALSE)</f>
        <v>148750</v>
      </c>
      <c r="L36" s="279"/>
      <c r="M36" s="280">
        <v>0.5</v>
      </c>
      <c r="N36" s="281">
        <f>K36/M36</f>
        <v>297500</v>
      </c>
    </row>
    <row r="37" spans="1:14">
      <c r="A37" s="114" t="s">
        <v>241</v>
      </c>
      <c r="B37" s="869" t="str">
        <f>VLOOKUP(A37,EQUIPOS!A7:D154,3,FALSE)</f>
        <v>Grúa (capacidad 15 ton)</v>
      </c>
      <c r="C37" s="870"/>
      <c r="D37" s="870"/>
      <c r="E37" s="870"/>
      <c r="F37" s="870"/>
      <c r="G37" s="870"/>
      <c r="H37" s="871"/>
      <c r="I37" s="276"/>
      <c r="J37" s="277"/>
      <c r="K37" s="278">
        <f>VLOOKUP(A37,EQUIPOS!A7:D164,4,FALSE)</f>
        <v>144900</v>
      </c>
      <c r="L37" s="279"/>
      <c r="M37" s="280">
        <v>0.5</v>
      </c>
      <c r="N37" s="281">
        <f>K37/M37</f>
        <v>289800</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3191.7000000000003</v>
      </c>
    </row>
    <row r="43" spans="1:14" ht="15" thickBot="1">
      <c r="B43" s="820" t="s">
        <v>1037</v>
      </c>
      <c r="C43" s="821"/>
      <c r="D43" s="821"/>
      <c r="E43" s="821"/>
      <c r="F43" s="821"/>
      <c r="G43" s="821"/>
      <c r="H43" s="821"/>
      <c r="I43" s="821"/>
      <c r="J43" s="821"/>
      <c r="K43" s="821"/>
      <c r="L43" s="821"/>
      <c r="M43" s="822"/>
      <c r="N43" s="403">
        <f>SUM(N36:N42)</f>
        <v>590491.69999999995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1210</v>
      </c>
      <c r="N48" s="281">
        <f>K48*M48</f>
        <v>12100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58000</v>
      </c>
      <c r="N49" s="281">
        <f>K49*M49</f>
        <v>58000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2150</v>
      </c>
      <c r="N50" s="281">
        <f>K50*M50</f>
        <v>2150</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39960</v>
      </c>
      <c r="N51" s="281">
        <f>K51*M51</f>
        <v>79920</v>
      </c>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152170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304">
        <v>4</v>
      </c>
      <c r="N70" s="404">
        <f>K70/M70</f>
        <v>63834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63834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806495.7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161299.14000000001</v>
      </c>
      <c r="M83" s="856"/>
      <c r="N83" s="57"/>
    </row>
    <row r="84" spans="1:14">
      <c r="B84" s="95" t="s">
        <v>1057</v>
      </c>
      <c r="C84" s="96"/>
      <c r="D84" s="96"/>
      <c r="E84" s="96"/>
      <c r="F84" s="96"/>
      <c r="G84" s="96"/>
      <c r="H84" s="96"/>
      <c r="I84" s="93"/>
      <c r="J84" s="94"/>
      <c r="K84" s="313">
        <v>0.05</v>
      </c>
      <c r="L84" s="855">
        <f>N78*K84</f>
        <v>40324.785000000003</v>
      </c>
      <c r="M84" s="856"/>
      <c r="N84" s="57"/>
    </row>
    <row r="85" spans="1:14" ht="15" thickBot="1">
      <c r="B85" s="97" t="s">
        <v>1058</v>
      </c>
      <c r="C85" s="98"/>
      <c r="D85" s="98"/>
      <c r="E85" s="98"/>
      <c r="F85" s="98"/>
      <c r="G85" s="98"/>
      <c r="H85" s="98"/>
      <c r="I85" s="99"/>
      <c r="J85" s="100"/>
      <c r="K85" s="314">
        <v>0.05</v>
      </c>
      <c r="L85" s="857">
        <f>N78*K85</f>
        <v>40324.785000000003</v>
      </c>
      <c r="M85" s="858"/>
      <c r="N85" s="57"/>
    </row>
    <row r="86" spans="1:14" ht="15" thickBot="1">
      <c r="B86" s="820" t="s">
        <v>1037</v>
      </c>
      <c r="C86" s="821"/>
      <c r="D86" s="821"/>
      <c r="E86" s="821"/>
      <c r="F86" s="821"/>
      <c r="G86" s="821"/>
      <c r="H86" s="821"/>
      <c r="I86" s="821"/>
      <c r="J86" s="821"/>
      <c r="K86" s="821"/>
      <c r="L86" s="821"/>
      <c r="M86" s="822"/>
      <c r="N86" s="58">
        <f>L83+L84+L85</f>
        <v>241948.71000000002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1048444.4099999999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6"/>
      <c r="J36" s="277"/>
      <c r="K36" s="278">
        <f>VLOOKUP(A36,EQUIPOS!A6:D163,4,FALSE)</f>
        <v>148750</v>
      </c>
      <c r="L36" s="279"/>
      <c r="M36" s="280">
        <v>0.4375</v>
      </c>
      <c r="N36" s="281">
        <f>K36/M36</f>
        <v>340000</v>
      </c>
    </row>
    <row r="37" spans="1:14">
      <c r="A37" s="114" t="s">
        <v>241</v>
      </c>
      <c r="B37" s="869" t="str">
        <f>VLOOKUP(A37,EQUIPOS!A7:D154,3,FALSE)</f>
        <v>Grúa (capacidad 15 ton)</v>
      </c>
      <c r="C37" s="870"/>
      <c r="D37" s="870"/>
      <c r="E37" s="870"/>
      <c r="F37" s="870"/>
      <c r="G37" s="870"/>
      <c r="H37" s="871"/>
      <c r="I37" s="276"/>
      <c r="J37" s="277"/>
      <c r="K37" s="278">
        <f>VLOOKUP(A37,EQUIPOS!A7:D164,4,FALSE)</f>
        <v>144900</v>
      </c>
      <c r="L37" s="279"/>
      <c r="M37" s="280">
        <v>0.4375</v>
      </c>
      <c r="N37" s="281">
        <f>K37/M37</f>
        <v>331200</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3647.6571428571428</v>
      </c>
    </row>
    <row r="43" spans="1:14" ht="15" thickBot="1">
      <c r="B43" s="820" t="s">
        <v>1037</v>
      </c>
      <c r="C43" s="821"/>
      <c r="D43" s="821"/>
      <c r="E43" s="821"/>
      <c r="F43" s="821"/>
      <c r="G43" s="821"/>
      <c r="H43" s="821"/>
      <c r="I43" s="821"/>
      <c r="J43" s="821"/>
      <c r="K43" s="821"/>
      <c r="L43" s="821"/>
      <c r="M43" s="822"/>
      <c r="N43" s="403">
        <f>SUM(N36:N42)</f>
        <v>674847.65714285709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1210</v>
      </c>
      <c r="N48" s="281">
        <f>K48*M48</f>
        <v>12100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58000</v>
      </c>
      <c r="N49" s="281">
        <f>K49*M49</f>
        <v>58000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2150</v>
      </c>
      <c r="N50" s="281">
        <f>K50*M50</f>
        <v>2150</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39960</v>
      </c>
      <c r="N51" s="281">
        <f>K51*M51</f>
        <v>79920</v>
      </c>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152170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304">
        <v>3.5</v>
      </c>
      <c r="N70" s="404">
        <f>K70/M70</f>
        <v>72953.142857142855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72953.142857142855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899970.79999999993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179994.16</v>
      </c>
      <c r="M83" s="856"/>
      <c r="N83" s="57"/>
    </row>
    <row r="84" spans="1:14">
      <c r="B84" s="95" t="s">
        <v>1057</v>
      </c>
      <c r="C84" s="96"/>
      <c r="D84" s="96"/>
      <c r="E84" s="96"/>
      <c r="F84" s="96"/>
      <c r="G84" s="96"/>
      <c r="H84" s="96"/>
      <c r="I84" s="93"/>
      <c r="J84" s="94"/>
      <c r="K84" s="313">
        <v>0.05</v>
      </c>
      <c r="L84" s="855">
        <f>N78*K84</f>
        <v>44998.54</v>
      </c>
      <c r="M84" s="856"/>
      <c r="N84" s="57"/>
    </row>
    <row r="85" spans="1:14" ht="15" thickBot="1">
      <c r="B85" s="97" t="s">
        <v>1058</v>
      </c>
      <c r="C85" s="98"/>
      <c r="D85" s="98"/>
      <c r="E85" s="98"/>
      <c r="F85" s="98"/>
      <c r="G85" s="98"/>
      <c r="H85" s="98"/>
      <c r="I85" s="99"/>
      <c r="J85" s="100"/>
      <c r="K85" s="314">
        <v>0.05</v>
      </c>
      <c r="L85" s="857">
        <f>N78*K85</f>
        <v>44998.54</v>
      </c>
      <c r="M85" s="858"/>
      <c r="N85" s="57"/>
    </row>
    <row r="86" spans="1:14" ht="15" thickBot="1">
      <c r="B86" s="820" t="s">
        <v>1037</v>
      </c>
      <c r="C86" s="821"/>
      <c r="D86" s="821"/>
      <c r="E86" s="821"/>
      <c r="F86" s="821"/>
      <c r="G86" s="821"/>
      <c r="H86" s="821"/>
      <c r="I86" s="821"/>
      <c r="J86" s="821"/>
      <c r="K86" s="821"/>
      <c r="L86" s="821"/>
      <c r="M86" s="822"/>
      <c r="N86" s="58">
        <f>L83+L84+L85</f>
        <v>269991.24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1169962.04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6"/>
      <c r="J36" s="277"/>
      <c r="K36" s="278">
        <f>VLOOKUP(A36,EQUIPOS!A6:D163,4,FALSE)</f>
        <v>148750</v>
      </c>
      <c r="L36" s="279"/>
      <c r="M36" s="280">
        <v>0.875</v>
      </c>
      <c r="N36" s="281">
        <f>K36/M36</f>
        <v>170000</v>
      </c>
    </row>
    <row r="37" spans="1:14">
      <c r="A37" s="114" t="s">
        <v>241</v>
      </c>
      <c r="B37" s="869" t="str">
        <f>VLOOKUP(A37,EQUIPOS!A7:D154,3,FALSE)</f>
        <v>Grúa (capacidad 15 ton)</v>
      </c>
      <c r="C37" s="870"/>
      <c r="D37" s="870"/>
      <c r="E37" s="870"/>
      <c r="F37" s="870"/>
      <c r="G37" s="870"/>
      <c r="H37" s="871"/>
      <c r="I37" s="276"/>
      <c r="J37" s="277"/>
      <c r="K37" s="278">
        <f>VLOOKUP(A37,EQUIPOS!A7:D164,4,FALSE)</f>
        <v>144900</v>
      </c>
      <c r="L37" s="279"/>
      <c r="M37" s="280">
        <v>0.875</v>
      </c>
      <c r="N37" s="281">
        <f>K37/M37</f>
        <v>165600</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1459.0642857142857</v>
      </c>
    </row>
    <row r="43" spans="1:14" ht="15" thickBot="1">
      <c r="B43" s="820" t="s">
        <v>1037</v>
      </c>
      <c r="C43" s="821"/>
      <c r="D43" s="821"/>
      <c r="E43" s="821"/>
      <c r="F43" s="821"/>
      <c r="G43" s="821"/>
      <c r="H43" s="821"/>
      <c r="I43" s="821"/>
      <c r="J43" s="821"/>
      <c r="K43" s="821"/>
      <c r="L43" s="821"/>
      <c r="M43" s="822"/>
      <c r="N43" s="403">
        <f>SUM(N36:N42)</f>
        <v>337059.0642857143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1210</v>
      </c>
      <c r="N48" s="281">
        <f>K48*M48</f>
        <v>12100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58000</v>
      </c>
      <c r="N49" s="281">
        <f>K49*M49</f>
        <v>58000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2150</v>
      </c>
      <c r="N50" s="281">
        <f>K50*M50</f>
        <v>2150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72250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7</v>
      </c>
      <c r="N70" s="404">
        <f>K70/M70</f>
        <v>29181.285714285714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29181.285714285714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438490.35000000003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87698.07</v>
      </c>
      <c r="M83" s="856"/>
      <c r="N83" s="57"/>
    </row>
    <row r="84" spans="1:14">
      <c r="B84" s="95" t="s">
        <v>1057</v>
      </c>
      <c r="C84" s="96"/>
      <c r="D84" s="96"/>
      <c r="E84" s="96"/>
      <c r="F84" s="96"/>
      <c r="G84" s="96"/>
      <c r="H84" s="96"/>
      <c r="I84" s="93"/>
      <c r="J84" s="94"/>
      <c r="K84" s="313">
        <v>0.05</v>
      </c>
      <c r="L84" s="855">
        <f>N78*K84</f>
        <v>21924.517500000002</v>
      </c>
      <c r="M84" s="856"/>
      <c r="N84" s="57"/>
    </row>
    <row r="85" spans="1:14" ht="15" thickBot="1">
      <c r="B85" s="97" t="s">
        <v>1058</v>
      </c>
      <c r="C85" s="98"/>
      <c r="D85" s="98"/>
      <c r="E85" s="98"/>
      <c r="F85" s="98"/>
      <c r="G85" s="98"/>
      <c r="H85" s="98"/>
      <c r="I85" s="99"/>
      <c r="J85" s="100"/>
      <c r="K85" s="314">
        <v>0.05</v>
      </c>
      <c r="L85" s="857">
        <f>N78*K85</f>
        <v>21924.517500000002</v>
      </c>
      <c r="M85" s="858"/>
      <c r="N85" s="57"/>
    </row>
    <row r="86" spans="1:14" ht="15" thickBot="1">
      <c r="B86" s="820" t="s">
        <v>1037</v>
      </c>
      <c r="C86" s="821"/>
      <c r="D86" s="821"/>
      <c r="E86" s="821"/>
      <c r="F86" s="821"/>
      <c r="G86" s="821"/>
      <c r="H86" s="821"/>
      <c r="I86" s="821"/>
      <c r="J86" s="821"/>
      <c r="K86" s="821"/>
      <c r="L86" s="821"/>
      <c r="M86" s="822"/>
      <c r="N86" s="58">
        <f>L83+L84+L85</f>
        <v>131547.10500000001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570037.45500000007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6"/>
      <c r="J36" s="277"/>
      <c r="K36" s="278">
        <f>VLOOKUP(A36,EQUIPOS!A6:D163,4,FALSE)</f>
        <v>148750</v>
      </c>
      <c r="L36" s="279"/>
      <c r="M36" s="280">
        <v>0.75</v>
      </c>
      <c r="N36" s="281">
        <f>K36/M36</f>
        <v>198333.33333333334</v>
      </c>
    </row>
    <row r="37" spans="1:14">
      <c r="A37" s="114" t="s">
        <v>241</v>
      </c>
      <c r="B37" s="869" t="str">
        <f>VLOOKUP(A37,EQUIPOS!A7:D154,3,FALSE)</f>
        <v>Grúa (capacidad 15 ton)</v>
      </c>
      <c r="C37" s="870"/>
      <c r="D37" s="870"/>
      <c r="E37" s="870"/>
      <c r="F37" s="870"/>
      <c r="G37" s="870"/>
      <c r="H37" s="871"/>
      <c r="I37" s="276"/>
      <c r="J37" s="277"/>
      <c r="K37" s="278">
        <f>VLOOKUP(A37,EQUIPOS!A7:D164,4,FALSE)</f>
        <v>144900</v>
      </c>
      <c r="L37" s="279"/>
      <c r="M37" s="280">
        <v>0.75</v>
      </c>
      <c r="N37" s="281">
        <f>K37/M37</f>
        <v>193200</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1702.2416666666668</v>
      </c>
    </row>
    <row r="43" spans="1:14" ht="15" thickBot="1">
      <c r="B43" s="820" t="s">
        <v>1037</v>
      </c>
      <c r="C43" s="821"/>
      <c r="D43" s="821"/>
      <c r="E43" s="821"/>
      <c r="F43" s="821"/>
      <c r="G43" s="821"/>
      <c r="H43" s="821"/>
      <c r="I43" s="821"/>
      <c r="J43" s="821"/>
      <c r="K43" s="821"/>
      <c r="L43" s="821"/>
      <c r="M43" s="822"/>
      <c r="N43" s="403">
        <f>SUM(N36:N42)</f>
        <v>393235.57500000001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1210</v>
      </c>
      <c r="N48" s="281">
        <f>K48*M48</f>
        <v>12100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58000</v>
      </c>
      <c r="N49" s="281">
        <f>K49*M49</f>
        <v>58000</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2150</v>
      </c>
      <c r="N50" s="281">
        <f>K50*M50</f>
        <v>2150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72250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49"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6</v>
      </c>
      <c r="N70" s="404">
        <f>K70/M70</f>
        <v>34044.833333333336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34044.833333333336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499530.40833333333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99906.081666666665</v>
      </c>
      <c r="M83" s="856"/>
      <c r="N83" s="57"/>
    </row>
    <row r="84" spans="1:14">
      <c r="B84" s="95" t="s">
        <v>1057</v>
      </c>
      <c r="C84" s="96"/>
      <c r="D84" s="96"/>
      <c r="E84" s="96"/>
      <c r="F84" s="96"/>
      <c r="G84" s="96"/>
      <c r="H84" s="96"/>
      <c r="I84" s="93"/>
      <c r="J84" s="94"/>
      <c r="K84" s="313">
        <v>0.05</v>
      </c>
      <c r="L84" s="855">
        <f>N78*K84</f>
        <v>24976.520416666666</v>
      </c>
      <c r="M84" s="856"/>
      <c r="N84" s="57"/>
    </row>
    <row r="85" spans="1:14" ht="15" thickBot="1">
      <c r="B85" s="97" t="s">
        <v>1058</v>
      </c>
      <c r="C85" s="98"/>
      <c r="D85" s="98"/>
      <c r="E85" s="98"/>
      <c r="F85" s="98"/>
      <c r="G85" s="98"/>
      <c r="H85" s="98"/>
      <c r="I85" s="99"/>
      <c r="J85" s="100"/>
      <c r="K85" s="314">
        <v>0.05</v>
      </c>
      <c r="L85" s="857">
        <f>N78*K85</f>
        <v>24976.520416666666</v>
      </c>
      <c r="M85" s="858"/>
      <c r="N85" s="57"/>
    </row>
    <row r="86" spans="1:14" ht="15" thickBot="1">
      <c r="B86" s="820" t="s">
        <v>1037</v>
      </c>
      <c r="C86" s="821"/>
      <c r="D86" s="821"/>
      <c r="E86" s="821"/>
      <c r="F86" s="821"/>
      <c r="G86" s="821"/>
      <c r="H86" s="821"/>
      <c r="I86" s="821"/>
      <c r="J86" s="821"/>
      <c r="K86" s="821"/>
      <c r="L86" s="821"/>
      <c r="M86" s="822"/>
      <c r="N86" s="58">
        <f>L83+L84+L85</f>
        <v>149859.1225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649389.53083333327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6"/>
      <c r="J36" s="277"/>
      <c r="K36" s="278">
        <f>VLOOKUP(A36,EQUIPOS!A6:D163,4,FALSE)</f>
        <v>148750</v>
      </c>
      <c r="L36" s="279"/>
      <c r="M36" s="280">
        <v>0.6875</v>
      </c>
      <c r="N36" s="281">
        <f>K36/M36</f>
        <v>216363.63636363635</v>
      </c>
    </row>
    <row r="37" spans="1:14">
      <c r="A37" s="114" t="s">
        <v>241</v>
      </c>
      <c r="B37" s="869" t="str">
        <f>VLOOKUP(A37,EQUIPOS!A7:D154,3,FALSE)</f>
        <v>Grúa (capacidad 15 ton)</v>
      </c>
      <c r="C37" s="870"/>
      <c r="D37" s="870"/>
      <c r="E37" s="870"/>
      <c r="F37" s="870"/>
      <c r="G37" s="870"/>
      <c r="H37" s="871"/>
      <c r="I37" s="276"/>
      <c r="J37" s="277"/>
      <c r="K37" s="278">
        <f>VLOOKUP(A37,EQUIPOS!A7:D164,4,FALSE)</f>
        <v>144900</v>
      </c>
      <c r="L37" s="279"/>
      <c r="M37" s="280">
        <v>0.6875</v>
      </c>
      <c r="N37" s="281">
        <f>K37/M37</f>
        <v>210763.63636363635</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1856.9909090909093</v>
      </c>
    </row>
    <row r="43" spans="1:14" ht="15" thickBot="1">
      <c r="B43" s="820" t="s">
        <v>1037</v>
      </c>
      <c r="C43" s="821"/>
      <c r="D43" s="821"/>
      <c r="E43" s="821"/>
      <c r="F43" s="821"/>
      <c r="G43" s="821"/>
      <c r="H43" s="821"/>
      <c r="I43" s="821"/>
      <c r="J43" s="821"/>
      <c r="K43" s="821"/>
      <c r="L43" s="821"/>
      <c r="M43" s="822"/>
      <c r="N43" s="403">
        <f>SUM(N36:N42)</f>
        <v>428984.26363636361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1210</v>
      </c>
      <c r="N48" s="281">
        <f>K48*M48</f>
        <v>12100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58000</v>
      </c>
      <c r="N49" s="281">
        <f>K49*M49</f>
        <v>58000</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2150</v>
      </c>
      <c r="N50" s="281">
        <f>K50*M50</f>
        <v>2150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72250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5.5</v>
      </c>
      <c r="N70" s="404">
        <f>K70/M70</f>
        <v>37139.818181818184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37139.818181818184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538374.08181818179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107674.81636363636</v>
      </c>
      <c r="M83" s="856"/>
      <c r="N83" s="57"/>
    </row>
    <row r="84" spans="1:14">
      <c r="B84" s="95" t="s">
        <v>1057</v>
      </c>
      <c r="C84" s="96"/>
      <c r="D84" s="96"/>
      <c r="E84" s="96"/>
      <c r="F84" s="96"/>
      <c r="G84" s="96"/>
      <c r="H84" s="96"/>
      <c r="I84" s="93"/>
      <c r="J84" s="94"/>
      <c r="K84" s="313">
        <v>0.05</v>
      </c>
      <c r="L84" s="855">
        <f>N78*K84</f>
        <v>26918.70409090909</v>
      </c>
      <c r="M84" s="856"/>
      <c r="N84" s="57"/>
    </row>
    <row r="85" spans="1:14" ht="15" thickBot="1">
      <c r="B85" s="97" t="s">
        <v>1058</v>
      </c>
      <c r="C85" s="98"/>
      <c r="D85" s="98"/>
      <c r="E85" s="98"/>
      <c r="F85" s="98"/>
      <c r="G85" s="98"/>
      <c r="H85" s="98"/>
      <c r="I85" s="99"/>
      <c r="J85" s="100"/>
      <c r="K85" s="314">
        <v>0.05</v>
      </c>
      <c r="L85" s="857">
        <f>N78*K85</f>
        <v>26918.70409090909</v>
      </c>
      <c r="M85" s="858"/>
      <c r="N85" s="57"/>
    </row>
    <row r="86" spans="1:14" ht="15" thickBot="1">
      <c r="B86" s="820" t="s">
        <v>1037</v>
      </c>
      <c r="C86" s="821"/>
      <c r="D86" s="821"/>
      <c r="E86" s="821"/>
      <c r="F86" s="821"/>
      <c r="G86" s="821"/>
      <c r="H86" s="821"/>
      <c r="I86" s="821"/>
      <c r="J86" s="821"/>
      <c r="K86" s="821"/>
      <c r="L86" s="821"/>
      <c r="M86" s="822"/>
      <c r="N86" s="58">
        <f>L83+L84+L85</f>
        <v>161512.22454545455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699886.30636363639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8" t="s">
        <v>241</v>
      </c>
      <c r="B36" s="869" t="str">
        <f>VLOOKUP(A36,EQUIPOS!A6:D154,3,FALSE)</f>
        <v>Grúa (capacidad 15 ton)</v>
      </c>
      <c r="C36" s="870"/>
      <c r="D36" s="870"/>
      <c r="E36" s="870"/>
      <c r="F36" s="870"/>
      <c r="G36" s="870"/>
      <c r="H36" s="871"/>
      <c r="I36" s="276"/>
      <c r="J36" s="277"/>
      <c r="K36" s="278">
        <f>VLOOKUP(A36,EQUIPOS!A6:D163,4,FALSE)</f>
        <v>144900</v>
      </c>
      <c r="L36" s="279"/>
      <c r="M36" s="405">
        <v>1.125</v>
      </c>
      <c r="N36" s="281">
        <f>K36/M36</f>
        <v>128800</v>
      </c>
    </row>
    <row r="37" spans="1:14">
      <c r="A37" 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1134.8277777777778</v>
      </c>
    </row>
    <row r="43" spans="1:14" ht="15" thickBot="1">
      <c r="B43" s="820" t="s">
        <v>1037</v>
      </c>
      <c r="C43" s="821"/>
      <c r="D43" s="821"/>
      <c r="E43" s="821"/>
      <c r="F43" s="821"/>
      <c r="G43" s="821"/>
      <c r="H43" s="821"/>
      <c r="I43" s="821"/>
      <c r="J43" s="821"/>
      <c r="K43" s="821"/>
      <c r="L43" s="821"/>
      <c r="M43" s="822"/>
      <c r="N43" s="403">
        <f>SUM(N36:N42)</f>
        <v>129934.82777777778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1210</v>
      </c>
      <c r="N48" s="281">
        <f>K48*M48</f>
        <v>12100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2150</v>
      </c>
      <c r="N49" s="281">
        <f>K49*M49</f>
        <v>2150</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58000</v>
      </c>
      <c r="N50" s="281">
        <f>K50*M50</f>
        <v>58000</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72250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54"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405">
        <v>9</v>
      </c>
      <c r="N70" s="404">
        <f>K70/M70</f>
        <v>22696.555555555555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22696.555555555555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224881.38333333336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44976.276666666672</v>
      </c>
      <c r="M83" s="856"/>
      <c r="N83" s="57"/>
    </row>
    <row r="84" spans="1:14">
      <c r="B84" s="95" t="s">
        <v>1057</v>
      </c>
      <c r="C84" s="96"/>
      <c r="D84" s="96"/>
      <c r="E84" s="96"/>
      <c r="F84" s="96"/>
      <c r="G84" s="96"/>
      <c r="H84" s="96"/>
      <c r="I84" s="93"/>
      <c r="J84" s="94"/>
      <c r="K84" s="313">
        <v>0.05</v>
      </c>
      <c r="L84" s="855">
        <f>N78*K84</f>
        <v>11244.069166666668</v>
      </c>
      <c r="M84" s="856"/>
      <c r="N84" s="57"/>
    </row>
    <row r="85" spans="1:14" ht="15" thickBot="1">
      <c r="B85" s="97" t="s">
        <v>1058</v>
      </c>
      <c r="C85" s="98"/>
      <c r="D85" s="98"/>
      <c r="E85" s="98"/>
      <c r="F85" s="98"/>
      <c r="G85" s="98"/>
      <c r="H85" s="98"/>
      <c r="I85" s="99"/>
      <c r="J85" s="100"/>
      <c r="K85" s="314">
        <v>0.05</v>
      </c>
      <c r="L85" s="857">
        <f>N78*K85</f>
        <v>11244.069166666668</v>
      </c>
      <c r="M85" s="858"/>
      <c r="N85" s="57"/>
    </row>
    <row r="86" spans="1:14" ht="15" thickBot="1">
      <c r="B86" s="820" t="s">
        <v>1037</v>
      </c>
      <c r="C86" s="821"/>
      <c r="D86" s="821"/>
      <c r="E86" s="821"/>
      <c r="F86" s="821"/>
      <c r="G86" s="821"/>
      <c r="H86" s="821"/>
      <c r="I86" s="821"/>
      <c r="J86" s="821"/>
      <c r="K86" s="821"/>
      <c r="L86" s="821"/>
      <c r="M86" s="822"/>
      <c r="N86" s="58">
        <f>L83+L84+L85</f>
        <v>67464.415000000008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292345.79833333334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61" t="s">
        <v>241</v>
      </c>
      <c r="B36" s="869" t="str">
        <f>VLOOKUP(A36,EQUIPOS!A6:D154,3,FALSE)</f>
        <v>Grúa (capacidad 15 ton)</v>
      </c>
      <c r="C36" s="870"/>
      <c r="D36" s="870"/>
      <c r="E36" s="870"/>
      <c r="F36" s="870"/>
      <c r="G36" s="870"/>
      <c r="H36" s="871"/>
      <c r="I36" s="276"/>
      <c r="J36" s="277"/>
      <c r="K36" s="278">
        <f>VLOOKUP(A36,EQUIPOS!A6:D163,4,FALSE)</f>
        <v>144900</v>
      </c>
      <c r="L36" s="279"/>
      <c r="M36" s="471">
        <v>1</v>
      </c>
      <c r="N36" s="281">
        <f>K36/M36</f>
        <v>144900</v>
      </c>
    </row>
    <row r="37" spans="1:14">
      <c r="A37" s="161" t="s">
        <v>373</v>
      </c>
      <c r="B37" s="869" t="str">
        <f>VLOOKUP(A37,EQUIPOS!A7:D154,3,FALSE)</f>
        <v>Volqueta 6 m3</v>
      </c>
      <c r="C37" s="870"/>
      <c r="D37" s="870"/>
      <c r="E37" s="870"/>
      <c r="F37" s="870"/>
      <c r="G37" s="870"/>
      <c r="H37" s="871"/>
      <c r="I37" s="276"/>
      <c r="J37" s="277"/>
      <c r="K37" s="278">
        <f>VLOOKUP(A37,EQUIPOS!A7:D164,4,FALSE)</f>
        <v>50000</v>
      </c>
      <c r="L37" s="279"/>
      <c r="M37" s="472">
        <v>1</v>
      </c>
      <c r="N37" s="281">
        <f>K37/M37</f>
        <v>50000</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1276.6812500000001</v>
      </c>
    </row>
    <row r="43" spans="1:14" ht="15" thickBot="1">
      <c r="B43" s="820" t="s">
        <v>1037</v>
      </c>
      <c r="C43" s="821"/>
      <c r="D43" s="821"/>
      <c r="E43" s="821"/>
      <c r="F43" s="821"/>
      <c r="G43" s="821"/>
      <c r="H43" s="821"/>
      <c r="I43" s="821"/>
      <c r="J43" s="821"/>
      <c r="K43" s="821"/>
      <c r="L43" s="821"/>
      <c r="M43" s="822"/>
      <c r="N43" s="403">
        <f>SUM(N36:N42)</f>
        <v>196176.68124999999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1210</v>
      </c>
      <c r="N48" s="281">
        <f>K48*M48</f>
        <v>12100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2150</v>
      </c>
      <c r="N49" s="281">
        <f>K49*M49</f>
        <v>2150</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58000</v>
      </c>
      <c r="N50" s="281">
        <f>K50*M50</f>
        <v>58000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72250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59"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8</v>
      </c>
      <c r="N70" s="404">
        <f>K70/M70</f>
        <v>25533.625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25533.625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293960.30625000002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58792.061250000006</v>
      </c>
      <c r="M83" s="856"/>
      <c r="N83" s="57"/>
    </row>
    <row r="84" spans="1:14">
      <c r="B84" s="95" t="s">
        <v>1057</v>
      </c>
      <c r="C84" s="96"/>
      <c r="D84" s="96"/>
      <c r="E84" s="96"/>
      <c r="F84" s="96"/>
      <c r="G84" s="96"/>
      <c r="H84" s="96"/>
      <c r="I84" s="93"/>
      <c r="J84" s="94"/>
      <c r="K84" s="313">
        <v>0.05</v>
      </c>
      <c r="L84" s="855">
        <f>N78*K84</f>
        <v>14698.015312500002</v>
      </c>
      <c r="M84" s="856"/>
      <c r="N84" s="57"/>
    </row>
    <row r="85" spans="1:14" ht="15" thickBot="1">
      <c r="B85" s="97" t="s">
        <v>1058</v>
      </c>
      <c r="C85" s="98"/>
      <c r="D85" s="98"/>
      <c r="E85" s="98"/>
      <c r="F85" s="98"/>
      <c r="G85" s="98"/>
      <c r="H85" s="98"/>
      <c r="I85" s="99"/>
      <c r="J85" s="100"/>
      <c r="K85" s="314">
        <v>0.05</v>
      </c>
      <c r="L85" s="857">
        <f>N78*K85</f>
        <v>14698.015312500002</v>
      </c>
      <c r="M85" s="858"/>
      <c r="N85" s="57"/>
    </row>
    <row r="86" spans="1:14" ht="15" thickBot="1">
      <c r="B86" s="820" t="s">
        <v>1037</v>
      </c>
      <c r="C86" s="821"/>
      <c r="D86" s="821"/>
      <c r="E86" s="821"/>
      <c r="F86" s="821"/>
      <c r="G86" s="821"/>
      <c r="H86" s="821"/>
      <c r="I86" s="821"/>
      <c r="J86" s="821"/>
      <c r="K86" s="821"/>
      <c r="L86" s="821"/>
      <c r="M86" s="822"/>
      <c r="N86" s="58">
        <f>L83+L84+L85</f>
        <v>88188.091875000013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382148.39812500007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6"/>
      <c r="J36" s="277"/>
      <c r="K36" s="278">
        <f>VLOOKUP(A36,EQUIPOS!A6:D163,4,FALSE)</f>
        <v>144900</v>
      </c>
      <c r="L36" s="279"/>
      <c r="M36" s="280">
        <v>0.9375</v>
      </c>
      <c r="N36" s="281">
        <f>K36/M36</f>
        <v>154560</v>
      </c>
    </row>
    <row r="37" spans="1:14">
      <c r="A37" s="150" t="s">
        <v>373</v>
      </c>
      <c r="B37" s="869" t="str">
        <f>VLOOKUP(A37,EQUIPOS!A7:D154,3,FALSE)</f>
        <v>Volqueta 6 m3</v>
      </c>
      <c r="C37" s="870"/>
      <c r="D37" s="870"/>
      <c r="E37" s="870"/>
      <c r="F37" s="870"/>
      <c r="G37" s="870"/>
      <c r="H37" s="871"/>
      <c r="I37" s="276"/>
      <c r="J37" s="277"/>
      <c r="K37" s="278">
        <f>VLOOKUP(A37,EQUIPOS!A7:D164,4,FALSE)</f>
        <v>50000</v>
      </c>
      <c r="L37" s="279"/>
      <c r="M37" s="280">
        <v>0.9375</v>
      </c>
      <c r="N37" s="281">
        <f>K37/M37</f>
        <v>53333.333333333336</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1361.7933333333333</v>
      </c>
    </row>
    <row r="43" spans="1:14" ht="15" thickBot="1">
      <c r="B43" s="820" t="s">
        <v>1037</v>
      </c>
      <c r="C43" s="821"/>
      <c r="D43" s="821"/>
      <c r="E43" s="821"/>
      <c r="F43" s="821"/>
      <c r="G43" s="821"/>
      <c r="H43" s="821"/>
      <c r="I43" s="821"/>
      <c r="J43" s="821"/>
      <c r="K43" s="821"/>
      <c r="L43" s="821"/>
      <c r="M43" s="822"/>
      <c r="N43" s="403">
        <f>SUM(N36:N42)</f>
        <v>209255.12666666668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1210</v>
      </c>
      <c r="N48" s="281">
        <f>K48*M48</f>
        <v>12100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58000</v>
      </c>
      <c r="N49" s="281">
        <f>K49*M49</f>
        <v>58000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2150</v>
      </c>
      <c r="N50" s="281">
        <f>K50*M50</f>
        <v>2150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72250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62"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407">
        <v>7.5</v>
      </c>
      <c r="N70" s="404">
        <f>K70/M70</f>
        <v>27235.866666666665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69">
        <f>SUM(N70:N75)</f>
        <v>27235.866666666665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308740.99333333335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61748.198666666671</v>
      </c>
      <c r="M83" s="856"/>
      <c r="N83" s="57"/>
    </row>
    <row r="84" spans="1:14">
      <c r="B84" s="95" t="s">
        <v>1057</v>
      </c>
      <c r="C84" s="96"/>
      <c r="D84" s="96"/>
      <c r="E84" s="96"/>
      <c r="F84" s="96"/>
      <c r="G84" s="96"/>
      <c r="H84" s="96"/>
      <c r="I84" s="93"/>
      <c r="J84" s="94"/>
      <c r="K84" s="313">
        <v>0.05</v>
      </c>
      <c r="L84" s="855">
        <f>N78*K84</f>
        <v>15437.049666666668</v>
      </c>
      <c r="M84" s="856"/>
      <c r="N84" s="57"/>
    </row>
    <row r="85" spans="1:14" ht="15" thickBot="1">
      <c r="B85" s="97" t="s">
        <v>1058</v>
      </c>
      <c r="C85" s="98"/>
      <c r="D85" s="98"/>
      <c r="E85" s="98"/>
      <c r="F85" s="98"/>
      <c r="G85" s="98"/>
      <c r="H85" s="98"/>
      <c r="I85" s="99"/>
      <c r="J85" s="100"/>
      <c r="K85" s="314">
        <v>0.05</v>
      </c>
      <c r="L85" s="857">
        <f>N78*K85</f>
        <v>15437.049666666668</v>
      </c>
      <c r="M85" s="858"/>
      <c r="N85" s="57"/>
    </row>
    <row r="86" spans="1:14" ht="15" thickBot="1">
      <c r="B86" s="820" t="s">
        <v>1037</v>
      </c>
      <c r="C86" s="821"/>
      <c r="D86" s="821"/>
      <c r="E86" s="821"/>
      <c r="F86" s="821"/>
      <c r="G86" s="821"/>
      <c r="H86" s="821"/>
      <c r="I86" s="821"/>
      <c r="J86" s="821"/>
      <c r="K86" s="821"/>
      <c r="L86" s="821"/>
      <c r="M86" s="822"/>
      <c r="N86" s="58">
        <f>L83+L84+L85</f>
        <v>92622.29800000001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401363.29133333336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6"/>
      <c r="J36" s="277"/>
      <c r="K36" s="278">
        <f>VLOOKUP(A36,EQUIPOS!A6:D163,4,FALSE)</f>
        <v>144900</v>
      </c>
      <c r="L36" s="279"/>
      <c r="M36" s="280">
        <v>1.5</v>
      </c>
      <c r="N36" s="281">
        <f>K36/M36</f>
        <v>96600</v>
      </c>
    </row>
    <row r="37" spans="1:14">
      <c r="A37" 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851.12083333333339</v>
      </c>
    </row>
    <row r="43" spans="1:14" ht="15" thickBot="1">
      <c r="B43" s="820" t="s">
        <v>1037</v>
      </c>
      <c r="C43" s="821"/>
      <c r="D43" s="821"/>
      <c r="E43" s="821"/>
      <c r="F43" s="821"/>
      <c r="G43" s="821"/>
      <c r="H43" s="821"/>
      <c r="I43" s="821"/>
      <c r="J43" s="821"/>
      <c r="K43" s="821"/>
      <c r="L43" s="821"/>
      <c r="M43" s="822"/>
      <c r="N43" s="403">
        <f>SUM(N36:N42)</f>
        <v>97451.120833333334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1210</v>
      </c>
      <c r="N48" s="281">
        <f>K48*M48</f>
        <v>12100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58000</v>
      </c>
      <c r="N49" s="281">
        <f>K49*M49</f>
        <v>58000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2150</v>
      </c>
      <c r="N50" s="281">
        <f>K50*M50</f>
        <v>2150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72250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12</v>
      </c>
      <c r="N70" s="404">
        <f>K70/M70</f>
        <v>17022.416666666668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69">
        <f>SUM(N70:N75)</f>
        <v>17022.416666666668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186723.53750000001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37344.707500000004</v>
      </c>
      <c r="M83" s="856"/>
      <c r="N83" s="57"/>
    </row>
    <row r="84" spans="1:14">
      <c r="B84" s="95" t="s">
        <v>1057</v>
      </c>
      <c r="C84" s="96"/>
      <c r="D84" s="96"/>
      <c r="E84" s="96"/>
      <c r="F84" s="96"/>
      <c r="G84" s="96"/>
      <c r="H84" s="96"/>
      <c r="I84" s="93"/>
      <c r="J84" s="94"/>
      <c r="K84" s="313">
        <v>0.05</v>
      </c>
      <c r="L84" s="855">
        <f>N78*K84</f>
        <v>9336.176875000001</v>
      </c>
      <c r="M84" s="856"/>
      <c r="N84" s="57"/>
    </row>
    <row r="85" spans="1:14" ht="15" thickBot="1">
      <c r="B85" s="97" t="s">
        <v>1058</v>
      </c>
      <c r="C85" s="98"/>
      <c r="D85" s="98"/>
      <c r="E85" s="98"/>
      <c r="F85" s="98"/>
      <c r="G85" s="98"/>
      <c r="H85" s="98"/>
      <c r="I85" s="99"/>
      <c r="J85" s="100"/>
      <c r="K85" s="314">
        <v>0.05</v>
      </c>
      <c r="L85" s="857">
        <f>N78*K85</f>
        <v>9336.176875000001</v>
      </c>
      <c r="M85" s="858"/>
      <c r="N85" s="57"/>
    </row>
    <row r="86" spans="1:14" ht="15" thickBot="1">
      <c r="B86" s="820" t="s">
        <v>1037</v>
      </c>
      <c r="C86" s="821"/>
      <c r="D86" s="821"/>
      <c r="E86" s="821"/>
      <c r="F86" s="821"/>
      <c r="G86" s="821"/>
      <c r="H86" s="821"/>
      <c r="I86" s="821"/>
      <c r="J86" s="821"/>
      <c r="K86" s="821"/>
      <c r="L86" s="821"/>
      <c r="M86" s="822"/>
      <c r="N86" s="58">
        <f>L83+L84+L85</f>
        <v>56017.061250000013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242740.59875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6"/>
      <c r="J36" s="277"/>
      <c r="K36" s="278">
        <f>VLOOKUP(A36,EQUIPOS!A6:D163,4,FALSE)</f>
        <v>144900</v>
      </c>
      <c r="L36" s="279"/>
      <c r="M36" s="280">
        <v>1.375</v>
      </c>
      <c r="N36" s="281">
        <f>K36/M36</f>
        <v>105381.81818181818</v>
      </c>
    </row>
    <row r="37" spans="1:14">
      <c r="A37" s="150" t="s">
        <v>373</v>
      </c>
      <c r="B37" s="869" t="str">
        <f>VLOOKUP(A37,EQUIPOS!A7:D154,3,FALSE)</f>
        <v>Volqueta 6 m3</v>
      </c>
      <c r="C37" s="870"/>
      <c r="D37" s="870"/>
      <c r="E37" s="870"/>
      <c r="F37" s="870"/>
      <c r="G37" s="870"/>
      <c r="H37" s="871"/>
      <c r="I37" s="276"/>
      <c r="J37" s="277"/>
      <c r="K37" s="278">
        <f>VLOOKUP(A37,EQUIPOS!A7:D164,4,FALSE)</f>
        <v>50000</v>
      </c>
      <c r="L37" s="279"/>
      <c r="M37" s="280">
        <v>1.375</v>
      </c>
      <c r="N37" s="281">
        <f>K37/M37</f>
        <v>36363.63636363636</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928.49545454545466</v>
      </c>
    </row>
    <row r="43" spans="1:14" ht="15" thickBot="1">
      <c r="B43" s="820" t="s">
        <v>1037</v>
      </c>
      <c r="C43" s="821"/>
      <c r="D43" s="821"/>
      <c r="E43" s="821"/>
      <c r="F43" s="821"/>
      <c r="G43" s="821"/>
      <c r="H43" s="821"/>
      <c r="I43" s="821"/>
      <c r="J43" s="821"/>
      <c r="K43" s="821"/>
      <c r="L43" s="821"/>
      <c r="M43" s="822"/>
      <c r="N43" s="403">
        <f>SUM(N36:N42)</f>
        <v>142673.94999999998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1210</v>
      </c>
      <c r="N48" s="281">
        <f>K48*M48</f>
        <v>12100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58000</v>
      </c>
      <c r="N49" s="281">
        <f>K49*M49</f>
        <v>58000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2150</v>
      </c>
      <c r="N50" s="281">
        <f>K50*M50</f>
        <v>2150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72250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11</v>
      </c>
      <c r="N70" s="404">
        <f>K70/M70</f>
        <v>18569.909090909092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18569.909090909092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233493.85909090907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46698.77181818182</v>
      </c>
      <c r="M83" s="856"/>
      <c r="N83" s="57"/>
    </row>
    <row r="84" spans="1:14">
      <c r="B84" s="95" t="s">
        <v>1057</v>
      </c>
      <c r="C84" s="96"/>
      <c r="D84" s="96"/>
      <c r="E84" s="96"/>
      <c r="F84" s="96"/>
      <c r="G84" s="96"/>
      <c r="H84" s="96"/>
      <c r="I84" s="93"/>
      <c r="J84" s="94"/>
      <c r="K84" s="313">
        <v>0.05</v>
      </c>
      <c r="L84" s="855">
        <f>N78*K84</f>
        <v>11674.692954545455</v>
      </c>
      <c r="M84" s="856"/>
      <c r="N84" s="57"/>
    </row>
    <row r="85" spans="1:14" ht="15" thickBot="1">
      <c r="B85" s="97" t="s">
        <v>1058</v>
      </c>
      <c r="C85" s="98"/>
      <c r="D85" s="98"/>
      <c r="E85" s="98"/>
      <c r="F85" s="98"/>
      <c r="G85" s="98"/>
      <c r="H85" s="98"/>
      <c r="I85" s="99"/>
      <c r="J85" s="100"/>
      <c r="K85" s="314">
        <v>0.05</v>
      </c>
      <c r="L85" s="857">
        <f>N78*K85</f>
        <v>11674.692954545455</v>
      </c>
      <c r="M85" s="858"/>
      <c r="N85" s="57"/>
    </row>
    <row r="86" spans="1:14" ht="15" thickBot="1">
      <c r="B86" s="820" t="s">
        <v>1037</v>
      </c>
      <c r="C86" s="821"/>
      <c r="D86" s="821"/>
      <c r="E86" s="821"/>
      <c r="F86" s="821"/>
      <c r="G86" s="821"/>
      <c r="H86" s="821"/>
      <c r="I86" s="821"/>
      <c r="J86" s="821"/>
      <c r="K86" s="821"/>
      <c r="L86" s="821"/>
      <c r="M86" s="822"/>
      <c r="N86" s="58">
        <f>L83+L84+L85</f>
        <v>70048.15772727273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303542.01681818179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6"/>
      <c r="J36" s="277"/>
      <c r="K36" s="278">
        <f>VLOOKUP(A36,EQUIPOS!A6:D163,4,FALSE)</f>
        <v>144900</v>
      </c>
      <c r="L36" s="279"/>
      <c r="M36" s="280">
        <v>1.3125</v>
      </c>
      <c r="N36" s="281">
        <f>K36/M36</f>
        <v>110400</v>
      </c>
    </row>
    <row r="37" spans="1:14">
      <c r="A37" s="150" t="s">
        <v>373</v>
      </c>
      <c r="B37" s="869" t="str">
        <f>VLOOKUP(A37,EQUIPOS!A7:D154,3,FALSE)</f>
        <v>Volqueta 6 m3</v>
      </c>
      <c r="C37" s="870"/>
      <c r="D37" s="870"/>
      <c r="E37" s="870"/>
      <c r="F37" s="870"/>
      <c r="G37" s="870"/>
      <c r="H37" s="871"/>
      <c r="I37" s="276"/>
      <c r="J37" s="277"/>
      <c r="K37" s="278">
        <f>VLOOKUP(A37,EQUIPOS!A7:D164,4,FALSE)</f>
        <v>50000</v>
      </c>
      <c r="L37" s="279"/>
      <c r="M37" s="280">
        <v>1.3125</v>
      </c>
      <c r="N37" s="281">
        <f>K37/M37</f>
        <v>38095.238095238092</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0.05</v>
      </c>
      <c r="M42" s="882"/>
      <c r="N42" s="111">
        <f>N76*L42</f>
        <v>972.70952380952394</v>
      </c>
    </row>
    <row r="43" spans="1:14" ht="15" thickBot="1">
      <c r="B43" s="820" t="s">
        <v>1037</v>
      </c>
      <c r="C43" s="821"/>
      <c r="D43" s="821"/>
      <c r="E43" s="821"/>
      <c r="F43" s="821"/>
      <c r="G43" s="821"/>
      <c r="H43" s="821"/>
      <c r="I43" s="821"/>
      <c r="J43" s="821"/>
      <c r="K43" s="821"/>
      <c r="L43" s="821"/>
      <c r="M43" s="822"/>
      <c r="N43" s="403">
        <f>SUM(N36:N42)</f>
        <v>149467.94761904763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1210</v>
      </c>
      <c r="N48" s="281">
        <f>K48*M48</f>
        <v>12100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58000</v>
      </c>
      <c r="N49" s="281">
        <f>K49*M49</f>
        <v>58000</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2150</v>
      </c>
      <c r="N50" s="281">
        <f>K50*M50</f>
        <v>2150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72250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10.5</v>
      </c>
      <c r="N70" s="404">
        <f>K70/M70</f>
        <v>19454.190476190477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19454.190476190477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241172.1380952381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48234.427619047623</v>
      </c>
      <c r="M83" s="856"/>
      <c r="N83" s="57"/>
    </row>
    <row r="84" spans="1:14">
      <c r="B84" s="95" t="s">
        <v>1057</v>
      </c>
      <c r="C84" s="96"/>
      <c r="D84" s="96"/>
      <c r="E84" s="96"/>
      <c r="F84" s="96"/>
      <c r="G84" s="96"/>
      <c r="H84" s="96"/>
      <c r="I84" s="93"/>
      <c r="J84" s="94"/>
      <c r="K84" s="313">
        <v>0.05</v>
      </c>
      <c r="L84" s="855">
        <f>N78*K84</f>
        <v>12058.606904761906</v>
      </c>
      <c r="M84" s="856"/>
      <c r="N84" s="57"/>
    </row>
    <row r="85" spans="1:14" ht="15" thickBot="1">
      <c r="B85" s="97" t="s">
        <v>1058</v>
      </c>
      <c r="C85" s="98"/>
      <c r="D85" s="98"/>
      <c r="E85" s="98"/>
      <c r="F85" s="98"/>
      <c r="G85" s="98"/>
      <c r="H85" s="98"/>
      <c r="I85" s="99"/>
      <c r="J85" s="100"/>
      <c r="K85" s="314">
        <v>0.05</v>
      </c>
      <c r="L85" s="857">
        <f>N78*K85</f>
        <v>12058.606904761906</v>
      </c>
      <c r="M85" s="858"/>
      <c r="N85" s="57"/>
    </row>
    <row r="86" spans="1:14" ht="15" thickBot="1">
      <c r="B86" s="820" t="s">
        <v>1037</v>
      </c>
      <c r="C86" s="821"/>
      <c r="D86" s="821"/>
      <c r="E86" s="821"/>
      <c r="F86" s="821"/>
      <c r="G86" s="821"/>
      <c r="H86" s="821"/>
      <c r="I86" s="821"/>
      <c r="J86" s="821"/>
      <c r="K86" s="821"/>
      <c r="L86" s="821"/>
      <c r="M86" s="822"/>
      <c r="N86" s="58">
        <f>L83+L84+L85</f>
        <v>72351.641428571442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313523.77952380956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312</v>
      </c>
      <c r="B36" s="869" t="str">
        <f>VLOOKUP(A36,EQUIPOS!A6:D154,3,FALSE)</f>
        <v>Retroexcavadora sobre oruga, potencia 138 HP, balde de 1,5 m3.</v>
      </c>
      <c r="C36" s="870"/>
      <c r="D36" s="870"/>
      <c r="E36" s="870"/>
      <c r="F36" s="870"/>
      <c r="G36" s="870"/>
      <c r="H36" s="871"/>
      <c r="I36" s="276"/>
      <c r="J36" s="277"/>
      <c r="K36" s="278">
        <f>VLOOKUP(A36,EQUIPOS!A6:D163,4,FALSE)</f>
        <v>154700</v>
      </c>
      <c r="L36" s="279"/>
      <c r="M36" s="280">
        <v>66</v>
      </c>
      <c r="N36" s="281">
        <f>K36/M36</f>
        <v>2343.939393939394</v>
      </c>
    </row>
    <row r="37" spans="1:14">
      <c r="A37" s="150" t="s">
        <v>129</v>
      </c>
      <c r="B37" s="869" t="str">
        <f>VLOOKUP(A37,EQUIPOS!A7:D154,3,FALSE)</f>
        <v xml:space="preserve">Buldozer, Potencia al volante de 140 HP, motor de 2200 RPM, longitud de hoja 4,80m. </v>
      </c>
      <c r="C37" s="870"/>
      <c r="D37" s="870"/>
      <c r="E37" s="870"/>
      <c r="F37" s="870"/>
      <c r="G37" s="870"/>
      <c r="H37" s="871"/>
      <c r="I37" s="276"/>
      <c r="J37" s="277"/>
      <c r="K37" s="278">
        <f>VLOOKUP(A37,EQUIPOS!A7:D164,4,FALSE)</f>
        <v>135000</v>
      </c>
      <c r="L37" s="279"/>
      <c r="M37" s="280">
        <v>100</v>
      </c>
      <c r="N37" s="281">
        <f>K37/M37</f>
        <v>1350</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0.01</v>
      </c>
      <c r="M42" s="882"/>
      <c r="N42" s="111">
        <f>N76*L42</f>
        <v>0.96717803030303029</v>
      </c>
    </row>
    <row r="43" spans="1:14" ht="15" thickBot="1">
      <c r="B43" s="820" t="s">
        <v>1037</v>
      </c>
      <c r="C43" s="821"/>
      <c r="D43" s="821"/>
      <c r="E43" s="821"/>
      <c r="F43" s="821"/>
      <c r="G43" s="821"/>
      <c r="H43" s="821"/>
      <c r="I43" s="821"/>
      <c r="J43" s="821"/>
      <c r="K43" s="821"/>
      <c r="L43" s="821"/>
      <c r="M43" s="822"/>
      <c r="N43" s="403">
        <f>SUM(N36:N42)</f>
        <v>3694.9065719696969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3660</v>
      </c>
      <c r="N48" s="281">
        <f>K48*M48</f>
        <v>3660</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3660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96.717803030303031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7451.6243750000003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1490.3248750000002</v>
      </c>
      <c r="M83" s="856"/>
      <c r="N83" s="57"/>
    </row>
    <row r="84" spans="1:14">
      <c r="B84" s="95" t="s">
        <v>1057</v>
      </c>
      <c r="C84" s="96"/>
      <c r="D84" s="96"/>
      <c r="E84" s="96"/>
      <c r="F84" s="96"/>
      <c r="G84" s="96"/>
      <c r="H84" s="96"/>
      <c r="I84" s="93"/>
      <c r="J84" s="94"/>
      <c r="K84" s="313">
        <v>0.05</v>
      </c>
      <c r="L84" s="855">
        <f>N78*K84</f>
        <v>372.58121875000006</v>
      </c>
      <c r="M84" s="856"/>
      <c r="N84" s="57"/>
    </row>
    <row r="85" spans="1:14" ht="15" thickBot="1">
      <c r="B85" s="97" t="s">
        <v>1058</v>
      </c>
      <c r="C85" s="98"/>
      <c r="D85" s="98"/>
      <c r="E85" s="98"/>
      <c r="F85" s="98"/>
      <c r="G85" s="98"/>
      <c r="H85" s="98"/>
      <c r="I85" s="99"/>
      <c r="J85" s="100"/>
      <c r="K85" s="314">
        <v>0.05</v>
      </c>
      <c r="L85" s="857">
        <f>N78*K85</f>
        <v>372.58121875000006</v>
      </c>
      <c r="M85" s="858"/>
      <c r="N85" s="57"/>
    </row>
    <row r="86" spans="1:14" ht="15" thickBot="1">
      <c r="B86" s="820" t="s">
        <v>1037</v>
      </c>
      <c r="C86" s="821"/>
      <c r="D86" s="821"/>
      <c r="E86" s="821"/>
      <c r="F86" s="821"/>
      <c r="G86" s="821"/>
      <c r="H86" s="821"/>
      <c r="I86" s="821"/>
      <c r="J86" s="821"/>
      <c r="K86" s="821"/>
      <c r="L86" s="821"/>
      <c r="M86" s="822"/>
      <c r="N86" s="58">
        <f>L83+L84+L85</f>
        <v>2235.4873125000004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9687.1116875000007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312</v>
      </c>
      <c r="B36" s="869" t="str">
        <f>VLOOKUP(A36,EQUIPOS!A6:D154,3,FALSE)</f>
        <v>Retroexcavadora sobre oruga, potencia 138 HP, balde de 1,5 m3.</v>
      </c>
      <c r="C36" s="870"/>
      <c r="D36" s="870"/>
      <c r="E36" s="870"/>
      <c r="F36" s="870"/>
      <c r="G36" s="870"/>
      <c r="H36" s="871"/>
      <c r="I36" s="276"/>
      <c r="J36" s="277"/>
      <c r="K36" s="278">
        <f>VLOOKUP(A36,EQUIPOS!A6:D163,4,FALSE)</f>
        <v>154700</v>
      </c>
      <c r="L36" s="279"/>
      <c r="M36" s="280">
        <v>66</v>
      </c>
      <c r="N36" s="281">
        <f>K36/M36</f>
        <v>2343.939393939394</v>
      </c>
    </row>
    <row r="37" spans="1:14">
      <c r="A37" 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0.01</v>
      </c>
      <c r="M42" s="882"/>
      <c r="N42" s="111">
        <f>N76*L42</f>
        <v>0.96717803030303029</v>
      </c>
    </row>
    <row r="43" spans="1:14" ht="15" thickBot="1">
      <c r="B43" s="820" t="s">
        <v>1037</v>
      </c>
      <c r="C43" s="821"/>
      <c r="D43" s="821"/>
      <c r="E43" s="821"/>
      <c r="F43" s="821"/>
      <c r="G43" s="821"/>
      <c r="H43" s="821"/>
      <c r="I43" s="821"/>
      <c r="J43" s="821"/>
      <c r="K43" s="821"/>
      <c r="L43" s="821"/>
      <c r="M43" s="822"/>
      <c r="N43" s="403">
        <f>SUM(N36:N42)</f>
        <v>2344.9065719696969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96.717803030303031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2441.6243749999999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488.32487500000002</v>
      </c>
      <c r="M83" s="856"/>
      <c r="N83" s="57"/>
    </row>
    <row r="84" spans="1:14">
      <c r="B84" s="95" t="s">
        <v>1057</v>
      </c>
      <c r="C84" s="96"/>
      <c r="D84" s="96"/>
      <c r="E84" s="96"/>
      <c r="F84" s="96"/>
      <c r="G84" s="96"/>
      <c r="H84" s="96"/>
      <c r="I84" s="93"/>
      <c r="J84" s="94"/>
      <c r="K84" s="313">
        <v>0.05</v>
      </c>
      <c r="L84" s="855">
        <f>N78*K84</f>
        <v>122.08121875000001</v>
      </c>
      <c r="M84" s="856"/>
      <c r="N84" s="57"/>
    </row>
    <row r="85" spans="1:14" ht="15" thickBot="1">
      <c r="B85" s="97" t="s">
        <v>1058</v>
      </c>
      <c r="C85" s="98"/>
      <c r="D85" s="98"/>
      <c r="E85" s="98"/>
      <c r="F85" s="98"/>
      <c r="G85" s="98"/>
      <c r="H85" s="98"/>
      <c r="I85" s="99"/>
      <c r="J85" s="100"/>
      <c r="K85" s="314">
        <v>0.05</v>
      </c>
      <c r="L85" s="857">
        <f>N78*K85</f>
        <v>122.08121875000001</v>
      </c>
      <c r="M85" s="858"/>
      <c r="N85" s="57"/>
    </row>
    <row r="86" spans="1:14" ht="15" thickBot="1">
      <c r="B86" s="820" t="s">
        <v>1037</v>
      </c>
      <c r="C86" s="821"/>
      <c r="D86" s="821"/>
      <c r="E86" s="821"/>
      <c r="F86" s="821"/>
      <c r="G86" s="821"/>
      <c r="H86" s="821"/>
      <c r="I86" s="821"/>
      <c r="J86" s="821"/>
      <c r="K86" s="821"/>
      <c r="L86" s="821"/>
      <c r="M86" s="822"/>
      <c r="N86" s="58">
        <f>L83+L84+L85</f>
        <v>732.48731250000014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3174.1116874999998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180</v>
      </c>
      <c r="B36" s="869" t="str">
        <f>VLOOKUP(A36,EQUIPOS!A6:D154,3,FALSE)</f>
        <v>Compresor 120 HP, con martillo.</v>
      </c>
      <c r="C36" s="870"/>
      <c r="D36" s="870"/>
      <c r="E36" s="870"/>
      <c r="F36" s="870"/>
      <c r="G36" s="870"/>
      <c r="H36" s="871"/>
      <c r="I36" s="276"/>
      <c r="J36" s="277"/>
      <c r="K36" s="278">
        <f>VLOOKUP(A36,EQUIPOS!A6:D163,4,FALSE)</f>
        <v>90000</v>
      </c>
      <c r="L36" s="279"/>
      <c r="M36" s="280">
        <v>66</v>
      </c>
      <c r="N36" s="281">
        <f>K36/M36</f>
        <v>1363.6363636363637</v>
      </c>
    </row>
    <row r="37" spans="1:14">
      <c r="A37" s="114" t="s">
        <v>129</v>
      </c>
      <c r="B37" s="869" t="str">
        <f>VLOOKUP(A37,EQUIPOS!A7:D154,3,FALSE)</f>
        <v xml:space="preserve">Buldozer, Potencia al volante de 140 HP, motor de 2200 RPM, longitud de hoja 4,80m. </v>
      </c>
      <c r="C37" s="870"/>
      <c r="D37" s="870"/>
      <c r="E37" s="870"/>
      <c r="F37" s="870"/>
      <c r="G37" s="870"/>
      <c r="H37" s="871"/>
      <c r="I37" s="276"/>
      <c r="J37" s="277"/>
      <c r="K37" s="278">
        <f>VLOOKUP(A37,EQUIPOS!A7:D164,4,FALSE)</f>
        <v>135000</v>
      </c>
      <c r="L37" s="279"/>
      <c r="M37" s="280">
        <v>100</v>
      </c>
      <c r="N37" s="281">
        <f>K37/M37</f>
        <v>1350</v>
      </c>
    </row>
    <row r="38" spans="1:14">
      <c r="A38" t="s">
        <v>312</v>
      </c>
      <c r="B38" s="869" t="str">
        <f>VLOOKUP(A38,EQUIPOS!A8:D154,3,FALSE)</f>
        <v>Retroexcavadora sobre oruga, potencia 138 HP, balde de 1,5 m3.</v>
      </c>
      <c r="C38" s="870"/>
      <c r="D38" s="870"/>
      <c r="E38" s="870"/>
      <c r="F38" s="870"/>
      <c r="G38" s="870"/>
      <c r="H38" s="871"/>
      <c r="I38" s="276"/>
      <c r="J38" s="277"/>
      <c r="K38" s="278">
        <f>VLOOKUP(A38,EQUIPOS!A8:D165,4,FALSE)</f>
        <v>154700</v>
      </c>
      <c r="L38" s="279"/>
      <c r="M38" s="280">
        <v>66</v>
      </c>
      <c r="N38" s="281">
        <f>K38/M38</f>
        <v>2343.939393939394</v>
      </c>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N78*L42</f>
        <v>5.8030681818181824</v>
      </c>
    </row>
    <row r="43" spans="1:14" ht="15" thickBot="1">
      <c r="B43" s="820" t="s">
        <v>1037</v>
      </c>
      <c r="C43" s="821"/>
      <c r="D43" s="821"/>
      <c r="E43" s="821"/>
      <c r="F43" s="821"/>
      <c r="G43" s="821"/>
      <c r="H43" s="821"/>
      <c r="I43" s="821"/>
      <c r="J43" s="821"/>
      <c r="K43" s="821"/>
      <c r="L43" s="821"/>
      <c r="M43" s="822"/>
      <c r="N43" s="403">
        <f>SUM(N36:N42)</f>
        <v>5063.3788257575761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5740</v>
      </c>
      <c r="N48" s="281">
        <f>K48*M48</f>
        <v>1148</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4510</v>
      </c>
      <c r="N49" s="281">
        <f t="shared" ref="N49:N54" si="0">K49*M49</f>
        <v>13530</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11030</v>
      </c>
      <c r="N50" s="281">
        <f t="shared" si="0"/>
        <v>3309</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840</v>
      </c>
      <c r="N51" s="281">
        <f t="shared" si="0"/>
        <v>168</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880</v>
      </c>
      <c r="N52" s="281">
        <f t="shared" si="0"/>
        <v>440</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0</v>
      </c>
      <c r="N53" s="281">
        <f t="shared" si="0"/>
        <v>0</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3660</v>
      </c>
      <c r="N54" s="281">
        <f t="shared" si="0"/>
        <v>3660</v>
      </c>
    </row>
    <row r="55" spans="1:14" ht="15" thickBot="1">
      <c r="B55" s="902"/>
      <c r="C55" s="903"/>
      <c r="D55" s="903"/>
      <c r="E55" s="903"/>
      <c r="F55" s="903"/>
      <c r="G55" s="903"/>
      <c r="H55" s="903"/>
      <c r="I55" s="873"/>
      <c r="J55" s="48"/>
      <c r="K55" s="50"/>
      <c r="L55" s="904"/>
      <c r="M55" s="905"/>
      <c r="N55" s="51"/>
    </row>
    <row r="56" spans="1:14" ht="15" thickBot="1">
      <c r="B56" s="820" t="s">
        <v>1037</v>
      </c>
      <c r="C56" s="821"/>
      <c r="D56" s="821"/>
      <c r="E56" s="821"/>
      <c r="F56" s="821"/>
      <c r="G56" s="821"/>
      <c r="H56" s="821"/>
      <c r="I56" s="821"/>
      <c r="J56" s="821"/>
      <c r="K56" s="821"/>
      <c r="L56" s="821"/>
      <c r="M56" s="822"/>
      <c r="N56" s="403">
        <f>SUM(N48:N55)</f>
        <v>22255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6" t="s">
        <v>1045</v>
      </c>
      <c r="M60" s="885"/>
      <c r="N60" s="82" t="s">
        <v>1035</v>
      </c>
    </row>
    <row r="61" spans="1:14">
      <c r="B61" s="52"/>
      <c r="C61" s="326"/>
      <c r="D61" s="326"/>
      <c r="E61" s="326"/>
      <c r="F61" s="326"/>
      <c r="G61" s="326"/>
      <c r="H61" s="320"/>
      <c r="I61" s="288"/>
      <c r="J61" s="295"/>
      <c r="K61" s="288"/>
      <c r="L61" s="907"/>
      <c r="M61" s="908"/>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304">
        <v>528</v>
      </c>
      <c r="N72" s="404">
        <f>K72/M72</f>
        <v>96.717803030303031</v>
      </c>
      <c r="O72" s="112"/>
    </row>
    <row r="73" spans="1:15">
      <c r="A7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304">
        <v>528</v>
      </c>
      <c r="N73" s="404">
        <f>K73/M73</f>
        <v>193.43560606060606</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6"/>
      <c r="C77" s="897"/>
      <c r="D77" s="897"/>
      <c r="E77" s="897"/>
      <c r="F77" s="897"/>
      <c r="G77" s="897"/>
      <c r="H77" s="897"/>
      <c r="I77" s="132"/>
      <c r="J77" s="132"/>
      <c r="K77" s="132"/>
      <c r="L77" s="910"/>
      <c r="M77" s="910"/>
      <c r="N77" s="51"/>
    </row>
    <row r="78" spans="1:15" ht="15" thickBot="1">
      <c r="B78" s="820" t="s">
        <v>1037</v>
      </c>
      <c r="C78" s="821"/>
      <c r="D78" s="821"/>
      <c r="E78" s="821"/>
      <c r="F78" s="821"/>
      <c r="G78" s="821"/>
      <c r="H78" s="821"/>
      <c r="I78" s="863"/>
      <c r="J78" s="863"/>
      <c r="K78" s="863"/>
      <c r="L78" s="863"/>
      <c r="M78" s="864"/>
      <c r="N78" s="310">
        <f>SUM(N72:N77)</f>
        <v>290.15340909090912</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27608.532234848484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3"/>
      <c r="J84" s="343"/>
      <c r="K84" s="311" t="s">
        <v>1054</v>
      </c>
      <c r="L84" s="867" t="s">
        <v>1055</v>
      </c>
      <c r="M84" s="868"/>
      <c r="N84" s="312"/>
    </row>
    <row r="85" spans="1:14">
      <c r="B85" s="853" t="s">
        <v>1056</v>
      </c>
      <c r="C85" s="854"/>
      <c r="D85" s="854"/>
      <c r="E85" s="854"/>
      <c r="F85" s="854"/>
      <c r="G85" s="854"/>
      <c r="H85" s="854"/>
      <c r="I85" s="93"/>
      <c r="J85" s="94"/>
      <c r="K85" s="313">
        <v>0.2</v>
      </c>
      <c r="L85" s="855">
        <f>N80*K85</f>
        <v>5521.706446969697</v>
      </c>
      <c r="M85" s="856"/>
      <c r="N85" s="57"/>
    </row>
    <row r="86" spans="1:14">
      <c r="B86" s="95" t="s">
        <v>1057</v>
      </c>
      <c r="C86" s="96"/>
      <c r="D86" s="96"/>
      <c r="E86" s="96"/>
      <c r="F86" s="96"/>
      <c r="G86" s="96"/>
      <c r="H86" s="96"/>
      <c r="I86" s="93"/>
      <c r="J86" s="94"/>
      <c r="K86" s="313">
        <v>0.05</v>
      </c>
      <c r="L86" s="855">
        <f>N80*K86</f>
        <v>1380.4266117424243</v>
      </c>
      <c r="M86" s="856"/>
      <c r="N86" s="57"/>
    </row>
    <row r="87" spans="1:14" ht="15" thickBot="1">
      <c r="B87" s="97" t="s">
        <v>1058</v>
      </c>
      <c r="C87" s="98"/>
      <c r="D87" s="98"/>
      <c r="E87" s="98"/>
      <c r="F87" s="98"/>
      <c r="G87" s="98"/>
      <c r="H87" s="98"/>
      <c r="I87" s="99"/>
      <c r="J87" s="100"/>
      <c r="K87" s="314">
        <v>0.05</v>
      </c>
      <c r="L87" s="857">
        <f>N80*K87</f>
        <v>1380.4266117424243</v>
      </c>
      <c r="M87" s="858"/>
      <c r="N87" s="57"/>
    </row>
    <row r="88" spans="1:14" ht="15" thickBot="1">
      <c r="B88" s="820" t="s">
        <v>1037</v>
      </c>
      <c r="C88" s="821"/>
      <c r="D88" s="821"/>
      <c r="E88" s="821"/>
      <c r="F88" s="821"/>
      <c r="G88" s="821"/>
      <c r="H88" s="821"/>
      <c r="I88" s="821"/>
      <c r="J88" s="821"/>
      <c r="K88" s="821"/>
      <c r="L88" s="821"/>
      <c r="M88" s="822"/>
      <c r="N88" s="58">
        <f>L85+L86+L87</f>
        <v>8282.559670454546</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35891.09190530303</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23" t="s">
        <v>2324</v>
      </c>
      <c r="C107" s="824"/>
      <c r="D107" s="824"/>
      <c r="E107" s="824"/>
      <c r="F107" s="824"/>
      <c r="G107" s="824"/>
      <c r="H107" s="824"/>
      <c r="I107" s="824"/>
      <c r="J107" s="824"/>
      <c r="K107" s="824"/>
      <c r="L107" s="824"/>
      <c r="M107" s="824"/>
      <c r="N107" s="825"/>
    </row>
    <row r="108" spans="2:14" ht="15" customHeight="1">
      <c r="B108" s="823"/>
      <c r="C108" s="824"/>
      <c r="D108" s="824"/>
      <c r="E108" s="824"/>
      <c r="F108" s="824"/>
      <c r="G108" s="824"/>
      <c r="H108" s="824"/>
      <c r="I108" s="824"/>
      <c r="J108" s="824"/>
      <c r="K108" s="824"/>
      <c r="L108" s="824"/>
      <c r="M108" s="824"/>
      <c r="N108" s="825"/>
    </row>
    <row r="109" spans="2:14" ht="30" customHeight="1">
      <c r="B109" s="826" t="s">
        <v>2325</v>
      </c>
      <c r="C109" s="827"/>
      <c r="D109" s="827"/>
      <c r="E109" s="827"/>
      <c r="F109" s="827"/>
      <c r="G109" s="827"/>
      <c r="H109" s="827"/>
      <c r="I109" s="827"/>
      <c r="J109" s="827"/>
      <c r="K109" s="827"/>
      <c r="L109" s="827"/>
      <c r="M109" s="827"/>
      <c r="N109" s="828"/>
    </row>
    <row r="110" spans="2:14">
      <c r="B110" s="826"/>
      <c r="C110" s="827"/>
      <c r="D110" s="827"/>
      <c r="E110" s="827"/>
      <c r="F110" s="827"/>
      <c r="G110" s="827"/>
      <c r="H110" s="827"/>
      <c r="I110" s="827"/>
      <c r="J110" s="827"/>
      <c r="K110" s="827"/>
      <c r="L110" s="827"/>
      <c r="M110" s="827"/>
      <c r="N110" s="828"/>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6"/>
      <c r="K120" s="886"/>
      <c r="L120" s="886"/>
      <c r="M120" s="886"/>
      <c r="N120" s="887"/>
    </row>
    <row r="121" spans="2:14" ht="15" thickBot="1">
      <c r="B121" s="270" t="s">
        <v>2327</v>
      </c>
      <c r="C121" s="402"/>
      <c r="D121" s="402"/>
      <c r="E121" s="63"/>
      <c r="F121" s="63"/>
      <c r="G121" s="63"/>
      <c r="H121" s="63"/>
      <c r="I121" s="63"/>
      <c r="J121" s="888"/>
      <c r="K121" s="888"/>
      <c r="L121" s="888"/>
      <c r="M121" s="888"/>
      <c r="N121" s="889"/>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6"/>
      <c r="J36" s="277"/>
      <c r="K36" s="278">
        <f>VLOOKUP(A36,EQUIPOS!A6:D163,4,FALSE)</f>
        <v>154700</v>
      </c>
      <c r="L36" s="279"/>
      <c r="M36" s="280">
        <v>66</v>
      </c>
      <c r="N36" s="281">
        <f>K36/M36</f>
        <v>2343.939393939394</v>
      </c>
    </row>
    <row r="37" spans="1:14">
      <c r="A37" s="114" t="s">
        <v>129</v>
      </c>
      <c r="B37" s="869" t="str">
        <f>VLOOKUP(A37,EQUIPOS!A7:D154,3,FALSE)</f>
        <v xml:space="preserve">Buldozer, Potencia al volante de 140 HP, motor de 2200 RPM, longitud de hoja 4,80m. </v>
      </c>
      <c r="C37" s="870"/>
      <c r="D37" s="870"/>
      <c r="E37" s="870"/>
      <c r="F37" s="870"/>
      <c r="G37" s="870"/>
      <c r="H37" s="871"/>
      <c r="I37" s="276"/>
      <c r="J37" s="277"/>
      <c r="K37" s="278">
        <f>VLOOKUP(A37,EQUIPOS!A7:D164,4,FALSE)</f>
        <v>135000</v>
      </c>
      <c r="L37" s="279"/>
      <c r="M37" s="280">
        <v>100</v>
      </c>
      <c r="N37" s="281">
        <f>K37/M37</f>
        <v>1350</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0.01</v>
      </c>
      <c r="M42" s="882"/>
      <c r="N42" s="111">
        <f>N76*L42</f>
        <v>0.96717803030303029</v>
      </c>
    </row>
    <row r="43" spans="1:14" ht="15" thickBot="1">
      <c r="B43" s="820" t="s">
        <v>1037</v>
      </c>
      <c r="C43" s="821"/>
      <c r="D43" s="821"/>
      <c r="E43" s="821"/>
      <c r="F43" s="821"/>
      <c r="G43" s="821"/>
      <c r="H43" s="821"/>
      <c r="I43" s="821"/>
      <c r="J43" s="821"/>
      <c r="K43" s="821"/>
      <c r="L43" s="821"/>
      <c r="M43" s="822"/>
      <c r="N43" s="403">
        <f>SUM(N36:N42)</f>
        <v>3694.9065719696969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3660</v>
      </c>
      <c r="N48" s="281">
        <f>K48*M48</f>
        <v>3660</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3660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96.717803030303031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7451.6243750000003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1490.3248750000002</v>
      </c>
      <c r="M83" s="856"/>
      <c r="N83" s="57"/>
    </row>
    <row r="84" spans="1:14">
      <c r="B84" s="95" t="s">
        <v>1057</v>
      </c>
      <c r="C84" s="96"/>
      <c r="D84" s="96"/>
      <c r="E84" s="96"/>
      <c r="F84" s="96"/>
      <c r="G84" s="96"/>
      <c r="H84" s="96"/>
      <c r="I84" s="93"/>
      <c r="J84" s="94"/>
      <c r="K84" s="313">
        <v>0.05</v>
      </c>
      <c r="L84" s="855">
        <f>N78*K84</f>
        <v>372.58121875000006</v>
      </c>
      <c r="M84" s="856"/>
      <c r="N84" s="57"/>
    </row>
    <row r="85" spans="1:14" ht="15" thickBot="1">
      <c r="B85" s="97" t="s">
        <v>1058</v>
      </c>
      <c r="C85" s="98"/>
      <c r="D85" s="98"/>
      <c r="E85" s="98"/>
      <c r="F85" s="98"/>
      <c r="G85" s="98"/>
      <c r="H85" s="98"/>
      <c r="I85" s="99"/>
      <c r="J85" s="100"/>
      <c r="K85" s="314">
        <v>0.05</v>
      </c>
      <c r="L85" s="857">
        <f>N78*K85</f>
        <v>372.58121875000006</v>
      </c>
      <c r="M85" s="858"/>
      <c r="N85" s="57"/>
    </row>
    <row r="86" spans="1:14" ht="15" thickBot="1">
      <c r="B86" s="820" t="s">
        <v>1037</v>
      </c>
      <c r="C86" s="821"/>
      <c r="D86" s="821"/>
      <c r="E86" s="821"/>
      <c r="F86" s="821"/>
      <c r="G86" s="821"/>
      <c r="H86" s="821"/>
      <c r="I86" s="821"/>
      <c r="J86" s="821"/>
      <c r="K86" s="821"/>
      <c r="L86" s="821"/>
      <c r="M86" s="822"/>
      <c r="N86" s="58">
        <f>L83+L84+L85</f>
        <v>2235.4873125000004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9687.1116875000007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6"/>
      <c r="J36" s="277"/>
      <c r="K36" s="278">
        <f>VLOOKUP(A36,EQUIPOS!A6:D163,4,FALSE)</f>
        <v>154700</v>
      </c>
      <c r="L36" s="279"/>
      <c r="M36" s="280">
        <v>66</v>
      </c>
      <c r="N36" s="281">
        <f>K36/M36</f>
        <v>2343.939393939394</v>
      </c>
    </row>
    <row r="37" spans="1:14">
      <c r="A37" s="114" t="s">
        <v>180</v>
      </c>
      <c r="B37" s="869" t="str">
        <f>VLOOKUP(A37,EQUIPOS!A7:D154,3,FALSE)</f>
        <v>Compresor 120 HP, con martillo.</v>
      </c>
      <c r="C37" s="870"/>
      <c r="D37" s="870"/>
      <c r="E37" s="870"/>
      <c r="F37" s="870"/>
      <c r="G37" s="870"/>
      <c r="H37" s="871"/>
      <c r="I37" s="276"/>
      <c r="J37" s="277"/>
      <c r="K37" s="278">
        <f>VLOOKUP(A37,EQUIPOS!A7:D164,4,FALSE)</f>
        <v>90000</v>
      </c>
      <c r="L37" s="279"/>
      <c r="M37" s="280">
        <v>66</v>
      </c>
      <c r="N37" s="281">
        <f>K37/M37</f>
        <v>1363.6363636363637</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N79*L42</f>
        <v>5.8030681818181824</v>
      </c>
    </row>
    <row r="43" spans="1:14" ht="15" thickBot="1">
      <c r="B43" s="820" t="s">
        <v>1037</v>
      </c>
      <c r="C43" s="821"/>
      <c r="D43" s="821"/>
      <c r="E43" s="821"/>
      <c r="F43" s="821"/>
      <c r="G43" s="821"/>
      <c r="H43" s="821"/>
      <c r="I43" s="821"/>
      <c r="J43" s="821"/>
      <c r="K43" s="821"/>
      <c r="L43" s="821"/>
      <c r="M43" s="822"/>
      <c r="N43" s="403">
        <f>SUM(N36:N42)</f>
        <v>3713.3788257575761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5740</v>
      </c>
      <c r="N48" s="281">
        <f t="shared" ref="N48:N53" si="0">K48*M48</f>
        <v>1148</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4510</v>
      </c>
      <c r="N49" s="281">
        <f t="shared" si="0"/>
        <v>13530</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11030</v>
      </c>
      <c r="N50" s="281">
        <f t="shared" si="0"/>
        <v>3309</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840</v>
      </c>
      <c r="N51" s="281">
        <f t="shared" si="0"/>
        <v>168</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880</v>
      </c>
      <c r="N52" s="281">
        <f t="shared" si="0"/>
        <v>440</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0</v>
      </c>
      <c r="N53" s="281">
        <f t="shared" si="0"/>
        <v>0</v>
      </c>
    </row>
    <row r="54" spans="1:14" ht="15" thickBot="1">
      <c r="B54" s="902"/>
      <c r="C54" s="903"/>
      <c r="D54" s="903"/>
      <c r="E54" s="903"/>
      <c r="F54" s="903"/>
      <c r="G54" s="903"/>
      <c r="H54" s="903"/>
      <c r="I54" s="873"/>
      <c r="J54" s="48"/>
      <c r="K54" s="50"/>
      <c r="L54" s="904"/>
      <c r="M54" s="905"/>
      <c r="N54" s="51"/>
    </row>
    <row r="55" spans="1:14" ht="15" thickBot="1">
      <c r="B55" s="820" t="s">
        <v>1037</v>
      </c>
      <c r="C55" s="821"/>
      <c r="D55" s="821"/>
      <c r="E55" s="821"/>
      <c r="F55" s="821"/>
      <c r="G55" s="821"/>
      <c r="H55" s="821"/>
      <c r="I55" s="821"/>
      <c r="J55" s="821"/>
      <c r="K55" s="821"/>
      <c r="L55" s="821"/>
      <c r="M55" s="822"/>
      <c r="N55" s="403">
        <f>SUM(N48:N54)</f>
        <v>18595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947"/>
      <c r="C65" s="948"/>
      <c r="D65" s="948"/>
      <c r="E65" s="948"/>
      <c r="F65" s="948"/>
      <c r="G65" s="949"/>
      <c r="H65" s="320"/>
      <c r="I65" s="288"/>
      <c r="J65" s="295"/>
      <c r="K65" s="288"/>
      <c r="L65" s="907"/>
      <c r="M65" s="908"/>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98"/>
      <c r="M67" s="899"/>
      <c r="N67" s="133"/>
    </row>
    <row r="68" spans="1:15" ht="15" thickBot="1">
      <c r="B68" s="909" t="s">
        <v>1037</v>
      </c>
      <c r="C68" s="863"/>
      <c r="D68" s="863"/>
      <c r="E68" s="863"/>
      <c r="F68" s="863"/>
      <c r="G68" s="863"/>
      <c r="H68" s="863"/>
      <c r="I68" s="863"/>
      <c r="J68" s="863"/>
      <c r="K68" s="863"/>
      <c r="L68" s="863"/>
      <c r="M68" s="864"/>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9" t="s">
        <v>1047</v>
      </c>
      <c r="C72" s="860"/>
      <c r="D72" s="860"/>
      <c r="E72" s="860"/>
      <c r="F72" s="860"/>
      <c r="G72" s="860"/>
      <c r="H72" s="860"/>
      <c r="I72" s="79" t="s">
        <v>1048</v>
      </c>
      <c r="J72" s="81" t="s">
        <v>1494</v>
      </c>
      <c r="K72" s="80" t="s">
        <v>1050</v>
      </c>
      <c r="L72" s="861" t="s">
        <v>1034</v>
      </c>
      <c r="M72" s="862"/>
      <c r="N72" s="104" t="s">
        <v>1035</v>
      </c>
    </row>
    <row r="73" spans="1:15">
      <c r="A73" t="s">
        <v>6</v>
      </c>
      <c r="B73" s="55" t="str">
        <f>VLOOKUP(A73,'MANO DE OBRA'!A8:D68,3,FALSE)</f>
        <v xml:space="preserve">Obrero </v>
      </c>
      <c r="C73" s="53"/>
      <c r="D73" s="53"/>
      <c r="E73" s="53"/>
      <c r="F73" s="53"/>
      <c r="G73" s="53"/>
      <c r="H73" s="53"/>
      <c r="I73" s="301">
        <f>K73/J73*100</f>
        <v>27603.783783783787</v>
      </c>
      <c r="J73" s="302">
        <v>185</v>
      </c>
      <c r="K73" s="303">
        <f>VLOOKUP(A73,'MANO DE OBRA'!A8:D99,4,FALSE)</f>
        <v>51067</v>
      </c>
      <c r="L73" s="56"/>
      <c r="M73" s="304">
        <v>528</v>
      </c>
      <c r="N73" s="404">
        <f>K73/M73</f>
        <v>96.717803030303031</v>
      </c>
      <c r="O73" s="112"/>
    </row>
    <row r="74" spans="1:15">
      <c r="A74" t="s">
        <v>30</v>
      </c>
      <c r="B74" s="55" t="str">
        <f>VLOOKUP(A74,'MANO DE OBRA'!A8:D69,3,FALSE)</f>
        <v>Oficial</v>
      </c>
      <c r="C74" s="53"/>
      <c r="D74" s="53"/>
      <c r="E74" s="53"/>
      <c r="F74" s="53"/>
      <c r="G74" s="53"/>
      <c r="H74" s="53"/>
      <c r="I74" s="301">
        <f>K74/J74*100</f>
        <v>55207.567567567574</v>
      </c>
      <c r="J74" s="302">
        <v>185</v>
      </c>
      <c r="K74" s="303">
        <f>VLOOKUP(A74,'MANO DE OBRA'!A8:D100,4,FALSE)</f>
        <v>102134</v>
      </c>
      <c r="L74" s="56"/>
      <c r="M74" s="304">
        <v>528</v>
      </c>
      <c r="N74" s="404">
        <f>K74/M74</f>
        <v>193.43560606060606</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96"/>
      <c r="C78" s="897"/>
      <c r="D78" s="897"/>
      <c r="E78" s="897"/>
      <c r="F78" s="897"/>
      <c r="G78" s="897"/>
      <c r="H78" s="897"/>
      <c r="I78" s="132"/>
      <c r="J78" s="132"/>
      <c r="K78" s="132"/>
      <c r="L78" s="910"/>
      <c r="M78" s="910"/>
      <c r="N78" s="51"/>
    </row>
    <row r="79" spans="1:15" ht="15" thickBot="1">
      <c r="B79" s="909" t="s">
        <v>1037</v>
      </c>
      <c r="C79" s="863"/>
      <c r="D79" s="863"/>
      <c r="E79" s="863"/>
      <c r="F79" s="863"/>
      <c r="G79" s="863"/>
      <c r="H79" s="863"/>
      <c r="I79" s="863"/>
      <c r="J79" s="863"/>
      <c r="K79" s="863"/>
      <c r="L79" s="863"/>
      <c r="M79" s="864"/>
      <c r="N79" s="310">
        <f>SUM(N73:N78)</f>
        <v>290.15340909090912</v>
      </c>
    </row>
    <row r="80" spans="1:15" ht="15" thickBot="1">
      <c r="B80" s="39"/>
      <c r="C80" s="40"/>
      <c r="D80" s="40"/>
      <c r="E80" s="40"/>
      <c r="F80" s="40"/>
      <c r="G80" s="40"/>
      <c r="H80" s="40"/>
      <c r="I80" s="40"/>
      <c r="J80" s="40"/>
      <c r="K80" s="40"/>
      <c r="L80" s="40"/>
      <c r="M80" s="40"/>
      <c r="N80" s="41"/>
    </row>
    <row r="81" spans="1:14" ht="15" thickBot="1">
      <c r="B81" s="820" t="s">
        <v>1051</v>
      </c>
      <c r="C81" s="821"/>
      <c r="D81" s="821"/>
      <c r="E81" s="821"/>
      <c r="F81" s="821"/>
      <c r="G81" s="821"/>
      <c r="H81" s="821"/>
      <c r="I81" s="821"/>
      <c r="J81" s="821"/>
      <c r="K81" s="821"/>
      <c r="L81" s="821"/>
      <c r="M81" s="822"/>
      <c r="N81" s="105">
        <f>N43+N55+N68+N79</f>
        <v>22598.532234848484</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5" t="s">
        <v>1053</v>
      </c>
      <c r="C85" s="866"/>
      <c r="D85" s="866"/>
      <c r="E85" s="866"/>
      <c r="F85" s="866"/>
      <c r="G85" s="866"/>
      <c r="H85" s="866"/>
      <c r="I85" s="323"/>
      <c r="J85" s="343"/>
      <c r="K85" s="311" t="s">
        <v>1054</v>
      </c>
      <c r="L85" s="867" t="s">
        <v>1055</v>
      </c>
      <c r="M85" s="868"/>
      <c r="N85" s="312"/>
    </row>
    <row r="86" spans="1:14">
      <c r="B86" s="853" t="s">
        <v>1056</v>
      </c>
      <c r="C86" s="854"/>
      <c r="D86" s="854"/>
      <c r="E86" s="854"/>
      <c r="F86" s="854"/>
      <c r="G86" s="854"/>
      <c r="H86" s="854"/>
      <c r="I86" s="93"/>
      <c r="J86" s="94"/>
      <c r="K86" s="313">
        <v>0.2</v>
      </c>
      <c r="L86" s="855">
        <f>N81*K86</f>
        <v>4519.706446969697</v>
      </c>
      <c r="M86" s="856"/>
      <c r="N86" s="57"/>
    </row>
    <row r="87" spans="1:14">
      <c r="B87" s="95" t="s">
        <v>1057</v>
      </c>
      <c r="C87" s="96"/>
      <c r="D87" s="96"/>
      <c r="E87" s="96"/>
      <c r="F87" s="96"/>
      <c r="G87" s="96"/>
      <c r="H87" s="96"/>
      <c r="I87" s="93"/>
      <c r="J87" s="94"/>
      <c r="K87" s="313">
        <v>0.05</v>
      </c>
      <c r="L87" s="855">
        <f>N81*K87</f>
        <v>1129.9266117424243</v>
      </c>
      <c r="M87" s="856"/>
      <c r="N87" s="57"/>
    </row>
    <row r="88" spans="1:14" ht="15" thickBot="1">
      <c r="B88" s="97" t="s">
        <v>1058</v>
      </c>
      <c r="C88" s="98"/>
      <c r="D88" s="98"/>
      <c r="E88" s="98"/>
      <c r="F88" s="98"/>
      <c r="G88" s="98"/>
      <c r="H88" s="98"/>
      <c r="I88" s="99"/>
      <c r="J88" s="100"/>
      <c r="K88" s="314">
        <v>0.05</v>
      </c>
      <c r="L88" s="857">
        <f>N81*K88</f>
        <v>1129.9266117424243</v>
      </c>
      <c r="M88" s="858"/>
      <c r="N88" s="57"/>
    </row>
    <row r="89" spans="1:14" ht="15" thickBot="1">
      <c r="B89" s="820" t="s">
        <v>1037</v>
      </c>
      <c r="C89" s="821"/>
      <c r="D89" s="821"/>
      <c r="E89" s="821"/>
      <c r="F89" s="821"/>
      <c r="G89" s="821"/>
      <c r="H89" s="821"/>
      <c r="I89" s="821"/>
      <c r="J89" s="821"/>
      <c r="K89" s="821"/>
      <c r="L89" s="821"/>
      <c r="M89" s="822"/>
      <c r="N89" s="58">
        <f>L86+L87+L88</f>
        <v>6779.5596704545451</v>
      </c>
    </row>
    <row r="90" spans="1:14" ht="15" thickBot="1">
      <c r="B90" s="39"/>
      <c r="C90" s="40"/>
      <c r="D90" s="40"/>
      <c r="E90" s="40"/>
      <c r="F90" s="40"/>
      <c r="G90" s="40"/>
      <c r="H90" s="40"/>
      <c r="I90" s="40"/>
      <c r="J90" s="40"/>
      <c r="K90" s="40"/>
      <c r="L90" s="40"/>
      <c r="M90" s="40"/>
      <c r="N90" s="41"/>
    </row>
    <row r="91" spans="1:14" ht="15" thickBot="1">
      <c r="A91" t="s">
        <v>2122</v>
      </c>
      <c r="B91" s="820" t="s">
        <v>1059</v>
      </c>
      <c r="C91" s="821"/>
      <c r="D91" s="821"/>
      <c r="E91" s="821"/>
      <c r="F91" s="821"/>
      <c r="G91" s="821"/>
      <c r="H91" s="821"/>
      <c r="I91" s="821"/>
      <c r="J91" s="821"/>
      <c r="K91" s="821"/>
      <c r="L91" s="821"/>
      <c r="M91" s="822"/>
      <c r="N91" s="196">
        <f>N81+N89</f>
        <v>29378.09190530303</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23" t="s">
        <v>2324</v>
      </c>
      <c r="C108" s="824"/>
      <c r="D108" s="824"/>
      <c r="E108" s="824"/>
      <c r="F108" s="824"/>
      <c r="G108" s="824"/>
      <c r="H108" s="824"/>
      <c r="I108" s="824"/>
      <c r="J108" s="824"/>
      <c r="K108" s="824"/>
      <c r="L108" s="824"/>
      <c r="M108" s="824"/>
      <c r="N108" s="825"/>
    </row>
    <row r="109" spans="2:14" ht="15" customHeight="1">
      <c r="B109" s="823"/>
      <c r="C109" s="824"/>
      <c r="D109" s="824"/>
      <c r="E109" s="824"/>
      <c r="F109" s="824"/>
      <c r="G109" s="824"/>
      <c r="H109" s="824"/>
      <c r="I109" s="824"/>
      <c r="J109" s="824"/>
      <c r="K109" s="824"/>
      <c r="L109" s="824"/>
      <c r="M109" s="824"/>
      <c r="N109" s="825"/>
    </row>
    <row r="110" spans="2:14" ht="32.25" customHeight="1">
      <c r="B110" s="826" t="s">
        <v>2325</v>
      </c>
      <c r="C110" s="827"/>
      <c r="D110" s="827"/>
      <c r="E110" s="827"/>
      <c r="F110" s="827"/>
      <c r="G110" s="827"/>
      <c r="H110" s="827"/>
      <c r="I110" s="827"/>
      <c r="J110" s="827"/>
      <c r="K110" s="827"/>
      <c r="L110" s="827"/>
      <c r="M110" s="827"/>
      <c r="N110" s="828"/>
    </row>
    <row r="111" spans="2:14">
      <c r="B111" s="826"/>
      <c r="C111" s="827"/>
      <c r="D111" s="827"/>
      <c r="E111" s="827"/>
      <c r="F111" s="827"/>
      <c r="G111" s="827"/>
      <c r="H111" s="827"/>
      <c r="I111" s="827"/>
      <c r="J111" s="827"/>
      <c r="K111" s="827"/>
      <c r="L111" s="827"/>
      <c r="M111" s="827"/>
      <c r="N111" s="828"/>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6"/>
      <c r="K121" s="886"/>
      <c r="L121" s="886"/>
      <c r="M121" s="886"/>
      <c r="N121" s="887"/>
    </row>
    <row r="122" spans="2:14" ht="15" thickBot="1">
      <c r="B122" s="270" t="s">
        <v>2327</v>
      </c>
      <c r="C122" s="402"/>
      <c r="D122" s="402"/>
      <c r="E122" s="63"/>
      <c r="F122" s="63"/>
      <c r="G122" s="63"/>
      <c r="H122" s="63"/>
      <c r="I122" s="63"/>
      <c r="J122" s="888"/>
      <c r="K122" s="888"/>
      <c r="L122" s="888"/>
      <c r="M122" s="888"/>
      <c r="N122" s="889"/>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6"/>
      <c r="J36" s="277"/>
      <c r="K36" s="278">
        <f>VLOOKUP(A36,EQUIPOS!A6:D163,4,FALSE)</f>
        <v>154700</v>
      </c>
      <c r="L36" s="279"/>
      <c r="M36" s="280">
        <v>66</v>
      </c>
      <c r="N36" s="281">
        <f>K36/M36</f>
        <v>2343.939393939394</v>
      </c>
    </row>
    <row r="37" spans="1:14">
      <c r="A37" 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0.01</v>
      </c>
      <c r="M42" s="882"/>
      <c r="N42" s="111">
        <f>N76*L42</f>
        <v>0.96717803030303029</v>
      </c>
    </row>
    <row r="43" spans="1:14" ht="15" thickBot="1">
      <c r="B43" s="820" t="s">
        <v>1037</v>
      </c>
      <c r="C43" s="821"/>
      <c r="D43" s="821"/>
      <c r="E43" s="821"/>
      <c r="F43" s="821"/>
      <c r="G43" s="821"/>
      <c r="H43" s="821"/>
      <c r="I43" s="821"/>
      <c r="J43" s="821"/>
      <c r="K43" s="821"/>
      <c r="L43" s="821"/>
      <c r="M43" s="822"/>
      <c r="N43" s="403">
        <f>SUM(N36:N42)</f>
        <v>2344.9065719696969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96.717803030303031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2441.6243749999999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488.32487500000002</v>
      </c>
      <c r="M83" s="856"/>
      <c r="N83" s="57"/>
    </row>
    <row r="84" spans="1:14">
      <c r="B84" s="95" t="s">
        <v>1057</v>
      </c>
      <c r="C84" s="96"/>
      <c r="D84" s="96"/>
      <c r="E84" s="96"/>
      <c r="F84" s="96"/>
      <c r="G84" s="96"/>
      <c r="H84" s="96"/>
      <c r="I84" s="93"/>
      <c r="J84" s="94"/>
      <c r="K84" s="313">
        <v>0.05</v>
      </c>
      <c r="L84" s="855">
        <f>N78*K84</f>
        <v>122.08121875000001</v>
      </c>
      <c r="M84" s="856"/>
      <c r="N84" s="57"/>
    </row>
    <row r="85" spans="1:14" ht="15" thickBot="1">
      <c r="B85" s="97" t="s">
        <v>1058</v>
      </c>
      <c r="C85" s="98"/>
      <c r="D85" s="98"/>
      <c r="E85" s="98"/>
      <c r="F85" s="98"/>
      <c r="G85" s="98"/>
      <c r="H85" s="98"/>
      <c r="I85" s="99"/>
      <c r="J85" s="100"/>
      <c r="K85" s="314">
        <v>0.05</v>
      </c>
      <c r="L85" s="857">
        <f>N78*K85</f>
        <v>122.08121875000001</v>
      </c>
      <c r="M85" s="858"/>
      <c r="N85" s="57"/>
    </row>
    <row r="86" spans="1:14" ht="15" thickBot="1">
      <c r="B86" s="820" t="s">
        <v>1037</v>
      </c>
      <c r="C86" s="821"/>
      <c r="D86" s="821"/>
      <c r="E86" s="821"/>
      <c r="F86" s="821"/>
      <c r="G86" s="821"/>
      <c r="H86" s="821"/>
      <c r="I86" s="821"/>
      <c r="J86" s="821"/>
      <c r="K86" s="821"/>
      <c r="L86" s="821"/>
      <c r="M86" s="822"/>
      <c r="N86" s="58">
        <f>L83+L84+L85</f>
        <v>732.48731250000014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3174.1116874999998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148</v>
      </c>
      <c r="B36" s="869" t="str">
        <f>VLOOKUP(A36,EQUIPOS!A6:D154,3,FALSE)</f>
        <v>Cargador : Potencia en el volante 110 hp, Clasificación de RPM del motor 2300.</v>
      </c>
      <c r="C36" s="870"/>
      <c r="D36" s="870"/>
      <c r="E36" s="870"/>
      <c r="F36" s="870"/>
      <c r="G36" s="870"/>
      <c r="H36" s="871"/>
      <c r="I36" s="276"/>
      <c r="J36" s="277"/>
      <c r="K36" s="278">
        <f>VLOOKUP(A36,EQUIPOS!A6:D163,4,FALSE)</f>
        <v>124850</v>
      </c>
      <c r="L36" s="279"/>
      <c r="M36" s="280">
        <v>66</v>
      </c>
      <c r="N36" s="281">
        <f>K36/M36</f>
        <v>1891.6666666666667</v>
      </c>
    </row>
    <row r="37" spans="1:14">
      <c r="A37" s="114" t="s">
        <v>129</v>
      </c>
      <c r="B37" s="869" t="str">
        <f>VLOOKUP(A37,EQUIPOS!A7:D154,3,FALSE)</f>
        <v xml:space="preserve">Buldozer, Potencia al volante de 140 HP, motor de 2200 RPM, longitud de hoja 4,80m. </v>
      </c>
      <c r="C37" s="870"/>
      <c r="D37" s="870"/>
      <c r="E37" s="870"/>
      <c r="F37" s="870"/>
      <c r="G37" s="870"/>
      <c r="H37" s="871"/>
      <c r="I37" s="276"/>
      <c r="J37" s="277"/>
      <c r="K37" s="278">
        <f>VLOOKUP(A37,EQUIPOS!A7:D164,4,FALSE)</f>
        <v>135000</v>
      </c>
      <c r="L37" s="279"/>
      <c r="M37" s="280">
        <v>100</v>
      </c>
      <c r="N37" s="281">
        <f>K37/M37</f>
        <v>1350</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83"/>
      <c r="L39" s="874"/>
      <c r="M39" s="875"/>
      <c r="N39" s="282"/>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0.01</v>
      </c>
      <c r="M42" s="882"/>
      <c r="N42" s="111">
        <f>N76*L42</f>
        <v>1.9343560606060606</v>
      </c>
    </row>
    <row r="43" spans="1:14" ht="15" thickBot="1">
      <c r="B43" s="820" t="s">
        <v>1037</v>
      </c>
      <c r="C43" s="821"/>
      <c r="D43" s="821"/>
      <c r="E43" s="821"/>
      <c r="F43" s="821"/>
      <c r="G43" s="821"/>
      <c r="H43" s="821"/>
      <c r="I43" s="821"/>
      <c r="J43" s="821"/>
      <c r="K43" s="821"/>
      <c r="L43" s="821"/>
      <c r="M43" s="822"/>
      <c r="N43" s="403">
        <f>SUM(N36:N42)</f>
        <v>3243.6010227272732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2450</v>
      </c>
      <c r="N48" s="281">
        <f>K48*M48</f>
        <v>2450</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2450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528</v>
      </c>
      <c r="N70" s="404">
        <f>K70/M70</f>
        <v>193.43560606060606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193.43560606060606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5887.0366287878787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1177.4073257575758</v>
      </c>
      <c r="M83" s="856"/>
      <c r="N83" s="57"/>
    </row>
    <row r="84" spans="1:14">
      <c r="B84" s="95" t="s">
        <v>1057</v>
      </c>
      <c r="C84" s="96"/>
      <c r="D84" s="96"/>
      <c r="E84" s="96"/>
      <c r="F84" s="96"/>
      <c r="G84" s="96"/>
      <c r="H84" s="96"/>
      <c r="I84" s="93"/>
      <c r="J84" s="94"/>
      <c r="K84" s="313">
        <v>0.05</v>
      </c>
      <c r="L84" s="855">
        <f>N78*K84</f>
        <v>294.35183143939395</v>
      </c>
      <c r="M84" s="856"/>
      <c r="N84" s="57"/>
    </row>
    <row r="85" spans="1:14" ht="15" thickBot="1">
      <c r="B85" s="97" t="s">
        <v>1058</v>
      </c>
      <c r="C85" s="98"/>
      <c r="D85" s="98"/>
      <c r="E85" s="98"/>
      <c r="F85" s="98"/>
      <c r="G85" s="98"/>
      <c r="H85" s="98"/>
      <c r="I85" s="99"/>
      <c r="J85" s="100"/>
      <c r="K85" s="314">
        <v>0.05</v>
      </c>
      <c r="L85" s="857">
        <f>N78*K85</f>
        <v>294.35183143939395</v>
      </c>
      <c r="M85" s="858"/>
      <c r="N85" s="57"/>
    </row>
    <row r="86" spans="1:14" ht="15" thickBot="1">
      <c r="B86" s="820" t="s">
        <v>1037</v>
      </c>
      <c r="C86" s="821"/>
      <c r="D86" s="821"/>
      <c r="E86" s="821"/>
      <c r="F86" s="821"/>
      <c r="G86" s="821"/>
      <c r="H86" s="821"/>
      <c r="I86" s="821"/>
      <c r="J86" s="821"/>
      <c r="K86" s="821"/>
      <c r="L86" s="821"/>
      <c r="M86" s="822"/>
      <c r="N86" s="58">
        <f>L83+L84+L85</f>
        <v>1766.1109886363636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7653.1476174242425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129</v>
      </c>
      <c r="B36" s="869" t="str">
        <f>VLOOKUP(A36,EQUIPOS!A6:D154,3,FALSE)</f>
        <v xml:space="preserve">Buldozer, Potencia al volante de 140 HP, motor de 2200 RPM, longitud de hoja 4,80m. </v>
      </c>
      <c r="C36" s="870"/>
      <c r="D36" s="870"/>
      <c r="E36" s="870"/>
      <c r="F36" s="870"/>
      <c r="G36" s="870"/>
      <c r="H36" s="871"/>
      <c r="I36" s="276"/>
      <c r="J36" s="277"/>
      <c r="K36" s="278">
        <f>VLOOKUP(A36,EQUIPOS!A6:D163,4,FALSE)</f>
        <v>135000</v>
      </c>
      <c r="L36" s="473"/>
      <c r="M36" s="292">
        <v>50</v>
      </c>
      <c r="N36" s="281">
        <f>K36/M36</f>
        <v>2700</v>
      </c>
    </row>
    <row r="37" spans="1:14">
      <c r="A37" s="114" t="s">
        <v>152</v>
      </c>
      <c r="B37" s="869" t="str">
        <f>VLOOKUP(A37,EQUIPOS!A7:D154,3,FALSE)</f>
        <v xml:space="preserve">Carrotanque de agua(1000 Galones) </v>
      </c>
      <c r="C37" s="870"/>
      <c r="D37" s="870"/>
      <c r="E37" s="870"/>
      <c r="F37" s="870"/>
      <c r="G37" s="870"/>
      <c r="H37" s="871"/>
      <c r="I37" s="276"/>
      <c r="J37" s="277"/>
      <c r="K37" s="278">
        <f>VLOOKUP(A37,EQUIPOS!A7:D164,4,FALSE)</f>
        <v>59500</v>
      </c>
      <c r="L37" s="473"/>
      <c r="M37" s="292">
        <v>50</v>
      </c>
      <c r="N37" s="281">
        <f>K37/M37</f>
        <v>1190</v>
      </c>
    </row>
    <row r="38" spans="1:14">
      <c r="A38" s="214" t="s">
        <v>269</v>
      </c>
      <c r="B38" s="869" t="str">
        <f>VLOOKUP(A38,EQUIPOS!A8:D154,3,FALSE)</f>
        <v>Motoniveladora  potencia 215 HP, ancho de cuchilla 4,27 m, peso 18 ton.</v>
      </c>
      <c r="C38" s="870"/>
      <c r="D38" s="870"/>
      <c r="E38" s="870"/>
      <c r="F38" s="870"/>
      <c r="G38" s="870"/>
      <c r="H38" s="871"/>
      <c r="I38" s="276"/>
      <c r="J38" s="277"/>
      <c r="K38" s="278">
        <f>VLOOKUP(A38,EQUIPOS!A8:D165,4,FALSE)</f>
        <v>152250</v>
      </c>
      <c r="L38" s="473"/>
      <c r="M38" s="292">
        <v>50</v>
      </c>
      <c r="N38" s="281">
        <f>K38/M38</f>
        <v>3045</v>
      </c>
    </row>
    <row r="39" spans="1:14">
      <c r="A39" s="214" t="s">
        <v>365</v>
      </c>
      <c r="B39" s="869" t="str">
        <f>VLOOKUP(A39,EQUIPOS!A9:D154,3,FALSE)</f>
        <v xml:space="preserve">Vibrocompatador, potencia 153 HP, peso 10 Ton. </v>
      </c>
      <c r="C39" s="870"/>
      <c r="D39" s="870"/>
      <c r="E39" s="870"/>
      <c r="F39" s="870"/>
      <c r="G39" s="870"/>
      <c r="H39" s="871"/>
      <c r="I39" s="872"/>
      <c r="J39" s="873"/>
      <c r="K39" s="278">
        <f>VLOOKUP(A39,EQUIPOS!A9:D166,4,FALSE)</f>
        <v>95200</v>
      </c>
      <c r="L39" s="950">
        <v>50</v>
      </c>
      <c r="M39" s="951"/>
      <c r="N39" s="281">
        <f>K39/L39</f>
        <v>1904</v>
      </c>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8839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400</v>
      </c>
      <c r="N70" s="404">
        <f>K70/M70</f>
        <v>255.33500000000001</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400</v>
      </c>
      <c r="N71" s="404">
        <f>K71/M71</f>
        <v>127.6675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383.0025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9222.0025000000005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1844.4005000000002</v>
      </c>
      <c r="M83" s="856"/>
      <c r="N83" s="57"/>
    </row>
    <row r="84" spans="1:14">
      <c r="B84" s="95" t="s">
        <v>1057</v>
      </c>
      <c r="C84" s="96"/>
      <c r="D84" s="96"/>
      <c r="E84" s="96"/>
      <c r="F84" s="96"/>
      <c r="G84" s="96"/>
      <c r="H84" s="96"/>
      <c r="I84" s="93"/>
      <c r="J84" s="94"/>
      <c r="K84" s="313">
        <v>0.05</v>
      </c>
      <c r="L84" s="855">
        <f>N78*K84</f>
        <v>461.10012500000005</v>
      </c>
      <c r="M84" s="856"/>
      <c r="N84" s="57"/>
    </row>
    <row r="85" spans="1:14" ht="15" thickBot="1">
      <c r="B85" s="97" t="s">
        <v>1058</v>
      </c>
      <c r="C85" s="98"/>
      <c r="D85" s="98"/>
      <c r="E85" s="98"/>
      <c r="F85" s="98"/>
      <c r="G85" s="98"/>
      <c r="H85" s="98"/>
      <c r="I85" s="99"/>
      <c r="J85" s="100"/>
      <c r="K85" s="314">
        <v>0.05</v>
      </c>
      <c r="L85" s="857">
        <f>N78*K85</f>
        <v>461.10012500000005</v>
      </c>
      <c r="M85" s="858"/>
      <c r="N85" s="57"/>
    </row>
    <row r="86" spans="1:14" ht="15" thickBot="1">
      <c r="B86" s="820" t="s">
        <v>1037</v>
      </c>
      <c r="C86" s="821"/>
      <c r="D86" s="821"/>
      <c r="E86" s="821"/>
      <c r="F86" s="821"/>
      <c r="G86" s="821"/>
      <c r="H86" s="821"/>
      <c r="I86" s="821"/>
      <c r="J86" s="821"/>
      <c r="K86" s="821"/>
      <c r="L86" s="821"/>
      <c r="M86" s="822"/>
      <c r="N86" s="58">
        <f>L83+L84+L85</f>
        <v>2766.6007500000001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11988.60325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129</v>
      </c>
      <c r="B36" s="869" t="str">
        <f>VLOOKUP(A36,EQUIPOS!A6:D154,3,FALSE)</f>
        <v xml:space="preserve">Buldozer, Potencia al volante de 140 HP, motor de 2200 RPM, longitud de hoja 4,80m. </v>
      </c>
      <c r="C36" s="870"/>
      <c r="D36" s="870"/>
      <c r="E36" s="870"/>
      <c r="F36" s="870"/>
      <c r="G36" s="870"/>
      <c r="H36" s="871"/>
      <c r="I36" s="276"/>
      <c r="J36" s="277"/>
      <c r="K36" s="278">
        <f>VLOOKUP(A36,EQUIPOS!A6:D163,4,FALSE)</f>
        <v>135000</v>
      </c>
      <c r="L36" s="279"/>
      <c r="M36" s="280">
        <v>40</v>
      </c>
      <c r="N36" s="281">
        <f>K36/M36</f>
        <v>3375</v>
      </c>
    </row>
    <row r="37" spans="1:14">
      <c r="A37" s="119" t="s">
        <v>365</v>
      </c>
      <c r="B37" s="869" t="str">
        <f>VLOOKUP(A37,EQUIPOS!A7:D154,3,FALSE)</f>
        <v xml:space="preserve">Vibrocompatador, potencia 153 HP, peso 10 Ton. </v>
      </c>
      <c r="C37" s="870"/>
      <c r="D37" s="870"/>
      <c r="E37" s="870"/>
      <c r="F37" s="870"/>
      <c r="G37" s="870"/>
      <c r="H37" s="871"/>
      <c r="I37" s="276"/>
      <c r="J37" s="277"/>
      <c r="K37" s="278">
        <f>VLOOKUP(A37,EQUIPOS!A7:D164,4,FALSE)</f>
        <v>95200</v>
      </c>
      <c r="L37" s="279"/>
      <c r="M37" s="280">
        <v>40</v>
      </c>
      <c r="N37" s="281">
        <f>K37/M37</f>
        <v>2380</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5755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320</v>
      </c>
      <c r="N70" s="404">
        <f>K70/M70</f>
        <v>319.16874999999999</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320</v>
      </c>
      <c r="N71" s="404">
        <f>K71/M71</f>
        <v>159.58437499999999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478.75312499999995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6233.7531250000002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1246.7506250000001</v>
      </c>
      <c r="M83" s="856"/>
      <c r="N83" s="57"/>
    </row>
    <row r="84" spans="1:14">
      <c r="B84" s="95" t="s">
        <v>1057</v>
      </c>
      <c r="C84" s="96"/>
      <c r="D84" s="96"/>
      <c r="E84" s="96"/>
      <c r="F84" s="96"/>
      <c r="G84" s="96"/>
      <c r="H84" s="96"/>
      <c r="I84" s="93"/>
      <c r="J84" s="94"/>
      <c r="K84" s="313">
        <v>0.05</v>
      </c>
      <c r="L84" s="855">
        <f>N78*K84</f>
        <v>311.68765625000003</v>
      </c>
      <c r="M84" s="856"/>
      <c r="N84" s="57"/>
    </row>
    <row r="85" spans="1:14" ht="15" thickBot="1">
      <c r="B85" s="97" t="s">
        <v>1058</v>
      </c>
      <c r="C85" s="98"/>
      <c r="D85" s="98"/>
      <c r="E85" s="98"/>
      <c r="F85" s="98"/>
      <c r="G85" s="98"/>
      <c r="H85" s="98"/>
      <c r="I85" s="99"/>
      <c r="J85" s="100"/>
      <c r="K85" s="314">
        <v>0.05</v>
      </c>
      <c r="L85" s="857">
        <f>N78*K85</f>
        <v>311.68765625000003</v>
      </c>
      <c r="M85" s="858"/>
      <c r="N85" s="57"/>
    </row>
    <row r="86" spans="1:14" ht="15" thickBot="1">
      <c r="B86" s="820" t="s">
        <v>1037</v>
      </c>
      <c r="C86" s="821"/>
      <c r="D86" s="821"/>
      <c r="E86" s="821"/>
      <c r="F86" s="821"/>
      <c r="G86" s="821"/>
      <c r="H86" s="821"/>
      <c r="I86" s="821"/>
      <c r="J86" s="821"/>
      <c r="K86" s="821"/>
      <c r="L86" s="821"/>
      <c r="M86" s="822"/>
      <c r="N86" s="58">
        <f>L83+L84+L85</f>
        <v>1870.1259375000004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8103.8790625000001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129</v>
      </c>
      <c r="B36" s="869" t="str">
        <f>VLOOKUP(A36,EQUIPOS!A6:D154,3,FALSE)</f>
        <v xml:space="preserve">Buldozer, Potencia al volante de 140 HP, motor de 2200 RPM, longitud de hoja 4,80m. </v>
      </c>
      <c r="C36" s="870"/>
      <c r="D36" s="870"/>
      <c r="E36" s="870"/>
      <c r="F36" s="870"/>
      <c r="G36" s="870"/>
      <c r="H36" s="871"/>
      <c r="I36" s="276"/>
      <c r="J36" s="277"/>
      <c r="K36" s="278">
        <f>VLOOKUP(A36,EQUIPOS!A6:D163,4,FALSE)</f>
        <v>135000</v>
      </c>
      <c r="L36" s="279"/>
      <c r="M36" s="280">
        <v>40</v>
      </c>
      <c r="N36" s="281">
        <f>K36/M36</f>
        <v>3375</v>
      </c>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320</v>
      </c>
      <c r="N70" s="404">
        <f>K70/M70</f>
        <v>319.16874999999999</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320</v>
      </c>
      <c r="N71" s="404">
        <f>K71/M71</f>
        <v>159.58437499999999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478.75312499999995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3853.7531250000002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770.75062500000013</v>
      </c>
      <c r="M83" s="856"/>
      <c r="N83" s="57"/>
    </row>
    <row r="84" spans="1:14">
      <c r="B84" s="95" t="s">
        <v>1057</v>
      </c>
      <c r="C84" s="96"/>
      <c r="D84" s="96"/>
      <c r="E84" s="96"/>
      <c r="F84" s="96"/>
      <c r="G84" s="96"/>
      <c r="H84" s="96"/>
      <c r="I84" s="93"/>
      <c r="J84" s="94"/>
      <c r="K84" s="313">
        <v>0.05</v>
      </c>
      <c r="L84" s="855">
        <f>N78*K84</f>
        <v>192.68765625000003</v>
      </c>
      <c r="M84" s="856"/>
      <c r="N84" s="57"/>
    </row>
    <row r="85" spans="1:14" ht="15" thickBot="1">
      <c r="B85" s="97" t="s">
        <v>1058</v>
      </c>
      <c r="C85" s="98"/>
      <c r="D85" s="98"/>
      <c r="E85" s="98"/>
      <c r="F85" s="98"/>
      <c r="G85" s="98"/>
      <c r="H85" s="98"/>
      <c r="I85" s="99"/>
      <c r="J85" s="100"/>
      <c r="K85" s="314">
        <v>0.05</v>
      </c>
      <c r="L85" s="857">
        <f>N78*K85</f>
        <v>192.68765625000003</v>
      </c>
      <c r="M85" s="858"/>
      <c r="N85" s="57"/>
    </row>
    <row r="86" spans="1:14" ht="15" thickBot="1">
      <c r="B86" s="820" t="s">
        <v>1037</v>
      </c>
      <c r="C86" s="821"/>
      <c r="D86" s="821"/>
      <c r="E86" s="821"/>
      <c r="F86" s="821"/>
      <c r="G86" s="821"/>
      <c r="H86" s="821"/>
      <c r="I86" s="821"/>
      <c r="J86" s="821"/>
      <c r="K86" s="821"/>
      <c r="L86" s="821"/>
      <c r="M86" s="822"/>
      <c r="N86" s="58">
        <f>L83+L84+L85</f>
        <v>1156.1259375000002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5009.8790625000001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0.01</v>
      </c>
      <c r="M42" s="882"/>
      <c r="N42" s="111">
        <f>N76*L42</f>
        <v>2.0426799999999998</v>
      </c>
    </row>
    <row r="43" spans="1:14" ht="15" thickBot="1">
      <c r="B43" s="820" t="s">
        <v>1037</v>
      </c>
      <c r="C43" s="821"/>
      <c r="D43" s="821"/>
      <c r="E43" s="821"/>
      <c r="F43" s="821"/>
      <c r="G43" s="821"/>
      <c r="H43" s="821"/>
      <c r="I43" s="821"/>
      <c r="J43" s="821"/>
      <c r="K43" s="821"/>
      <c r="L43" s="821"/>
      <c r="M43" s="822"/>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4350</v>
      </c>
      <c r="N48" s="281">
        <f>K48*M48</f>
        <v>5655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5655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53"/>
      <c r="D59" s="53"/>
      <c r="E59" s="53"/>
      <c r="F59" s="53"/>
      <c r="G59" s="53"/>
      <c r="H59" s="297"/>
      <c r="I59" s="288"/>
      <c r="J59" s="288"/>
      <c r="K59" s="288"/>
      <c r="L59" s="907"/>
      <c r="M59" s="908"/>
      <c r="N59" s="300"/>
    </row>
    <row r="60" spans="1:14" ht="24.75" customHeight="1">
      <c r="B60" s="52"/>
      <c r="C60" s="326"/>
      <c r="D60" s="326"/>
      <c r="E60" s="326"/>
      <c r="F60" s="326"/>
      <c r="G60" s="326"/>
      <c r="H60" s="320"/>
      <c r="I60" s="408"/>
      <c r="J60" s="295"/>
      <c r="K60" s="288"/>
      <c r="L60" s="907"/>
      <c r="M60" s="908"/>
      <c r="N60" s="296"/>
    </row>
    <row r="61" spans="1:14">
      <c r="B61" s="52"/>
      <c r="C61" s="53"/>
      <c r="D61" s="53"/>
      <c r="E61" s="53"/>
      <c r="F61" s="53"/>
      <c r="G61" s="326"/>
      <c r="H61" s="320"/>
      <c r="I61" s="408"/>
      <c r="J61" s="295"/>
      <c r="K61" s="288"/>
      <c r="L61" s="907"/>
      <c r="M61" s="908"/>
      <c r="N61" s="300"/>
    </row>
    <row r="62" spans="1:14">
      <c r="B62" s="52"/>
      <c r="C62" s="53"/>
      <c r="D62" s="53"/>
      <c r="E62" s="53"/>
      <c r="F62" s="53"/>
      <c r="G62" s="53"/>
      <c r="H62" s="297"/>
      <c r="I62" s="288"/>
      <c r="J62" s="288"/>
      <c r="K62" s="288"/>
      <c r="L62" s="907"/>
      <c r="M62" s="908"/>
      <c r="N62" s="300"/>
    </row>
    <row r="63" spans="1:14">
      <c r="B63" s="52"/>
      <c r="C63" s="53"/>
      <c r="D63" s="53"/>
      <c r="E63" s="53"/>
      <c r="F63" s="53"/>
      <c r="G63" s="53"/>
      <c r="H63" s="297"/>
      <c r="I63" s="288"/>
      <c r="J63" s="288"/>
      <c r="K63" s="288"/>
      <c r="L63" s="907"/>
      <c r="M63" s="908"/>
      <c r="N63" s="300"/>
    </row>
    <row r="64" spans="1:14" ht="15" thickBot="1">
      <c r="B64" s="474"/>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204.268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5861.3106799999996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1172.2621360000001</v>
      </c>
      <c r="M83" s="856"/>
      <c r="N83" s="57"/>
    </row>
    <row r="84" spans="1:14">
      <c r="B84" s="95" t="s">
        <v>1057</v>
      </c>
      <c r="C84" s="96"/>
      <c r="D84" s="96"/>
      <c r="E84" s="96"/>
      <c r="F84" s="96"/>
      <c r="G84" s="96"/>
      <c r="H84" s="96"/>
      <c r="I84" s="93"/>
      <c r="J84" s="94"/>
      <c r="K84" s="313">
        <v>0.05</v>
      </c>
      <c r="L84" s="855">
        <f>N78*K84</f>
        <v>293.06553400000001</v>
      </c>
      <c r="M84" s="856"/>
      <c r="N84" s="57"/>
    </row>
    <row r="85" spans="1:14" ht="15" thickBot="1">
      <c r="B85" s="97" t="s">
        <v>1058</v>
      </c>
      <c r="C85" s="98"/>
      <c r="D85" s="98"/>
      <c r="E85" s="98"/>
      <c r="F85" s="98"/>
      <c r="G85" s="98"/>
      <c r="H85" s="98"/>
      <c r="I85" s="99"/>
      <c r="J85" s="100"/>
      <c r="K85" s="314">
        <v>0.05</v>
      </c>
      <c r="L85" s="857">
        <f>N78*K85</f>
        <v>293.06553400000001</v>
      </c>
      <c r="M85" s="858"/>
      <c r="N85" s="57"/>
    </row>
    <row r="86" spans="1:14" ht="15" thickBot="1">
      <c r="B86" s="820" t="s">
        <v>1037</v>
      </c>
      <c r="C86" s="821"/>
      <c r="D86" s="821"/>
      <c r="E86" s="821"/>
      <c r="F86" s="821"/>
      <c r="G86" s="821"/>
      <c r="H86" s="821"/>
      <c r="I86" s="821"/>
      <c r="J86" s="821"/>
      <c r="K86" s="821"/>
      <c r="L86" s="821"/>
      <c r="M86" s="822"/>
      <c r="N86" s="58">
        <f>L83+L84+L85</f>
        <v>1758.3932040000002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7619.7038839999996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0.01</v>
      </c>
      <c r="M42" s="882"/>
      <c r="N42" s="111">
        <f>N76*L42</f>
        <v>2.0426799999999998</v>
      </c>
    </row>
    <row r="43" spans="1:14" ht="15" thickBot="1">
      <c r="B43" s="820" t="s">
        <v>1037</v>
      </c>
      <c r="C43" s="821"/>
      <c r="D43" s="821"/>
      <c r="E43" s="821"/>
      <c r="F43" s="821"/>
      <c r="G43" s="821"/>
      <c r="H43" s="821"/>
      <c r="I43" s="821"/>
      <c r="J43" s="821"/>
      <c r="K43" s="821"/>
      <c r="L43" s="821"/>
      <c r="M43" s="822"/>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8280</v>
      </c>
      <c r="N48" s="281">
        <f>K48*M48</f>
        <v>9936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9936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53"/>
      <c r="D59" s="53"/>
      <c r="E59" s="53"/>
      <c r="F59" s="53"/>
      <c r="G59" s="53"/>
      <c r="H59" s="297"/>
      <c r="I59" s="288"/>
      <c r="J59" s="288"/>
      <c r="K59" s="288"/>
      <c r="L59" s="907"/>
      <c r="M59" s="908"/>
      <c r="N59" s="300"/>
    </row>
    <row r="60" spans="1:14" ht="24.75" customHeight="1">
      <c r="B60" s="52"/>
      <c r="C60" s="326"/>
      <c r="D60" s="326"/>
      <c r="E60" s="326"/>
      <c r="F60" s="326"/>
      <c r="G60" s="326"/>
      <c r="H60" s="320"/>
      <c r="I60" s="408"/>
      <c r="J60" s="295"/>
      <c r="K60" s="288"/>
      <c r="L60" s="907"/>
      <c r="M60" s="908"/>
      <c r="N60" s="296"/>
    </row>
    <row r="61" spans="1:14">
      <c r="B61" s="52"/>
      <c r="C61" s="53"/>
      <c r="D61" s="53"/>
      <c r="E61" s="53"/>
      <c r="F61" s="53"/>
      <c r="G61" s="326"/>
      <c r="H61" s="320"/>
      <c r="I61" s="408"/>
      <c r="J61" s="295"/>
      <c r="K61" s="288"/>
      <c r="L61" s="907"/>
      <c r="M61" s="908"/>
      <c r="N61" s="300"/>
    </row>
    <row r="62" spans="1:14">
      <c r="B62" s="52"/>
      <c r="C62" s="53"/>
      <c r="D62" s="53"/>
      <c r="E62" s="53"/>
      <c r="F62" s="53"/>
      <c r="G62" s="53"/>
      <c r="H62" s="297"/>
      <c r="I62" s="288"/>
      <c r="J62" s="288"/>
      <c r="K62" s="288"/>
      <c r="L62" s="907"/>
      <c r="M62" s="908"/>
      <c r="N62" s="300"/>
    </row>
    <row r="63" spans="1:14">
      <c r="B63" s="52"/>
      <c r="C63" s="53"/>
      <c r="D63" s="53"/>
      <c r="E63" s="53"/>
      <c r="F63" s="53"/>
      <c r="G63" s="53"/>
      <c r="H63" s="297"/>
      <c r="I63" s="288"/>
      <c r="J63" s="288"/>
      <c r="K63" s="288"/>
      <c r="L63" s="907"/>
      <c r="M63" s="908"/>
      <c r="N63" s="300"/>
    </row>
    <row r="64" spans="1:14" ht="15" thickBot="1">
      <c r="B64" s="474"/>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204.268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10142.310680000001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2028.4621360000001</v>
      </c>
      <c r="M83" s="856"/>
      <c r="N83" s="57"/>
    </row>
    <row r="84" spans="1:14">
      <c r="B84" s="95" t="s">
        <v>1057</v>
      </c>
      <c r="C84" s="96"/>
      <c r="D84" s="96"/>
      <c r="E84" s="96"/>
      <c r="F84" s="96"/>
      <c r="G84" s="96"/>
      <c r="H84" s="96"/>
      <c r="I84" s="93"/>
      <c r="J84" s="94"/>
      <c r="K84" s="313">
        <v>0.05</v>
      </c>
      <c r="L84" s="855">
        <f>N78*K84</f>
        <v>507.11553400000003</v>
      </c>
      <c r="M84" s="856"/>
      <c r="N84" s="57"/>
    </row>
    <row r="85" spans="1:14" ht="15" thickBot="1">
      <c r="B85" s="97" t="s">
        <v>1058</v>
      </c>
      <c r="C85" s="98"/>
      <c r="D85" s="98"/>
      <c r="E85" s="98"/>
      <c r="F85" s="98"/>
      <c r="G85" s="98"/>
      <c r="H85" s="98"/>
      <c r="I85" s="99"/>
      <c r="J85" s="100"/>
      <c r="K85" s="314">
        <v>0.05</v>
      </c>
      <c r="L85" s="857">
        <f>N78*K85</f>
        <v>507.11553400000003</v>
      </c>
      <c r="M85" s="858"/>
      <c r="N85" s="57"/>
    </row>
    <row r="86" spans="1:14" ht="15" thickBot="1">
      <c r="B86" s="820" t="s">
        <v>1037</v>
      </c>
      <c r="C86" s="821"/>
      <c r="D86" s="821"/>
      <c r="E86" s="821"/>
      <c r="F86" s="821"/>
      <c r="G86" s="821"/>
      <c r="H86" s="821"/>
      <c r="I86" s="821"/>
      <c r="J86" s="821"/>
      <c r="K86" s="821"/>
      <c r="L86" s="821"/>
      <c r="M86" s="822"/>
      <c r="N86" s="58">
        <f>L83+L84+L85</f>
        <v>3042.6932040000002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13185.003884000002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129</v>
      </c>
      <c r="B36" s="869" t="str">
        <f>VLOOKUP(A36,EQUIPOS!A6:D186,3,FALSE)</f>
        <v xml:space="preserve">Buldozer, Potencia al volante de 140 HP, motor de 2200 RPM, longitud de hoja 4,80m. </v>
      </c>
      <c r="C36" s="870"/>
      <c r="D36" s="870"/>
      <c r="E36" s="870"/>
      <c r="F36" s="870"/>
      <c r="G36" s="870"/>
      <c r="H36" s="871"/>
      <c r="I36" s="276"/>
      <c r="J36" s="277"/>
      <c r="K36" s="278">
        <f>VLOOKUP(A36,EQUIPOS!A6:D186,4,FALSE)</f>
        <v>135000</v>
      </c>
      <c r="L36" s="279"/>
      <c r="M36" s="280">
        <v>45</v>
      </c>
      <c r="N36" s="281">
        <f>K36/M36</f>
        <v>3000</v>
      </c>
    </row>
    <row r="37" spans="1:14">
      <c r="A37" s="119" t="s">
        <v>152</v>
      </c>
      <c r="B37" s="869" t="str">
        <f>VLOOKUP(A37,EQUIPOS!A7:D187,3,FALSE)</f>
        <v xml:space="preserve">Carrotanque de agua(1000 Galones) </v>
      </c>
      <c r="C37" s="870"/>
      <c r="D37" s="870"/>
      <c r="E37" s="870"/>
      <c r="F37" s="870"/>
      <c r="G37" s="870"/>
      <c r="H37" s="871"/>
      <c r="I37" s="276"/>
      <c r="J37" s="277"/>
      <c r="K37" s="278">
        <f>VLOOKUP(A37,EQUIPOS!A7:D187,4,FALSE)</f>
        <v>59500</v>
      </c>
      <c r="L37" s="279"/>
      <c r="M37" s="280">
        <v>45</v>
      </c>
      <c r="N37" s="281">
        <f>K37/M37</f>
        <v>1322.2222222222222</v>
      </c>
    </row>
    <row r="38" spans="1:14">
      <c r="A38" t="s">
        <v>269</v>
      </c>
      <c r="B38" s="869" t="str">
        <f>VLOOKUP(A38,EQUIPOS!A8:D188,3,FALSE)</f>
        <v>Motoniveladora  potencia 215 HP, ancho de cuchilla 4,27 m, peso 18 ton.</v>
      </c>
      <c r="C38" s="870"/>
      <c r="D38" s="870"/>
      <c r="E38" s="870"/>
      <c r="F38" s="870"/>
      <c r="G38" s="870"/>
      <c r="H38" s="871"/>
      <c r="I38" s="276"/>
      <c r="J38" s="277"/>
      <c r="K38" s="278">
        <f>VLOOKUP(A38,EQUIPOS!A8:D188,4,FALSE)</f>
        <v>152250</v>
      </c>
      <c r="L38" s="279"/>
      <c r="M38" s="280">
        <v>45</v>
      </c>
      <c r="N38" s="281">
        <f>K38/M38</f>
        <v>3383.3333333333335</v>
      </c>
    </row>
    <row r="39" spans="1:14">
      <c r="A39" t="s">
        <v>365</v>
      </c>
      <c r="B39" s="869" t="str">
        <f>VLOOKUP(A39,EQUIPOS!A9:D189,3,FALSE)</f>
        <v xml:space="preserve">Vibrocompatador, potencia 153 HP, peso 10 Ton. </v>
      </c>
      <c r="C39" s="870"/>
      <c r="D39" s="870"/>
      <c r="E39" s="870"/>
      <c r="F39" s="870"/>
      <c r="G39" s="870"/>
      <c r="H39" s="871"/>
      <c r="I39" s="872"/>
      <c r="J39" s="873"/>
      <c r="K39" s="278">
        <f>VLOOKUP(A39,EQUIPOS!A9:D189,4,FALSE)</f>
        <v>95200</v>
      </c>
      <c r="L39" s="874">
        <v>45</v>
      </c>
      <c r="M39" s="875"/>
      <c r="N39" s="281">
        <f>K39/L39</f>
        <v>2115.5555555555557</v>
      </c>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N76*L42</f>
        <v>11.348222222222223</v>
      </c>
    </row>
    <row r="43" spans="1:14" ht="15" thickBot="1">
      <c r="B43" s="820" t="s">
        <v>1037</v>
      </c>
      <c r="C43" s="821"/>
      <c r="D43" s="821"/>
      <c r="E43" s="821"/>
      <c r="F43" s="821"/>
      <c r="G43" s="821"/>
      <c r="H43" s="821"/>
      <c r="I43" s="821"/>
      <c r="J43" s="821"/>
      <c r="K43" s="821"/>
      <c r="L43" s="821"/>
      <c r="M43" s="822"/>
      <c r="N43" s="403">
        <f>SUM(N36:N42)</f>
        <v>9832.459333333336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24660</v>
      </c>
      <c r="N48" s="281">
        <f>K48*M48</f>
        <v>30825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30825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7">
        <f>VLOOKUP(A59,TRANSPORTE!A5:D123,4,FALSE)</f>
        <v>1100</v>
      </c>
      <c r="M59" s="908"/>
      <c r="N59" s="300">
        <f>K59*L59</f>
        <v>1375</v>
      </c>
    </row>
    <row r="60" spans="1:14" ht="24.75" customHeight="1">
      <c r="B60" s="52"/>
      <c r="C60" s="326"/>
      <c r="D60" s="326"/>
      <c r="E60" s="326"/>
      <c r="F60" s="326"/>
      <c r="G60" s="326"/>
      <c r="H60" s="320"/>
      <c r="I60" s="408"/>
      <c r="J60" s="295"/>
      <c r="K60" s="288"/>
      <c r="L60" s="907"/>
      <c r="M60" s="908"/>
      <c r="N60" s="296"/>
    </row>
    <row r="61" spans="1:14">
      <c r="B61" s="52"/>
      <c r="C61" s="53"/>
      <c r="D61" s="53"/>
      <c r="E61" s="53"/>
      <c r="F61" s="53"/>
      <c r="G61" s="326"/>
      <c r="H61" s="320"/>
      <c r="I61" s="408"/>
      <c r="J61" s="295"/>
      <c r="K61" s="288"/>
      <c r="L61" s="907"/>
      <c r="M61" s="908"/>
      <c r="N61" s="300"/>
    </row>
    <row r="62" spans="1:14">
      <c r="B62" s="52"/>
      <c r="C62" s="53"/>
      <c r="D62" s="53"/>
      <c r="E62" s="53"/>
      <c r="F62" s="53"/>
      <c r="G62" s="53"/>
      <c r="H62" s="297"/>
      <c r="I62" s="288"/>
      <c r="J62" s="288"/>
      <c r="K62" s="288"/>
      <c r="L62" s="907"/>
      <c r="M62" s="908"/>
      <c r="N62" s="300"/>
    </row>
    <row r="63" spans="1:14">
      <c r="B63" s="52"/>
      <c r="C63" s="53"/>
      <c r="D63" s="53"/>
      <c r="E63" s="53"/>
      <c r="F63" s="53"/>
      <c r="G63" s="53"/>
      <c r="H63" s="297"/>
      <c r="I63" s="288"/>
      <c r="J63" s="288"/>
      <c r="K63" s="288"/>
      <c r="L63" s="907"/>
      <c r="M63" s="908"/>
      <c r="N63" s="300"/>
    </row>
    <row r="64" spans="1:14" ht="15" thickBot="1">
      <c r="B64" s="474"/>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SUM(N59:N64)</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42599.870444444445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8519.97408888889</v>
      </c>
      <c r="M83" s="856"/>
      <c r="N83" s="57"/>
    </row>
    <row r="84" spans="1:14">
      <c r="B84" s="95" t="s">
        <v>1057</v>
      </c>
      <c r="C84" s="96"/>
      <c r="D84" s="96"/>
      <c r="E84" s="96"/>
      <c r="F84" s="96"/>
      <c r="G84" s="96"/>
      <c r="H84" s="96"/>
      <c r="I84" s="93"/>
      <c r="J84" s="94"/>
      <c r="K84" s="313">
        <v>0.05</v>
      </c>
      <c r="L84" s="855">
        <f>N78*K84</f>
        <v>2129.9935222222225</v>
      </c>
      <c r="M84" s="856"/>
      <c r="N84" s="57"/>
    </row>
    <row r="85" spans="1:14" ht="15" thickBot="1">
      <c r="B85" s="97" t="s">
        <v>1058</v>
      </c>
      <c r="C85" s="98"/>
      <c r="D85" s="98"/>
      <c r="E85" s="98"/>
      <c r="F85" s="98"/>
      <c r="G85" s="98"/>
      <c r="H85" s="98"/>
      <c r="I85" s="99"/>
      <c r="J85" s="100"/>
      <c r="K85" s="314">
        <v>0.05</v>
      </c>
      <c r="L85" s="857">
        <f>N78*K85</f>
        <v>2129.9935222222225</v>
      </c>
      <c r="M85" s="858"/>
      <c r="N85" s="57"/>
    </row>
    <row r="86" spans="1:14" ht="15" thickBot="1">
      <c r="B86" s="820" t="s">
        <v>1037</v>
      </c>
      <c r="C86" s="821"/>
      <c r="D86" s="821"/>
      <c r="E86" s="821"/>
      <c r="F86" s="821"/>
      <c r="G86" s="821"/>
      <c r="H86" s="821"/>
      <c r="I86" s="821"/>
      <c r="J86" s="821"/>
      <c r="K86" s="821"/>
      <c r="L86" s="821"/>
      <c r="M86" s="822"/>
      <c r="N86" s="58">
        <f>L83+L84+L85</f>
        <v>12779.961133333336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ROUND((N78+N86),0)</f>
        <v>55380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129</v>
      </c>
      <c r="B36" s="869" t="str">
        <f>VLOOKUP(A36,EQUIPOS!A6:D186,3,FALSE)</f>
        <v xml:space="preserve">Buldozer, Potencia al volante de 140 HP, motor de 2200 RPM, longitud de hoja 4,80m. </v>
      </c>
      <c r="C36" s="870"/>
      <c r="D36" s="870"/>
      <c r="E36" s="870"/>
      <c r="F36" s="870"/>
      <c r="G36" s="870"/>
      <c r="H36" s="871"/>
      <c r="I36" s="276"/>
      <c r="J36" s="277"/>
      <c r="K36" s="278">
        <f>VLOOKUP(A36,EQUIPOS!A6:D186,4,FALSE)</f>
        <v>135000</v>
      </c>
      <c r="L36" s="279"/>
      <c r="M36" s="280">
        <v>45</v>
      </c>
      <c r="N36" s="281">
        <f>K36/M36</f>
        <v>3000</v>
      </c>
    </row>
    <row r="37" spans="1:14">
      <c r="A37" s="119" t="s">
        <v>152</v>
      </c>
      <c r="B37" s="869" t="str">
        <f>VLOOKUP(A37,EQUIPOS!A7:D187,3,FALSE)</f>
        <v xml:space="preserve">Carrotanque de agua(1000 Galones) </v>
      </c>
      <c r="C37" s="870"/>
      <c r="D37" s="870"/>
      <c r="E37" s="870"/>
      <c r="F37" s="870"/>
      <c r="G37" s="870"/>
      <c r="H37" s="871"/>
      <c r="I37" s="276"/>
      <c r="J37" s="277"/>
      <c r="K37" s="278">
        <f>VLOOKUP(A37,EQUIPOS!A7:D187,4,FALSE)</f>
        <v>59500</v>
      </c>
      <c r="L37" s="279"/>
      <c r="M37" s="280">
        <v>45</v>
      </c>
      <c r="N37" s="281">
        <f>K37/M37</f>
        <v>1322.2222222222222</v>
      </c>
    </row>
    <row r="38" spans="1:14">
      <c r="A38" t="s">
        <v>269</v>
      </c>
      <c r="B38" s="869" t="str">
        <f>VLOOKUP(A38,EQUIPOS!A8:D188,3,FALSE)</f>
        <v>Motoniveladora  potencia 215 HP, ancho de cuchilla 4,27 m, peso 18 ton.</v>
      </c>
      <c r="C38" s="870"/>
      <c r="D38" s="870"/>
      <c r="E38" s="870"/>
      <c r="F38" s="870"/>
      <c r="G38" s="870"/>
      <c r="H38" s="871"/>
      <c r="I38" s="276"/>
      <c r="J38" s="277"/>
      <c r="K38" s="278">
        <f>VLOOKUP(A38,EQUIPOS!A8:D188,4,FALSE)</f>
        <v>152250</v>
      </c>
      <c r="L38" s="279"/>
      <c r="M38" s="280">
        <v>45</v>
      </c>
      <c r="N38" s="281">
        <f>K38/M38</f>
        <v>3383.3333333333335</v>
      </c>
    </row>
    <row r="39" spans="1:14">
      <c r="A39" t="s">
        <v>365</v>
      </c>
      <c r="B39" s="869" t="str">
        <f>VLOOKUP(A39,EQUIPOS!A9:D189,3,FALSE)</f>
        <v xml:space="preserve">Vibrocompatador, potencia 153 HP, peso 10 Ton. </v>
      </c>
      <c r="C39" s="870"/>
      <c r="D39" s="870"/>
      <c r="E39" s="870"/>
      <c r="F39" s="870"/>
      <c r="G39" s="870"/>
      <c r="H39" s="871"/>
      <c r="I39" s="872"/>
      <c r="J39" s="873"/>
      <c r="K39" s="278">
        <f>VLOOKUP(A39,EQUIPOS!A9:D189,4,FALSE)</f>
        <v>95200</v>
      </c>
      <c r="L39" s="874">
        <v>45</v>
      </c>
      <c r="M39" s="875"/>
      <c r="N39" s="281">
        <f>K39/L39</f>
        <v>2115.5555555555557</v>
      </c>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N76*L42</f>
        <v>11.348222222222223</v>
      </c>
    </row>
    <row r="43" spans="1:14" ht="15" thickBot="1">
      <c r="B43" s="820" t="s">
        <v>1037</v>
      </c>
      <c r="C43" s="821"/>
      <c r="D43" s="821"/>
      <c r="E43" s="821"/>
      <c r="F43" s="821"/>
      <c r="G43" s="821"/>
      <c r="H43" s="821"/>
      <c r="I43" s="821"/>
      <c r="J43" s="821"/>
      <c r="K43" s="821"/>
      <c r="L43" s="821"/>
      <c r="M43" s="822"/>
      <c r="N43" s="403">
        <f>SUM(N36:N42)</f>
        <v>9832.459333333336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39870</v>
      </c>
      <c r="N48" s="281">
        <f>K48*M48</f>
        <v>49837.5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49837.5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7">
        <f>VLOOKUP(A59,TRANSPORTE!A5:D123,4,FALSE)</f>
        <v>1100</v>
      </c>
      <c r="M59" s="908"/>
      <c r="N59" s="300">
        <f>K59*L59</f>
        <v>1375</v>
      </c>
    </row>
    <row r="60" spans="1:14" ht="24.75" customHeight="1">
      <c r="B60" s="52"/>
      <c r="C60" s="326"/>
      <c r="D60" s="326"/>
      <c r="E60" s="326"/>
      <c r="F60" s="326"/>
      <c r="G60" s="326"/>
      <c r="H60" s="320"/>
      <c r="I60" s="408"/>
      <c r="J60" s="295"/>
      <c r="K60" s="288"/>
      <c r="L60" s="907"/>
      <c r="M60" s="908"/>
      <c r="N60" s="296"/>
    </row>
    <row r="61" spans="1:14">
      <c r="B61" s="52"/>
      <c r="C61" s="53"/>
      <c r="D61" s="53"/>
      <c r="E61" s="53"/>
      <c r="F61" s="53"/>
      <c r="G61" s="326"/>
      <c r="H61" s="320"/>
      <c r="I61" s="408"/>
      <c r="J61" s="295"/>
      <c r="K61" s="288"/>
      <c r="L61" s="907"/>
      <c r="M61" s="908"/>
      <c r="N61" s="300"/>
    </row>
    <row r="62" spans="1:14">
      <c r="B62" s="52"/>
      <c r="C62" s="53"/>
      <c r="D62" s="53"/>
      <c r="E62" s="53"/>
      <c r="F62" s="53"/>
      <c r="G62" s="53"/>
      <c r="H62" s="297"/>
      <c r="I62" s="288"/>
      <c r="J62" s="288"/>
      <c r="K62" s="288"/>
      <c r="L62" s="907"/>
      <c r="M62" s="908"/>
      <c r="N62" s="300"/>
    </row>
    <row r="63" spans="1:14">
      <c r="B63" s="52"/>
      <c r="C63" s="53"/>
      <c r="D63" s="53"/>
      <c r="E63" s="53"/>
      <c r="F63" s="53"/>
      <c r="G63" s="53"/>
      <c r="H63" s="297"/>
      <c r="I63" s="288"/>
      <c r="J63" s="288"/>
      <c r="K63" s="288"/>
      <c r="L63" s="907"/>
      <c r="M63" s="908"/>
      <c r="N63" s="300"/>
    </row>
    <row r="64" spans="1:14" ht="15" thickBot="1">
      <c r="B64" s="474"/>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SUM(N59:N64)</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61612.370444444445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12322.47408888889</v>
      </c>
      <c r="M83" s="856"/>
      <c r="N83" s="57"/>
    </row>
    <row r="84" spans="1:14">
      <c r="B84" s="95" t="s">
        <v>1057</v>
      </c>
      <c r="C84" s="96"/>
      <c r="D84" s="96"/>
      <c r="E84" s="96"/>
      <c r="F84" s="96"/>
      <c r="G84" s="96"/>
      <c r="H84" s="96"/>
      <c r="I84" s="93"/>
      <c r="J84" s="94"/>
      <c r="K84" s="313">
        <v>0.05</v>
      </c>
      <c r="L84" s="855">
        <f>N78*K84</f>
        <v>3080.6185222222225</v>
      </c>
      <c r="M84" s="856"/>
      <c r="N84" s="57"/>
    </row>
    <row r="85" spans="1:14" ht="15" thickBot="1">
      <c r="B85" s="97" t="s">
        <v>1058</v>
      </c>
      <c r="C85" s="98"/>
      <c r="D85" s="98"/>
      <c r="E85" s="98"/>
      <c r="F85" s="98"/>
      <c r="G85" s="98"/>
      <c r="H85" s="98"/>
      <c r="I85" s="99"/>
      <c r="J85" s="100"/>
      <c r="K85" s="314">
        <v>0.05</v>
      </c>
      <c r="L85" s="857">
        <f>N78*K85</f>
        <v>3080.6185222222225</v>
      </c>
      <c r="M85" s="858"/>
      <c r="N85" s="57"/>
    </row>
    <row r="86" spans="1:14" ht="15" thickBot="1">
      <c r="B86" s="820" t="s">
        <v>1037</v>
      </c>
      <c r="C86" s="821"/>
      <c r="D86" s="821"/>
      <c r="E86" s="821"/>
      <c r="F86" s="821"/>
      <c r="G86" s="821"/>
      <c r="H86" s="821"/>
      <c r="I86" s="821"/>
      <c r="J86" s="821"/>
      <c r="K86" s="821"/>
      <c r="L86" s="821"/>
      <c r="M86" s="822"/>
      <c r="N86" s="58">
        <f>L83+L84+L85</f>
        <v>18483.711133333334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80096.081577777775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129</v>
      </c>
      <c r="B36" s="869" t="str">
        <f>VLOOKUP(A36,EQUIPOS!A6:D186,3,FALSE)</f>
        <v xml:space="preserve">Buldozer, Potencia al volante de 140 HP, motor de 2200 RPM, longitud de hoja 4,80m. </v>
      </c>
      <c r="C36" s="870"/>
      <c r="D36" s="870"/>
      <c r="E36" s="870"/>
      <c r="F36" s="870"/>
      <c r="G36" s="870"/>
      <c r="H36" s="871"/>
      <c r="I36" s="276"/>
      <c r="J36" s="277"/>
      <c r="K36" s="278">
        <f>VLOOKUP(A36,EQUIPOS!A6:D186,4,FALSE)</f>
        <v>135000</v>
      </c>
      <c r="L36" s="279"/>
      <c r="M36" s="280">
        <v>45</v>
      </c>
      <c r="N36" s="281">
        <f>K36/M36</f>
        <v>3000</v>
      </c>
    </row>
    <row r="37" spans="1:14">
      <c r="A37" s="119" t="s">
        <v>152</v>
      </c>
      <c r="B37" s="869" t="str">
        <f>VLOOKUP(A37,EQUIPOS!A7:D187,3,FALSE)</f>
        <v xml:space="preserve">Carrotanque de agua(1000 Galones) </v>
      </c>
      <c r="C37" s="870"/>
      <c r="D37" s="870"/>
      <c r="E37" s="870"/>
      <c r="F37" s="870"/>
      <c r="G37" s="870"/>
      <c r="H37" s="871"/>
      <c r="I37" s="276"/>
      <c r="J37" s="277"/>
      <c r="K37" s="278">
        <f>VLOOKUP(A37,EQUIPOS!A7:D187,4,FALSE)</f>
        <v>59500</v>
      </c>
      <c r="L37" s="279"/>
      <c r="M37" s="280">
        <v>45</v>
      </c>
      <c r="N37" s="281">
        <f>K37/M37</f>
        <v>1322.2222222222222</v>
      </c>
    </row>
    <row r="38" spans="1:14">
      <c r="A38" t="s">
        <v>269</v>
      </c>
      <c r="B38" s="869" t="str">
        <f>VLOOKUP(A38,EQUIPOS!A8:D188,3,FALSE)</f>
        <v>Motoniveladora  potencia 215 HP, ancho de cuchilla 4,27 m, peso 18 ton.</v>
      </c>
      <c r="C38" s="870"/>
      <c r="D38" s="870"/>
      <c r="E38" s="870"/>
      <c r="F38" s="870"/>
      <c r="G38" s="870"/>
      <c r="H38" s="871"/>
      <c r="I38" s="276"/>
      <c r="J38" s="277"/>
      <c r="K38" s="278">
        <f>VLOOKUP(A38,EQUIPOS!A8:D188,4,FALSE)</f>
        <v>152250</v>
      </c>
      <c r="L38" s="279"/>
      <c r="M38" s="280">
        <v>45</v>
      </c>
      <c r="N38" s="281">
        <f>K38/M38</f>
        <v>3383.3333333333335</v>
      </c>
    </row>
    <row r="39" spans="1:14">
      <c r="A39" t="s">
        <v>365</v>
      </c>
      <c r="B39" s="869" t="str">
        <f>VLOOKUP(A39,EQUIPOS!A9:D189,3,FALSE)</f>
        <v xml:space="preserve">Vibrocompatador, potencia 153 HP, peso 10 Ton. </v>
      </c>
      <c r="C39" s="870"/>
      <c r="D39" s="870"/>
      <c r="E39" s="870"/>
      <c r="F39" s="870"/>
      <c r="G39" s="870"/>
      <c r="H39" s="871"/>
      <c r="I39" s="872"/>
      <c r="J39" s="873"/>
      <c r="K39" s="278">
        <f>VLOOKUP(A39,EQUIPOS!A9:D189,4,FALSE)</f>
        <v>95200</v>
      </c>
      <c r="L39" s="874">
        <v>45</v>
      </c>
      <c r="M39" s="875"/>
      <c r="N39" s="281">
        <f>K39/L39</f>
        <v>2115.5555555555557</v>
      </c>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t="s">
        <v>1036</v>
      </c>
      <c r="C42" s="870"/>
      <c r="D42" s="870"/>
      <c r="E42" s="870"/>
      <c r="F42" s="870"/>
      <c r="G42" s="870"/>
      <c r="H42" s="871"/>
      <c r="I42" s="879"/>
      <c r="J42" s="880"/>
      <c r="K42" s="47"/>
      <c r="L42" s="881">
        <v>0.02</v>
      </c>
      <c r="M42" s="882"/>
      <c r="N42" s="111">
        <f>N76*L42</f>
        <v>11.348222222222223</v>
      </c>
    </row>
    <row r="43" spans="1:14" ht="15" thickBot="1">
      <c r="B43" s="820" t="s">
        <v>1037</v>
      </c>
      <c r="C43" s="821"/>
      <c r="D43" s="821"/>
      <c r="E43" s="821"/>
      <c r="F43" s="821"/>
      <c r="G43" s="821"/>
      <c r="H43" s="821"/>
      <c r="I43" s="821"/>
      <c r="J43" s="821"/>
      <c r="K43" s="821"/>
      <c r="L43" s="821"/>
      <c r="M43" s="822"/>
      <c r="N43" s="403">
        <f>SUM(N36:N42)</f>
        <v>9832.459333333336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41650</v>
      </c>
      <c r="N48" s="281">
        <f>K48*M48</f>
        <v>52062.5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52062.5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7">
        <f>VLOOKUP(A59,TRANSPORTE!A5:D123,4,FALSE)</f>
        <v>1100</v>
      </c>
      <c r="M59" s="908"/>
      <c r="N59" s="300">
        <f>K59*L59</f>
        <v>1375</v>
      </c>
    </row>
    <row r="60" spans="1:14" ht="24.75" customHeight="1">
      <c r="B60" s="52"/>
      <c r="C60" s="326"/>
      <c r="D60" s="326"/>
      <c r="E60" s="326"/>
      <c r="F60" s="326"/>
      <c r="G60" s="326"/>
      <c r="H60" s="320"/>
      <c r="I60" s="408"/>
      <c r="J60" s="295"/>
      <c r="K60" s="288"/>
      <c r="L60" s="907"/>
      <c r="M60" s="908"/>
      <c r="N60" s="296"/>
    </row>
    <row r="61" spans="1:14">
      <c r="B61" s="52"/>
      <c r="C61" s="53"/>
      <c r="D61" s="53"/>
      <c r="E61" s="53"/>
      <c r="F61" s="53"/>
      <c r="G61" s="326"/>
      <c r="H61" s="320"/>
      <c r="I61" s="408"/>
      <c r="J61" s="295"/>
      <c r="K61" s="288"/>
      <c r="L61" s="907"/>
      <c r="M61" s="908"/>
      <c r="N61" s="300"/>
    </row>
    <row r="62" spans="1:14">
      <c r="B62" s="52"/>
      <c r="C62" s="53"/>
      <c r="D62" s="53"/>
      <c r="E62" s="53"/>
      <c r="F62" s="53"/>
      <c r="G62" s="53"/>
      <c r="H62" s="297"/>
      <c r="I62" s="288"/>
      <c r="J62" s="288"/>
      <c r="K62" s="288"/>
      <c r="L62" s="907"/>
      <c r="M62" s="908"/>
      <c r="N62" s="300"/>
    </row>
    <row r="63" spans="1:14">
      <c r="B63" s="52"/>
      <c r="C63" s="53"/>
      <c r="D63" s="53"/>
      <c r="E63" s="53"/>
      <c r="F63" s="53"/>
      <c r="G63" s="53"/>
      <c r="H63" s="297"/>
      <c r="I63" s="288"/>
      <c r="J63" s="288"/>
      <c r="K63" s="288"/>
      <c r="L63" s="907"/>
      <c r="M63" s="908"/>
      <c r="N63" s="300"/>
    </row>
    <row r="64" spans="1:14" ht="15" thickBot="1">
      <c r="B64" s="474"/>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SUM(N59:N64)</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63837.370444444445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12767.47408888889</v>
      </c>
      <c r="M83" s="856"/>
      <c r="N83" s="57"/>
    </row>
    <row r="84" spans="1:14">
      <c r="B84" s="95" t="s">
        <v>1057</v>
      </c>
      <c r="C84" s="96"/>
      <c r="D84" s="96"/>
      <c r="E84" s="96"/>
      <c r="F84" s="96"/>
      <c r="G84" s="96"/>
      <c r="H84" s="96"/>
      <c r="I84" s="93"/>
      <c r="J84" s="94"/>
      <c r="K84" s="313">
        <v>0.05</v>
      </c>
      <c r="L84" s="855">
        <f>N78*K84</f>
        <v>3191.8685222222225</v>
      </c>
      <c r="M84" s="856"/>
      <c r="N84" s="57"/>
    </row>
    <row r="85" spans="1:14" ht="15" thickBot="1">
      <c r="B85" s="97" t="s">
        <v>1058</v>
      </c>
      <c r="C85" s="98"/>
      <c r="D85" s="98"/>
      <c r="E85" s="98"/>
      <c r="F85" s="98"/>
      <c r="G85" s="98"/>
      <c r="H85" s="98"/>
      <c r="I85" s="99"/>
      <c r="J85" s="100"/>
      <c r="K85" s="314">
        <v>0.05</v>
      </c>
      <c r="L85" s="857">
        <f>N78*K85</f>
        <v>3191.8685222222225</v>
      </c>
      <c r="M85" s="858"/>
      <c r="N85" s="57"/>
    </row>
    <row r="86" spans="1:14" ht="15" thickBot="1">
      <c r="B86" s="820" t="s">
        <v>1037</v>
      </c>
      <c r="C86" s="821"/>
      <c r="D86" s="821"/>
      <c r="E86" s="821"/>
      <c r="F86" s="821"/>
      <c r="G86" s="821"/>
      <c r="H86" s="821"/>
      <c r="I86" s="821"/>
      <c r="J86" s="821"/>
      <c r="K86" s="821"/>
      <c r="L86" s="821"/>
      <c r="M86" s="822"/>
      <c r="N86" s="58">
        <f>L83+L84+L85</f>
        <v>19151.211133333334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82988.581577777775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129</v>
      </c>
      <c r="B36" s="869" t="str">
        <f>VLOOKUP(A36,EQUIPOS!A6:D154,3,FALSE)</f>
        <v xml:space="preserve">Buldozer, Potencia al volante de 140 HP, motor de 2200 RPM, longitud de hoja 4,80m. </v>
      </c>
      <c r="C36" s="870"/>
      <c r="D36" s="870"/>
      <c r="E36" s="870"/>
      <c r="F36" s="870"/>
      <c r="G36" s="870"/>
      <c r="H36" s="871"/>
      <c r="I36" s="276"/>
      <c r="J36" s="277"/>
      <c r="K36" s="278">
        <f>VLOOKUP(A36,EQUIPOS!A6:D163,4,FALSE)</f>
        <v>135000</v>
      </c>
      <c r="L36" s="279"/>
      <c r="M36" s="280">
        <v>400</v>
      </c>
      <c r="N36" s="281">
        <f>K36/M36</f>
        <v>337.5</v>
      </c>
    </row>
    <row r="37" spans="1:14">
      <c r="A37" s="119" t="s">
        <v>152</v>
      </c>
      <c r="B37" s="869" t="str">
        <f>VLOOKUP(A37,EQUIPOS!A7:D154,3,FALSE)</f>
        <v xml:space="preserve">Carrotanque de agua(1000 Galones) </v>
      </c>
      <c r="C37" s="870"/>
      <c r="D37" s="870"/>
      <c r="E37" s="870"/>
      <c r="F37" s="870"/>
      <c r="G37" s="870"/>
      <c r="H37" s="871"/>
      <c r="I37" s="276"/>
      <c r="J37" s="277"/>
      <c r="K37" s="278">
        <f>VLOOKUP(A37,EQUIPOS!A7:D164,4,FALSE)</f>
        <v>59500</v>
      </c>
      <c r="L37" s="279"/>
      <c r="M37" s="280">
        <v>200</v>
      </c>
      <c r="N37" s="281">
        <f>K37/M37</f>
        <v>297.5</v>
      </c>
    </row>
    <row r="38" spans="1:14">
      <c r="A38" t="s">
        <v>269</v>
      </c>
      <c r="B38" s="869" t="str">
        <f>VLOOKUP(A38,EQUIPOS!A8:D154,3,FALSE)</f>
        <v>Motoniveladora  potencia 215 HP, ancho de cuchilla 4,27 m, peso 18 ton.</v>
      </c>
      <c r="C38" s="870"/>
      <c r="D38" s="870"/>
      <c r="E38" s="870"/>
      <c r="F38" s="870"/>
      <c r="G38" s="870"/>
      <c r="H38" s="871"/>
      <c r="I38" s="276"/>
      <c r="J38" s="277"/>
      <c r="K38" s="278">
        <f>VLOOKUP(A38,EQUIPOS!A8:D165,4,FALSE)</f>
        <v>152250</v>
      </c>
      <c r="L38" s="279"/>
      <c r="M38" s="280">
        <v>200</v>
      </c>
      <c r="N38" s="281">
        <f>K38/M38</f>
        <v>761.25</v>
      </c>
    </row>
    <row r="39" spans="1:14">
      <c r="A39" t="s">
        <v>365</v>
      </c>
      <c r="B39" s="869" t="str">
        <f>VLOOKUP(A39,EQUIPOS!A9:D155,3,FALSE)</f>
        <v xml:space="preserve">Vibrocompatador, potencia 153 HP, peso 10 Ton. </v>
      </c>
      <c r="C39" s="870"/>
      <c r="D39" s="870"/>
      <c r="E39" s="870"/>
      <c r="F39" s="870"/>
      <c r="G39" s="870"/>
      <c r="H39" s="871"/>
      <c r="I39" s="872"/>
      <c r="J39" s="873"/>
      <c r="K39" s="278">
        <f>VLOOKUP(A39,EQUIPOS!A9:D166,4,FALSE)</f>
        <v>95200</v>
      </c>
      <c r="L39" s="874">
        <v>200</v>
      </c>
      <c r="M39" s="875"/>
      <c r="N39" s="281">
        <f>K39/L39</f>
        <v>476</v>
      </c>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0.02</v>
      </c>
      <c r="N41" s="353">
        <f>N76*M41</f>
        <v>2.55335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1874.8033499999999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1600</v>
      </c>
      <c r="N70" s="404">
        <f>K70/M70</f>
        <v>63.833750000000002</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1600</v>
      </c>
      <c r="N71" s="404">
        <f>K71/M71</f>
        <v>63.833750000000002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127.6675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2002.4708499999999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400.49417</v>
      </c>
      <c r="M83" s="856"/>
      <c r="N83" s="57"/>
    </row>
    <row r="84" spans="1:14">
      <c r="B84" s="95" t="s">
        <v>1057</v>
      </c>
      <c r="C84" s="96"/>
      <c r="D84" s="96"/>
      <c r="E84" s="96"/>
      <c r="F84" s="96"/>
      <c r="G84" s="96"/>
      <c r="H84" s="96"/>
      <c r="I84" s="93"/>
      <c r="J84" s="94"/>
      <c r="K84" s="313">
        <v>0.05</v>
      </c>
      <c r="L84" s="855">
        <f>N78*K84</f>
        <v>100.1235425</v>
      </c>
      <c r="M84" s="856"/>
      <c r="N84" s="57"/>
    </row>
    <row r="85" spans="1:14" ht="15" thickBot="1">
      <c r="B85" s="97" t="s">
        <v>1058</v>
      </c>
      <c r="C85" s="98"/>
      <c r="D85" s="98"/>
      <c r="E85" s="98"/>
      <c r="F85" s="98"/>
      <c r="G85" s="98"/>
      <c r="H85" s="98"/>
      <c r="I85" s="99"/>
      <c r="J85" s="100"/>
      <c r="K85" s="314">
        <v>0.05</v>
      </c>
      <c r="L85" s="857">
        <f>N78*K85</f>
        <v>100.1235425</v>
      </c>
      <c r="M85" s="858"/>
      <c r="N85" s="57"/>
    </row>
    <row r="86" spans="1:14" ht="15" thickBot="1">
      <c r="B86" s="820" t="s">
        <v>1037</v>
      </c>
      <c r="C86" s="821"/>
      <c r="D86" s="821"/>
      <c r="E86" s="821"/>
      <c r="F86" s="821"/>
      <c r="G86" s="821"/>
      <c r="H86" s="821"/>
      <c r="I86" s="821"/>
      <c r="J86" s="821"/>
      <c r="K86" s="821"/>
      <c r="L86" s="821"/>
      <c r="M86" s="822"/>
      <c r="N86" s="58">
        <f>L83+L84+L85</f>
        <v>600.74125500000002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2603.2121050000001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2.0426799999999998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5130</v>
      </c>
      <c r="N48" s="281">
        <f>K48*M48</f>
        <v>6156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6156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204.268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6362.3106799999996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1272.4621360000001</v>
      </c>
      <c r="M83" s="856"/>
      <c r="N83" s="57"/>
    </row>
    <row r="84" spans="1:14">
      <c r="B84" s="95" t="s">
        <v>1057</v>
      </c>
      <c r="C84" s="96"/>
      <c r="D84" s="96"/>
      <c r="E84" s="96"/>
      <c r="F84" s="96"/>
      <c r="G84" s="96"/>
      <c r="H84" s="96"/>
      <c r="I84" s="93"/>
      <c r="J84" s="94"/>
      <c r="K84" s="313">
        <v>0.05</v>
      </c>
      <c r="L84" s="855">
        <f>N78*K84</f>
        <v>318.11553400000003</v>
      </c>
      <c r="M84" s="856"/>
      <c r="N84" s="57"/>
    </row>
    <row r="85" spans="1:14" ht="15" thickBot="1">
      <c r="B85" s="97" t="s">
        <v>1058</v>
      </c>
      <c r="C85" s="98"/>
      <c r="D85" s="98"/>
      <c r="E85" s="98"/>
      <c r="F85" s="98"/>
      <c r="G85" s="98"/>
      <c r="H85" s="98"/>
      <c r="I85" s="99"/>
      <c r="J85" s="100"/>
      <c r="K85" s="314">
        <v>0.05</v>
      </c>
      <c r="L85" s="857">
        <f>N78*K85</f>
        <v>318.11553400000003</v>
      </c>
      <c r="M85" s="858"/>
      <c r="N85" s="57"/>
    </row>
    <row r="86" spans="1:14" ht="15" thickBot="1">
      <c r="B86" s="820" t="s">
        <v>1037</v>
      </c>
      <c r="C86" s="821"/>
      <c r="D86" s="821"/>
      <c r="E86" s="821"/>
      <c r="F86" s="821"/>
      <c r="G86" s="821"/>
      <c r="H86" s="821"/>
      <c r="I86" s="821"/>
      <c r="J86" s="821"/>
      <c r="K86" s="821"/>
      <c r="L86" s="821"/>
      <c r="M86" s="822"/>
      <c r="N86" s="58">
        <f>L83+L84+L85</f>
        <v>1908.6932040000002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8271.0038839999997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2.0426799999999998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204.268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5791.6706800000002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1158.3341360000002</v>
      </c>
      <c r="M83" s="856"/>
      <c r="N83" s="57"/>
    </row>
    <row r="84" spans="1:14">
      <c r="B84" s="95" t="s">
        <v>1057</v>
      </c>
      <c r="C84" s="96"/>
      <c r="D84" s="96"/>
      <c r="E84" s="96"/>
      <c r="F84" s="96"/>
      <c r="G84" s="96"/>
      <c r="H84" s="96"/>
      <c r="I84" s="93"/>
      <c r="J84" s="94"/>
      <c r="K84" s="313">
        <v>0.05</v>
      </c>
      <c r="L84" s="855">
        <f>N78*K84</f>
        <v>289.58353400000004</v>
      </c>
      <c r="M84" s="856"/>
      <c r="N84" s="57"/>
    </row>
    <row r="85" spans="1:14" ht="15" thickBot="1">
      <c r="B85" s="97" t="s">
        <v>1058</v>
      </c>
      <c r="C85" s="98"/>
      <c r="D85" s="98"/>
      <c r="E85" s="98"/>
      <c r="F85" s="98"/>
      <c r="G85" s="98"/>
      <c r="H85" s="98"/>
      <c r="I85" s="99"/>
      <c r="J85" s="100"/>
      <c r="K85" s="314">
        <v>0.05</v>
      </c>
      <c r="L85" s="857">
        <f>N78*K85</f>
        <v>289.58353400000004</v>
      </c>
      <c r="M85" s="858"/>
      <c r="N85" s="57"/>
    </row>
    <row r="86" spans="1:14" ht="15" thickBot="1">
      <c r="B86" s="820" t="s">
        <v>1037</v>
      </c>
      <c r="C86" s="821"/>
      <c r="D86" s="821"/>
      <c r="E86" s="821"/>
      <c r="F86" s="821"/>
      <c r="G86" s="821"/>
      <c r="H86" s="821"/>
      <c r="I86" s="821"/>
      <c r="J86" s="821"/>
      <c r="K86" s="821"/>
      <c r="L86" s="821"/>
      <c r="M86" s="822"/>
      <c r="N86" s="58">
        <f>L83+L84+L85</f>
        <v>1737.5012040000004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7529.1718840000003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2.0426799999999998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6960</v>
      </c>
      <c r="N48" s="281">
        <f>K48*M48</f>
        <v>8352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8352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204.268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8558.3106800000005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1711.6621360000001</v>
      </c>
      <c r="M83" s="856"/>
      <c r="N83" s="57"/>
    </row>
    <row r="84" spans="1:14">
      <c r="B84" s="95" t="s">
        <v>1057</v>
      </c>
      <c r="C84" s="96"/>
      <c r="D84" s="96"/>
      <c r="E84" s="96"/>
      <c r="F84" s="96"/>
      <c r="G84" s="96"/>
      <c r="H84" s="96"/>
      <c r="I84" s="93"/>
      <c r="J84" s="94"/>
      <c r="K84" s="313">
        <v>0.05</v>
      </c>
      <c r="L84" s="855">
        <f>N78*K84</f>
        <v>427.91553400000004</v>
      </c>
      <c r="M84" s="856"/>
      <c r="N84" s="57"/>
    </row>
    <row r="85" spans="1:14" ht="15" thickBot="1">
      <c r="B85" s="97" t="s">
        <v>1058</v>
      </c>
      <c r="C85" s="98"/>
      <c r="D85" s="98"/>
      <c r="E85" s="98"/>
      <c r="F85" s="98"/>
      <c r="G85" s="98"/>
      <c r="H85" s="98"/>
      <c r="I85" s="99"/>
      <c r="J85" s="100"/>
      <c r="K85" s="314">
        <v>0.05</v>
      </c>
      <c r="L85" s="857">
        <f>N78*K85</f>
        <v>427.91553400000004</v>
      </c>
      <c r="M85" s="858"/>
      <c r="N85" s="57"/>
    </row>
    <row r="86" spans="1:14" ht="15" thickBot="1">
      <c r="B86" s="820" t="s">
        <v>1037</v>
      </c>
      <c r="C86" s="821"/>
      <c r="D86" s="821"/>
      <c r="E86" s="821"/>
      <c r="F86" s="821"/>
      <c r="G86" s="821"/>
      <c r="H86" s="821"/>
      <c r="I86" s="821"/>
      <c r="J86" s="821"/>
      <c r="K86" s="821"/>
      <c r="L86" s="821"/>
      <c r="M86" s="822"/>
      <c r="N86" s="58">
        <f>L83+L84+L85</f>
        <v>2567.4932040000003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11125.803884000001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2.0426799999999998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12840</v>
      </c>
      <c r="N48" s="281">
        <f>K48*M48</f>
        <v>16692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16692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204.268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16898.310679999999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3379.6621359999999</v>
      </c>
      <c r="M83" s="856"/>
      <c r="N83" s="57"/>
    </row>
    <row r="84" spans="1:14">
      <c r="B84" s="95" t="s">
        <v>1057</v>
      </c>
      <c r="C84" s="96"/>
      <c r="D84" s="96"/>
      <c r="E84" s="96"/>
      <c r="F84" s="96"/>
      <c r="G84" s="96"/>
      <c r="H84" s="96"/>
      <c r="I84" s="93"/>
      <c r="J84" s="94"/>
      <c r="K84" s="313">
        <v>0.05</v>
      </c>
      <c r="L84" s="855">
        <f>N78*K84</f>
        <v>844.91553399999998</v>
      </c>
      <c r="M84" s="856"/>
      <c r="N84" s="57"/>
    </row>
    <row r="85" spans="1:14" ht="15" thickBot="1">
      <c r="B85" s="97" t="s">
        <v>1058</v>
      </c>
      <c r="C85" s="98"/>
      <c r="D85" s="98"/>
      <c r="E85" s="98"/>
      <c r="F85" s="98"/>
      <c r="G85" s="98"/>
      <c r="H85" s="98"/>
      <c r="I85" s="99"/>
      <c r="J85" s="100"/>
      <c r="K85" s="314">
        <v>0.05</v>
      </c>
      <c r="L85" s="857">
        <f>N78*K85</f>
        <v>844.91553399999998</v>
      </c>
      <c r="M85" s="858"/>
      <c r="N85" s="57"/>
    </row>
    <row r="86" spans="1:14" ht="15" thickBot="1">
      <c r="B86" s="820" t="s">
        <v>1037</v>
      </c>
      <c r="C86" s="821"/>
      <c r="D86" s="821"/>
      <c r="E86" s="821"/>
      <c r="F86" s="821"/>
      <c r="G86" s="821"/>
      <c r="H86" s="821"/>
      <c r="I86" s="821"/>
      <c r="J86" s="821"/>
      <c r="K86" s="821"/>
      <c r="L86" s="821"/>
      <c r="M86" s="822"/>
      <c r="N86" s="58">
        <f>L83+L84+L85</f>
        <v>5069.4932039999994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21967.803883999997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303</v>
      </c>
      <c r="B36" s="869" t="str">
        <f>VLOOKUP(A36,EQUIPOS!A6:D154,3,FALSE)</f>
        <v>Retrocargador, pala de 1,1 m3 de capacidad, profundidad de excavación de 4.400 mm y una altura de 5.680 mm</v>
      </c>
      <c r="C36" s="870"/>
      <c r="D36" s="870"/>
      <c r="E36" s="870"/>
      <c r="F36" s="870"/>
      <c r="G36" s="870"/>
      <c r="H36" s="871"/>
      <c r="I36" s="276"/>
      <c r="J36" s="277"/>
      <c r="K36" s="278">
        <f>VLOOKUP(A36,EQUIPOS!A6:D163,4,FALSE)</f>
        <v>130000</v>
      </c>
      <c r="L36" s="279"/>
      <c r="M36" s="280">
        <v>250</v>
      </c>
      <c r="N36" s="281">
        <f>K36/M36</f>
        <v>520</v>
      </c>
    </row>
    <row r="37" spans="1:14">
      <c r="A37" s="119" t="s">
        <v>373</v>
      </c>
      <c r="B37" s="869" t="str">
        <f>VLOOKUP(A37,EQUIPOS!A7:D154,3,FALSE)</f>
        <v>Volqueta 6 m3</v>
      </c>
      <c r="C37" s="870"/>
      <c r="D37" s="870"/>
      <c r="E37" s="870"/>
      <c r="F37" s="870"/>
      <c r="G37" s="870"/>
      <c r="H37" s="871"/>
      <c r="I37" s="276"/>
      <c r="J37" s="277"/>
      <c r="K37" s="278">
        <f>VLOOKUP(A37,EQUIPOS!A7:D164,4,FALSE)</f>
        <v>50000</v>
      </c>
      <c r="L37" s="279"/>
      <c r="M37" s="280">
        <v>250</v>
      </c>
      <c r="N37" s="281">
        <f>K37/M37</f>
        <v>200</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0.05</v>
      </c>
      <c r="N41" s="353">
        <f>N76*M41</f>
        <v>5.1067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725.10670000000005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2000</v>
      </c>
      <c r="N70" s="404">
        <f>K70/M70</f>
        <v>51.067</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2000</v>
      </c>
      <c r="N71" s="404">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102.134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827.24070000000006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165.44814000000002</v>
      </c>
      <c r="M83" s="856"/>
      <c r="N83" s="57"/>
    </row>
    <row r="84" spans="1:14">
      <c r="B84" s="95" t="s">
        <v>1057</v>
      </c>
      <c r="C84" s="96"/>
      <c r="D84" s="96"/>
      <c r="E84" s="96"/>
      <c r="F84" s="96"/>
      <c r="G84" s="96"/>
      <c r="H84" s="96"/>
      <c r="I84" s="93"/>
      <c r="J84" s="94"/>
      <c r="K84" s="313">
        <v>0.05</v>
      </c>
      <c r="L84" s="855">
        <f>N78*K84</f>
        <v>41.362035000000006</v>
      </c>
      <c r="M84" s="856"/>
      <c r="N84" s="57"/>
    </row>
    <row r="85" spans="1:14" ht="15" thickBot="1">
      <c r="B85" s="97" t="s">
        <v>1058</v>
      </c>
      <c r="C85" s="98"/>
      <c r="D85" s="98"/>
      <c r="E85" s="98"/>
      <c r="F85" s="98"/>
      <c r="G85" s="98"/>
      <c r="H85" s="98"/>
      <c r="I85" s="99"/>
      <c r="J85" s="100"/>
      <c r="K85" s="314">
        <v>0.05</v>
      </c>
      <c r="L85" s="857">
        <f>N78*K85</f>
        <v>41.362035000000006</v>
      </c>
      <c r="M85" s="858"/>
      <c r="N85" s="57"/>
    </row>
    <row r="86" spans="1:14" ht="15" thickBot="1">
      <c r="B86" s="820" t="s">
        <v>1037</v>
      </c>
      <c r="C86" s="821"/>
      <c r="D86" s="821"/>
      <c r="E86" s="821"/>
      <c r="F86" s="821"/>
      <c r="G86" s="821"/>
      <c r="H86" s="821"/>
      <c r="I86" s="821"/>
      <c r="J86" s="821"/>
      <c r="K86" s="821"/>
      <c r="L86" s="821"/>
      <c r="M86" s="822"/>
      <c r="N86" s="58">
        <f>L83+L84+L85</f>
        <v>248.17221000000001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1075.41291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35</v>
      </c>
      <c r="N36" s="281">
        <f>K36/M36</f>
        <v>1700</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35</v>
      </c>
      <c r="N37" s="281">
        <f>K37/M37</f>
        <v>4350</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35</v>
      </c>
      <c r="N38" s="281">
        <f>K38/M38</f>
        <v>2720</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0.02</v>
      </c>
      <c r="N41" s="353">
        <f>N76*M41</f>
        <v>14.59057142857143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8784.5905714285709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60</v>
      </c>
      <c r="N48" s="281">
        <f>K48*M48</f>
        <v>1500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470</v>
      </c>
      <c r="N49" s="281">
        <f>K49*M49</f>
        <v>37600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39100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729.52857142857147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48614.11914285714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9722.8238285714287</v>
      </c>
      <c r="M83" s="856"/>
      <c r="N83" s="57"/>
    </row>
    <row r="84" spans="1:14">
      <c r="B84" s="95" t="s">
        <v>1057</v>
      </c>
      <c r="C84" s="96"/>
      <c r="D84" s="96"/>
      <c r="E84" s="96"/>
      <c r="F84" s="96"/>
      <c r="G84" s="96"/>
      <c r="H84" s="96"/>
      <c r="I84" s="93"/>
      <c r="J84" s="94"/>
      <c r="K84" s="313">
        <v>0.05</v>
      </c>
      <c r="L84" s="855">
        <f>N78*K84</f>
        <v>2430.7059571428572</v>
      </c>
      <c r="M84" s="856"/>
      <c r="N84" s="57"/>
    </row>
    <row r="85" spans="1:14" ht="15" thickBot="1">
      <c r="B85" s="97" t="s">
        <v>1058</v>
      </c>
      <c r="C85" s="98"/>
      <c r="D85" s="98"/>
      <c r="E85" s="98"/>
      <c r="F85" s="98"/>
      <c r="G85" s="98"/>
      <c r="H85" s="98"/>
      <c r="I85" s="99"/>
      <c r="J85" s="100"/>
      <c r="K85" s="314">
        <v>0.05</v>
      </c>
      <c r="L85" s="857">
        <f>N78*K85</f>
        <v>2430.7059571428572</v>
      </c>
      <c r="M85" s="858"/>
      <c r="N85" s="57"/>
    </row>
    <row r="86" spans="1:14" ht="15" thickBot="1">
      <c r="B86" s="820" t="s">
        <v>1037</v>
      </c>
      <c r="C86" s="821"/>
      <c r="D86" s="821"/>
      <c r="E86" s="821"/>
      <c r="F86" s="821"/>
      <c r="G86" s="821"/>
      <c r="H86" s="821"/>
      <c r="I86" s="821"/>
      <c r="J86" s="821"/>
      <c r="K86" s="821"/>
      <c r="L86" s="821"/>
      <c r="M86" s="822"/>
      <c r="N86" s="58">
        <f>L83+L84+L85</f>
        <v>14584.235742857145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63198.354885714289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35</v>
      </c>
      <c r="N36" s="281">
        <f>K36/M36</f>
        <v>1700</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35</v>
      </c>
      <c r="N37" s="281">
        <f>K37/M37</f>
        <v>4350</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35</v>
      </c>
      <c r="N38" s="281">
        <f>K38/M38</f>
        <v>2720</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0.02</v>
      </c>
      <c r="N41" s="353">
        <f>N76*M41</f>
        <v>14.59057142857143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8784.5905714285709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60</v>
      </c>
      <c r="N48" s="281">
        <f>K48*M48</f>
        <v>1500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729.52857142857147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11014.119142857142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2202.8238285714283</v>
      </c>
      <c r="M83" s="856"/>
      <c r="N83" s="57"/>
    </row>
    <row r="84" spans="1:14">
      <c r="B84" s="95" t="s">
        <v>1057</v>
      </c>
      <c r="C84" s="96"/>
      <c r="D84" s="96"/>
      <c r="E84" s="96"/>
      <c r="F84" s="96"/>
      <c r="G84" s="96"/>
      <c r="H84" s="96"/>
      <c r="I84" s="93"/>
      <c r="J84" s="94"/>
      <c r="K84" s="313">
        <v>0.05</v>
      </c>
      <c r="L84" s="855">
        <f>N78*K84</f>
        <v>550.70595714285707</v>
      </c>
      <c r="M84" s="856"/>
      <c r="N84" s="57"/>
    </row>
    <row r="85" spans="1:14" ht="15" thickBot="1">
      <c r="B85" s="97" t="s">
        <v>1058</v>
      </c>
      <c r="C85" s="98"/>
      <c r="D85" s="98"/>
      <c r="E85" s="98"/>
      <c r="F85" s="98"/>
      <c r="G85" s="98"/>
      <c r="H85" s="98"/>
      <c r="I85" s="99"/>
      <c r="J85" s="100"/>
      <c r="K85" s="314">
        <v>0.05</v>
      </c>
      <c r="L85" s="857">
        <f>N78*K85</f>
        <v>550.70595714285707</v>
      </c>
      <c r="M85" s="858"/>
      <c r="N85" s="57"/>
    </row>
    <row r="86" spans="1:14" ht="15" thickBot="1">
      <c r="B86" s="820" t="s">
        <v>1037</v>
      </c>
      <c r="C86" s="821"/>
      <c r="D86" s="821"/>
      <c r="E86" s="821"/>
      <c r="F86" s="821"/>
      <c r="G86" s="821"/>
      <c r="H86" s="821"/>
      <c r="I86" s="821"/>
      <c r="J86" s="821"/>
      <c r="K86" s="821"/>
      <c r="L86" s="821"/>
      <c r="M86" s="822"/>
      <c r="N86" s="58">
        <f>L83+L84+L85</f>
        <v>3304.2357428571427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14318.354885714285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470</v>
      </c>
      <c r="N48" s="281">
        <f>K48*M48</f>
        <v>470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470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0">
        <f>SUM(N70:N75)</f>
        <v>0</v>
      </c>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94</v>
      </c>
      <c r="M83" s="856"/>
      <c r="N83" s="57"/>
    </row>
    <row r="84" spans="1:14">
      <c r="B84" s="95" t="s">
        <v>1057</v>
      </c>
      <c r="C84" s="96"/>
      <c r="D84" s="96"/>
      <c r="E84" s="96"/>
      <c r="F84" s="96"/>
      <c r="G84" s="96"/>
      <c r="H84" s="96"/>
      <c r="I84" s="93"/>
      <c r="J84" s="94"/>
      <c r="K84" s="313">
        <v>0.05</v>
      </c>
      <c r="L84" s="855">
        <f>N78*K84</f>
        <v>23.5</v>
      </c>
      <c r="M84" s="856"/>
      <c r="N84" s="57"/>
    </row>
    <row r="85" spans="1:14" ht="15" thickBot="1">
      <c r="B85" s="97" t="s">
        <v>1058</v>
      </c>
      <c r="C85" s="98"/>
      <c r="D85" s="98"/>
      <c r="E85" s="98"/>
      <c r="F85" s="98"/>
      <c r="G85" s="98"/>
      <c r="H85" s="98"/>
      <c r="I85" s="99"/>
      <c r="J85" s="100"/>
      <c r="K85" s="314">
        <v>0.05</v>
      </c>
      <c r="L85" s="857">
        <f>N78*K85</f>
        <v>23.5</v>
      </c>
      <c r="M85" s="858"/>
      <c r="N85" s="57"/>
    </row>
    <row r="86" spans="1:14" ht="15" thickBot="1">
      <c r="B86" s="820" t="s">
        <v>1037</v>
      </c>
      <c r="C86" s="821"/>
      <c r="D86" s="821"/>
      <c r="E86" s="821"/>
      <c r="F86" s="821"/>
      <c r="G86" s="821"/>
      <c r="H86" s="821"/>
      <c r="I86" s="821"/>
      <c r="J86" s="821"/>
      <c r="K86" s="821"/>
      <c r="L86" s="821"/>
      <c r="M86" s="822"/>
      <c r="N86" s="58">
        <f>L83+L84+L85</f>
        <v>141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35</v>
      </c>
      <c r="N36" s="281">
        <f>K36/M36</f>
        <v>1700</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35</v>
      </c>
      <c r="N37" s="281">
        <f>K37/M37</f>
        <v>4350</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35</v>
      </c>
      <c r="N38" s="281">
        <f>K38/M38</f>
        <v>2720</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0.02</v>
      </c>
      <c r="N41" s="353">
        <f>N76*M41</f>
        <v>14.59057142857143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8784.5905714285709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1047.2</v>
      </c>
      <c r="N48" s="281">
        <f>K48*M48</f>
        <v>83776</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60</v>
      </c>
      <c r="N49" s="281">
        <f>K49*M49</f>
        <v>1500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85276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729.52857142857147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94790.119142857147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18958.023828571429</v>
      </c>
      <c r="M83" s="856"/>
      <c r="N83" s="57"/>
    </row>
    <row r="84" spans="1:14">
      <c r="B84" s="95" t="s">
        <v>1057</v>
      </c>
      <c r="C84" s="96"/>
      <c r="D84" s="96"/>
      <c r="E84" s="96"/>
      <c r="F84" s="96"/>
      <c r="G84" s="96"/>
      <c r="H84" s="96"/>
      <c r="I84" s="93"/>
      <c r="J84" s="94"/>
      <c r="K84" s="313">
        <v>0.05</v>
      </c>
      <c r="L84" s="855">
        <f>N78*K84</f>
        <v>4739.5059571428574</v>
      </c>
      <c r="M84" s="856"/>
      <c r="N84" s="57"/>
    </row>
    <row r="85" spans="1:14" ht="15" thickBot="1">
      <c r="B85" s="97" t="s">
        <v>1058</v>
      </c>
      <c r="C85" s="98"/>
      <c r="D85" s="98"/>
      <c r="E85" s="98"/>
      <c r="F85" s="98"/>
      <c r="G85" s="98"/>
      <c r="H85" s="98"/>
      <c r="I85" s="99"/>
      <c r="J85" s="100"/>
      <c r="K85" s="314">
        <v>0.05</v>
      </c>
      <c r="L85" s="857">
        <f>N78*K85</f>
        <v>4739.5059571428574</v>
      </c>
      <c r="M85" s="858"/>
      <c r="N85" s="57"/>
    </row>
    <row r="86" spans="1:14" ht="15" thickBot="1">
      <c r="B86" s="820" t="s">
        <v>1037</v>
      </c>
      <c r="C86" s="821"/>
      <c r="D86" s="821"/>
      <c r="E86" s="821"/>
      <c r="F86" s="821"/>
      <c r="G86" s="821"/>
      <c r="H86" s="821"/>
      <c r="I86" s="821"/>
      <c r="J86" s="821"/>
      <c r="K86" s="821"/>
      <c r="L86" s="821"/>
      <c r="M86" s="822"/>
      <c r="N86" s="58">
        <f>L83+L84+L85</f>
        <v>28437.035742857144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123227.15488571429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35</v>
      </c>
      <c r="N36" s="281">
        <f>K36/M36</f>
        <v>1700</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35</v>
      </c>
      <c r="N37" s="281">
        <f>K37/M37</f>
        <v>4350</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35</v>
      </c>
      <c r="N38" s="281">
        <f>K38/M38</f>
        <v>2720</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0.02</v>
      </c>
      <c r="N41" s="353">
        <f>N75*M41</f>
        <v>14.59057142857143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8784.5905714285709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60</v>
      </c>
      <c r="N48" s="281">
        <f>K48*M48</f>
        <v>1500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1500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B58" s="52"/>
      <c r="C58" s="326"/>
      <c r="D58" s="326"/>
      <c r="E58" s="326"/>
      <c r="F58" s="326"/>
      <c r="G58" s="326"/>
      <c r="H58" s="320"/>
      <c r="I58" s="288"/>
      <c r="J58" s="295"/>
      <c r="K58" s="288"/>
      <c r="L58" s="907"/>
      <c r="M58" s="908"/>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280</v>
      </c>
      <c r="N69" s="404">
        <f>K69/M69</f>
        <v>364.76428571428573</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280</v>
      </c>
      <c r="N70" s="404">
        <f>K70/M70</f>
        <v>364.76428571428573</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820" t="s">
        <v>1037</v>
      </c>
      <c r="C75" s="821"/>
      <c r="D75" s="821"/>
      <c r="E75" s="821"/>
      <c r="F75" s="821"/>
      <c r="G75" s="821"/>
      <c r="H75" s="821"/>
      <c r="I75" s="863"/>
      <c r="J75" s="863"/>
      <c r="K75" s="863"/>
      <c r="L75" s="863"/>
      <c r="M75" s="864"/>
      <c r="N75" s="310">
        <f>SUM(N69:N74)</f>
        <v>729.52857142857147</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11014.119142857142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2202.8238285714283</v>
      </c>
      <c r="M82" s="856"/>
      <c r="N82" s="57"/>
    </row>
    <row r="83" spans="1:14">
      <c r="B83" s="95" t="s">
        <v>1057</v>
      </c>
      <c r="C83" s="96"/>
      <c r="D83" s="96"/>
      <c r="E83" s="96"/>
      <c r="F83" s="96"/>
      <c r="G83" s="96"/>
      <c r="H83" s="96"/>
      <c r="I83" s="93"/>
      <c r="J83" s="94"/>
      <c r="K83" s="313">
        <v>0.05</v>
      </c>
      <c r="L83" s="855">
        <f>N77*K83</f>
        <v>550.70595714285707</v>
      </c>
      <c r="M83" s="856"/>
      <c r="N83" s="57"/>
    </row>
    <row r="84" spans="1:14" ht="15" thickBot="1">
      <c r="B84" s="97" t="s">
        <v>1058</v>
      </c>
      <c r="C84" s="98"/>
      <c r="D84" s="98"/>
      <c r="E84" s="98"/>
      <c r="F84" s="98"/>
      <c r="G84" s="98"/>
      <c r="H84" s="98"/>
      <c r="I84" s="99"/>
      <c r="J84" s="100"/>
      <c r="K84" s="314">
        <v>0.05</v>
      </c>
      <c r="L84" s="857">
        <f>N77*K84</f>
        <v>550.70595714285707</v>
      </c>
      <c r="M84" s="858"/>
      <c r="N84" s="57"/>
    </row>
    <row r="85" spans="1:14" ht="15" thickBot="1">
      <c r="B85" s="820" t="s">
        <v>1037</v>
      </c>
      <c r="C85" s="821"/>
      <c r="D85" s="821"/>
      <c r="E85" s="821"/>
      <c r="F85" s="821"/>
      <c r="G85" s="821"/>
      <c r="H85" s="821"/>
      <c r="I85" s="821"/>
      <c r="J85" s="821"/>
      <c r="K85" s="821"/>
      <c r="L85" s="821"/>
      <c r="M85" s="822"/>
      <c r="N85" s="58">
        <f>L82+L83+L84</f>
        <v>3304.2357428571427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14318.354885714285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0" t="s">
        <v>2327</v>
      </c>
      <c r="C118" s="402"/>
      <c r="D118" s="402"/>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ht="21"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1047.2</v>
      </c>
      <c r="N48" s="281">
        <f>K48*M48</f>
        <v>1047.2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1047.2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1047.2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209.44000000000003</v>
      </c>
      <c r="M83" s="856"/>
      <c r="N83" s="57"/>
    </row>
    <row r="84" spans="1:14">
      <c r="B84" s="95" t="s">
        <v>1057</v>
      </c>
      <c r="C84" s="96"/>
      <c r="D84" s="96"/>
      <c r="E84" s="96"/>
      <c r="F84" s="96"/>
      <c r="G84" s="96"/>
      <c r="H84" s="96"/>
      <c r="I84" s="93"/>
      <c r="J84" s="94"/>
      <c r="K84" s="313">
        <v>0.05</v>
      </c>
      <c r="L84" s="855">
        <f>N78*K84</f>
        <v>52.360000000000007</v>
      </c>
      <c r="M84" s="856"/>
      <c r="N84" s="57"/>
    </row>
    <row r="85" spans="1:14" ht="15" thickBot="1">
      <c r="B85" s="97" t="s">
        <v>1058</v>
      </c>
      <c r="C85" s="98"/>
      <c r="D85" s="98"/>
      <c r="E85" s="98"/>
      <c r="F85" s="98"/>
      <c r="G85" s="98"/>
      <c r="H85" s="98"/>
      <c r="I85" s="99"/>
      <c r="J85" s="100"/>
      <c r="K85" s="314">
        <v>0.05</v>
      </c>
      <c r="L85" s="857">
        <f>N78*K85</f>
        <v>52.360000000000007</v>
      </c>
      <c r="M85" s="858"/>
      <c r="N85" s="57"/>
    </row>
    <row r="86" spans="1:14" ht="15" thickBot="1">
      <c r="B86" s="820" t="s">
        <v>1037</v>
      </c>
      <c r="C86" s="821"/>
      <c r="D86" s="821"/>
      <c r="E86" s="821"/>
      <c r="F86" s="821"/>
      <c r="G86" s="821"/>
      <c r="H86" s="821"/>
      <c r="I86" s="821"/>
      <c r="J86" s="821"/>
      <c r="K86" s="821"/>
      <c r="L86" s="821"/>
      <c r="M86" s="822"/>
      <c r="N86" s="58">
        <f>L83+L84+L85</f>
        <v>314.16000000000003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1361.3600000000001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7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600</v>
      </c>
      <c r="N36" s="281">
        <f>K36/M36</f>
        <v>99.166666666666671</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600</v>
      </c>
      <c r="N37" s="281">
        <f>K37/M37</f>
        <v>253.75</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600</v>
      </c>
      <c r="N38" s="281">
        <f>K38/M38</f>
        <v>158.66666666666666</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N75*M41</f>
        <v>0.42555833333333332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512.00889166666673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60</v>
      </c>
      <c r="N48" s="281">
        <f>K48*M48</f>
        <v>180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180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B58" s="52"/>
      <c r="C58" s="326"/>
      <c r="D58" s="326"/>
      <c r="E58" s="326"/>
      <c r="F58" s="326"/>
      <c r="G58" s="326"/>
      <c r="H58" s="320"/>
      <c r="I58" s="288"/>
      <c r="J58" s="295"/>
      <c r="K58" s="288"/>
      <c r="L58" s="907"/>
      <c r="M58" s="908"/>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4800</v>
      </c>
      <c r="N69" s="404">
        <f>K69/M69</f>
        <v>21.277916666666666</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820" t="s">
        <v>1037</v>
      </c>
      <c r="C75" s="821"/>
      <c r="D75" s="821"/>
      <c r="E75" s="821"/>
      <c r="F75" s="821"/>
      <c r="G75" s="821"/>
      <c r="H75" s="821"/>
      <c r="I75" s="863"/>
      <c r="J75" s="863"/>
      <c r="K75" s="863"/>
      <c r="L75" s="863"/>
      <c r="M75" s="864"/>
      <c r="N75" s="310">
        <f>SUM(N69:N74)</f>
        <v>42.555833333333332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734.56472500000007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146.91294500000001</v>
      </c>
      <c r="M82" s="856"/>
      <c r="N82" s="57"/>
    </row>
    <row r="83" spans="1:14">
      <c r="B83" s="95" t="s">
        <v>1057</v>
      </c>
      <c r="C83" s="96"/>
      <c r="D83" s="96"/>
      <c r="E83" s="96"/>
      <c r="F83" s="96"/>
      <c r="G83" s="96"/>
      <c r="H83" s="96"/>
      <c r="I83" s="93"/>
      <c r="J83" s="94"/>
      <c r="K83" s="313">
        <v>0.05</v>
      </c>
      <c r="L83" s="855">
        <f>N77*K83</f>
        <v>36.728236250000002</v>
      </c>
      <c r="M83" s="856"/>
      <c r="N83" s="57"/>
    </row>
    <row r="84" spans="1:14" ht="15" thickBot="1">
      <c r="B84" s="97" t="s">
        <v>1058</v>
      </c>
      <c r="C84" s="98"/>
      <c r="D84" s="98"/>
      <c r="E84" s="98"/>
      <c r="F84" s="98"/>
      <c r="G84" s="98"/>
      <c r="H84" s="98"/>
      <c r="I84" s="99"/>
      <c r="J84" s="100"/>
      <c r="K84" s="314">
        <v>0.05</v>
      </c>
      <c r="L84" s="857">
        <f>N77*K84</f>
        <v>36.728236250000002</v>
      </c>
      <c r="M84" s="858"/>
      <c r="N84" s="57"/>
    </row>
    <row r="85" spans="1:14" ht="15" thickBot="1">
      <c r="B85" s="820" t="s">
        <v>1037</v>
      </c>
      <c r="C85" s="821"/>
      <c r="D85" s="821"/>
      <c r="E85" s="821"/>
      <c r="F85" s="821"/>
      <c r="G85" s="821"/>
      <c r="H85" s="821"/>
      <c r="I85" s="821"/>
      <c r="J85" s="821"/>
      <c r="K85" s="821"/>
      <c r="L85" s="821"/>
      <c r="M85" s="822"/>
      <c r="N85" s="58">
        <f>L82+L83+L84</f>
        <v>220.36941750000003</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954.93414250000012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0" t="s">
        <v>2327</v>
      </c>
      <c r="C118" s="402"/>
      <c r="D118" s="402"/>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45</v>
      </c>
      <c r="N37" s="281">
        <f>K37/M37</f>
        <v>3383.3333333333335</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0.02</v>
      </c>
      <c r="N41" s="353">
        <f>N75*M41</f>
        <v>11.348222222222223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6832.4593333333332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60</v>
      </c>
      <c r="N48" s="281">
        <f>K48*M48</f>
        <v>1500</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20440</v>
      </c>
      <c r="N49" s="281">
        <f>K49*M49</f>
        <v>25550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27050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7">
        <f>VLOOKUP(A58,TRANSPORTE!A5:D117,4,FALSE)</f>
        <v>1100</v>
      </c>
      <c r="M58" s="908"/>
      <c r="N58" s="296">
        <f>K58*L58</f>
        <v>1375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360</v>
      </c>
      <c r="N69" s="404">
        <f>K69/M69</f>
        <v>283.70555555555558</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360</v>
      </c>
      <c r="N70" s="404">
        <f>K70/M70</f>
        <v>283.70555555555558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820" t="s">
        <v>1037</v>
      </c>
      <c r="C75" s="821"/>
      <c r="D75" s="821"/>
      <c r="E75" s="821"/>
      <c r="F75" s="821"/>
      <c r="G75" s="821"/>
      <c r="H75" s="821"/>
      <c r="I75" s="863"/>
      <c r="J75" s="863"/>
      <c r="K75" s="863"/>
      <c r="L75" s="863"/>
      <c r="M75" s="864"/>
      <c r="N75" s="310">
        <f>SUM(N69:N74)</f>
        <v>567.41111111111115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35824.870444444445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7164.9740888888891</v>
      </c>
      <c r="M82" s="856"/>
      <c r="N82" s="57"/>
    </row>
    <row r="83" spans="1:14">
      <c r="B83" s="95" t="s">
        <v>1057</v>
      </c>
      <c r="C83" s="96"/>
      <c r="D83" s="96"/>
      <c r="E83" s="96"/>
      <c r="F83" s="96"/>
      <c r="G83" s="96"/>
      <c r="H83" s="96"/>
      <c r="I83" s="93"/>
      <c r="J83" s="94"/>
      <c r="K83" s="313">
        <v>0.05</v>
      </c>
      <c r="L83" s="855">
        <f>N77*K83</f>
        <v>1791.2435222222223</v>
      </c>
      <c r="M83" s="856"/>
      <c r="N83" s="57"/>
    </row>
    <row r="84" spans="1:14" ht="15" thickBot="1">
      <c r="B84" s="97" t="s">
        <v>1058</v>
      </c>
      <c r="C84" s="98"/>
      <c r="D84" s="98"/>
      <c r="E84" s="98"/>
      <c r="F84" s="98"/>
      <c r="G84" s="98"/>
      <c r="H84" s="98"/>
      <c r="I84" s="99"/>
      <c r="J84" s="100"/>
      <c r="K84" s="314">
        <v>0.05</v>
      </c>
      <c r="L84" s="857">
        <f>N77*K84</f>
        <v>1791.2435222222223</v>
      </c>
      <c r="M84" s="858"/>
      <c r="N84" s="57"/>
    </row>
    <row r="85" spans="1:14" ht="15" thickBot="1">
      <c r="B85" s="820" t="s">
        <v>1037</v>
      </c>
      <c r="C85" s="821"/>
      <c r="D85" s="821"/>
      <c r="E85" s="821"/>
      <c r="F85" s="821"/>
      <c r="G85" s="821"/>
      <c r="H85" s="821"/>
      <c r="I85" s="821"/>
      <c r="J85" s="821"/>
      <c r="K85" s="821"/>
      <c r="L85" s="821"/>
      <c r="M85" s="822"/>
      <c r="N85" s="58">
        <f>L82+L83+L84</f>
        <v>10747.461133333334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46572.331577777775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29.25"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0" t="s">
        <v>2327</v>
      </c>
      <c r="C118" s="402"/>
      <c r="D118" s="402"/>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3940</v>
      </c>
      <c r="N48" s="281">
        <f>K48*M48</f>
        <v>3940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3940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3940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788</v>
      </c>
      <c r="M83" s="856"/>
      <c r="N83" s="57"/>
    </row>
    <row r="84" spans="1:14">
      <c r="B84" s="95" t="s">
        <v>1057</v>
      </c>
      <c r="C84" s="96"/>
      <c r="D84" s="96"/>
      <c r="E84" s="96"/>
      <c r="F84" s="96"/>
      <c r="G84" s="96"/>
      <c r="H84" s="96"/>
      <c r="I84" s="93"/>
      <c r="J84" s="94"/>
      <c r="K84" s="313">
        <v>0.05</v>
      </c>
      <c r="L84" s="855">
        <f>N78*K84</f>
        <v>197</v>
      </c>
      <c r="M84" s="856"/>
      <c r="N84" s="57"/>
    </row>
    <row r="85" spans="1:14" ht="15" thickBot="1">
      <c r="B85" s="97" t="s">
        <v>1058</v>
      </c>
      <c r="C85" s="98"/>
      <c r="D85" s="98"/>
      <c r="E85" s="98"/>
      <c r="F85" s="98"/>
      <c r="G85" s="98"/>
      <c r="H85" s="98"/>
      <c r="I85" s="99"/>
      <c r="J85" s="100"/>
      <c r="K85" s="314">
        <v>0.05</v>
      </c>
      <c r="L85" s="857">
        <f>N78*K85</f>
        <v>197</v>
      </c>
      <c r="M85" s="858"/>
      <c r="N85" s="57"/>
    </row>
    <row r="86" spans="1:14" ht="15" thickBot="1">
      <c r="B86" s="820" t="s">
        <v>1037</v>
      </c>
      <c r="C86" s="821"/>
      <c r="D86" s="821"/>
      <c r="E86" s="821"/>
      <c r="F86" s="821"/>
      <c r="G86" s="821"/>
      <c r="H86" s="821"/>
      <c r="I86" s="821"/>
      <c r="J86" s="821"/>
      <c r="K86" s="821"/>
      <c r="L86" s="821"/>
      <c r="M86" s="822"/>
      <c r="N86" s="58">
        <f>L83+L84+L85</f>
        <v>1182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3570</v>
      </c>
      <c r="N48" s="281">
        <f>K48*M48</f>
        <v>3570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3570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3570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714</v>
      </c>
      <c r="M83" s="856"/>
      <c r="N83" s="57"/>
    </row>
    <row r="84" spans="1:14">
      <c r="B84" s="95" t="s">
        <v>1057</v>
      </c>
      <c r="C84" s="96"/>
      <c r="D84" s="96"/>
      <c r="E84" s="96"/>
      <c r="F84" s="96"/>
      <c r="G84" s="96"/>
      <c r="H84" s="96"/>
      <c r="I84" s="93"/>
      <c r="J84" s="94"/>
      <c r="K84" s="313">
        <v>0.05</v>
      </c>
      <c r="L84" s="855">
        <f>N78*K84</f>
        <v>178.5</v>
      </c>
      <c r="M84" s="856"/>
      <c r="N84" s="57"/>
    </row>
    <row r="85" spans="1:14" ht="15" thickBot="1">
      <c r="B85" s="97" t="s">
        <v>1058</v>
      </c>
      <c r="C85" s="98"/>
      <c r="D85" s="98"/>
      <c r="E85" s="98"/>
      <c r="F85" s="98"/>
      <c r="G85" s="98"/>
      <c r="H85" s="98"/>
      <c r="I85" s="99"/>
      <c r="J85" s="100"/>
      <c r="K85" s="314">
        <v>0.05</v>
      </c>
      <c r="L85" s="857">
        <f>N78*K85</f>
        <v>178.5</v>
      </c>
      <c r="M85" s="858"/>
      <c r="N85" s="57"/>
    </row>
    <row r="86" spans="1:14" ht="15" thickBot="1">
      <c r="B86" s="820" t="s">
        <v>1037</v>
      </c>
      <c r="C86" s="821"/>
      <c r="D86" s="821"/>
      <c r="E86" s="821"/>
      <c r="F86" s="821"/>
      <c r="G86" s="821"/>
      <c r="H86" s="821"/>
      <c r="I86" s="821"/>
      <c r="J86" s="821"/>
      <c r="K86" s="821"/>
      <c r="L86" s="821"/>
      <c r="M86" s="822"/>
      <c r="N86" s="58">
        <f>L83+L84+L85</f>
        <v>1071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4641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4"/>
      <c r="C1" s="926"/>
      <c r="D1" s="927"/>
      <c r="E1" s="927"/>
      <c r="F1" s="927"/>
      <c r="G1" s="927"/>
      <c r="H1" s="927"/>
      <c r="I1" s="927"/>
      <c r="J1" s="928"/>
      <c r="K1" s="929" t="s">
        <v>1017</v>
      </c>
      <c r="L1" s="931" t="s">
        <v>2304</v>
      </c>
      <c r="M1" s="932"/>
      <c r="N1" s="933"/>
    </row>
    <row r="2" spans="2:14" ht="18.7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60</v>
      </c>
      <c r="N48" s="281">
        <f>K48*M48</f>
        <v>60</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3570</v>
      </c>
      <c r="N49" s="281">
        <f>K49*M49</f>
        <v>1285.2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1345.2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B58" s="52"/>
      <c r="C58" s="326"/>
      <c r="D58" s="326"/>
      <c r="E58" s="326"/>
      <c r="F58" s="326"/>
      <c r="G58" s="326"/>
      <c r="H58" s="320"/>
      <c r="I58" s="288"/>
      <c r="J58" s="295"/>
      <c r="K58" s="288"/>
      <c r="L58" s="907"/>
      <c r="M58" s="908"/>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59" t="s">
        <v>1047</v>
      </c>
      <c r="C68" s="860"/>
      <c r="D68" s="860"/>
      <c r="E68" s="860"/>
      <c r="F68" s="860"/>
      <c r="G68" s="860"/>
      <c r="H68" s="860"/>
      <c r="I68" s="79" t="s">
        <v>1048</v>
      </c>
      <c r="J68" s="81" t="s">
        <v>1494</v>
      </c>
      <c r="K68" s="80" t="s">
        <v>1050</v>
      </c>
      <c r="L68" s="861" t="s">
        <v>1034</v>
      </c>
      <c r="M68" s="862"/>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96"/>
      <c r="C74" s="897"/>
      <c r="D74" s="897"/>
      <c r="E74" s="897"/>
      <c r="F74" s="897"/>
      <c r="G74" s="897"/>
      <c r="H74" s="897"/>
      <c r="I74" s="132"/>
      <c r="J74" s="132"/>
      <c r="K74" s="132"/>
      <c r="L74" s="910"/>
      <c r="M74" s="910"/>
      <c r="N74" s="51"/>
    </row>
    <row r="75" spans="2:15" ht="15" thickBot="1">
      <c r="B75" s="820" t="s">
        <v>1037</v>
      </c>
      <c r="C75" s="821"/>
      <c r="D75" s="821"/>
      <c r="E75" s="821"/>
      <c r="F75" s="821"/>
      <c r="G75" s="821"/>
      <c r="H75" s="821"/>
      <c r="I75" s="863"/>
      <c r="J75" s="863"/>
      <c r="K75" s="863"/>
      <c r="L75" s="863"/>
      <c r="M75" s="864"/>
      <c r="N75" s="310"/>
    </row>
    <row r="76" spans="2:15" ht="15" thickBot="1">
      <c r="B76" s="39"/>
      <c r="C76" s="40"/>
      <c r="D76" s="40"/>
      <c r="E76" s="40"/>
      <c r="F76" s="40"/>
      <c r="G76" s="40"/>
      <c r="H76" s="40"/>
      <c r="I76" s="40"/>
      <c r="J76" s="40"/>
      <c r="K76" s="40"/>
      <c r="L76" s="40"/>
      <c r="M76" s="40"/>
      <c r="N76" s="41"/>
    </row>
    <row r="77" spans="2:15" ht="15" thickBot="1">
      <c r="B77" s="820" t="s">
        <v>1051</v>
      </c>
      <c r="C77" s="821"/>
      <c r="D77" s="821"/>
      <c r="E77" s="821"/>
      <c r="F77" s="821"/>
      <c r="G77" s="821"/>
      <c r="H77" s="821"/>
      <c r="I77" s="821"/>
      <c r="J77" s="821"/>
      <c r="K77" s="821"/>
      <c r="L77" s="821"/>
      <c r="M77" s="822"/>
      <c r="N77" s="105">
        <f>N43+N53+N64+N75</f>
        <v>1345.2</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269.04000000000002</v>
      </c>
      <c r="M82" s="856"/>
      <c r="N82" s="57"/>
    </row>
    <row r="83" spans="1:14">
      <c r="B83" s="95" t="s">
        <v>1057</v>
      </c>
      <c r="C83" s="96"/>
      <c r="D83" s="96"/>
      <c r="E83" s="96"/>
      <c r="F83" s="96"/>
      <c r="G83" s="96"/>
      <c r="H83" s="96"/>
      <c r="I83" s="93"/>
      <c r="J83" s="94"/>
      <c r="K83" s="313">
        <v>0.05</v>
      </c>
      <c r="L83" s="855">
        <f>N77*K83</f>
        <v>67.260000000000005</v>
      </c>
      <c r="M83" s="856"/>
      <c r="N83" s="57"/>
    </row>
    <row r="84" spans="1:14" ht="15" thickBot="1">
      <c r="B84" s="97" t="s">
        <v>1058</v>
      </c>
      <c r="C84" s="98"/>
      <c r="D84" s="98"/>
      <c r="E84" s="98"/>
      <c r="F84" s="98"/>
      <c r="G84" s="98"/>
      <c r="H84" s="98"/>
      <c r="I84" s="99"/>
      <c r="J84" s="100"/>
      <c r="K84" s="314">
        <v>0.05</v>
      </c>
      <c r="L84" s="857">
        <f>N77*K84</f>
        <v>67.260000000000005</v>
      </c>
      <c r="M84" s="858"/>
      <c r="N84" s="57"/>
    </row>
    <row r="85" spans="1:14" ht="15" thickBot="1">
      <c r="B85" s="820" t="s">
        <v>1037</v>
      </c>
      <c r="C85" s="821"/>
      <c r="D85" s="821"/>
      <c r="E85" s="821"/>
      <c r="F85" s="821"/>
      <c r="G85" s="821"/>
      <c r="H85" s="821"/>
      <c r="I85" s="821"/>
      <c r="J85" s="821"/>
      <c r="K85" s="821"/>
      <c r="L85" s="821"/>
      <c r="M85" s="822"/>
      <c r="N85" s="58">
        <f>L82+L83+L84</f>
        <v>403.56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1748.76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0" t="s">
        <v>2327</v>
      </c>
      <c r="C118" s="402"/>
      <c r="D118" s="402"/>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45</v>
      </c>
      <c r="N37" s="281">
        <f>K37/M37</f>
        <v>3383.3333333333335</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6826.7852222222227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20440</v>
      </c>
      <c r="N48" s="281">
        <f>K48*M48</f>
        <v>25550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60</v>
      </c>
      <c r="N49" s="281">
        <f>K49*M49</f>
        <v>1500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27050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7">
        <f>VLOOKUP(A59,TRANSPORTE!A5:D123,4,FALSE)</f>
        <v>1100</v>
      </c>
      <c r="M59" s="908"/>
      <c r="N59" s="296">
        <f>K59*L59</f>
        <v>1375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35819.196333333333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7163.8392666666668</v>
      </c>
      <c r="M83" s="856"/>
      <c r="N83" s="57"/>
    </row>
    <row r="84" spans="1:14">
      <c r="B84" s="95" t="s">
        <v>1057</v>
      </c>
      <c r="C84" s="96"/>
      <c r="D84" s="96"/>
      <c r="E84" s="96"/>
      <c r="F84" s="96"/>
      <c r="G84" s="96"/>
      <c r="H84" s="96"/>
      <c r="I84" s="93"/>
      <c r="J84" s="94"/>
      <c r="K84" s="313">
        <v>0.05</v>
      </c>
      <c r="L84" s="855">
        <f>N78*K84</f>
        <v>1790.9598166666667</v>
      </c>
      <c r="M84" s="856"/>
      <c r="N84" s="57"/>
    </row>
    <row r="85" spans="1:14" ht="15" thickBot="1">
      <c r="B85" s="97" t="s">
        <v>1058</v>
      </c>
      <c r="C85" s="98"/>
      <c r="D85" s="98"/>
      <c r="E85" s="98"/>
      <c r="F85" s="98"/>
      <c r="G85" s="98"/>
      <c r="H85" s="98"/>
      <c r="I85" s="99"/>
      <c r="J85" s="100"/>
      <c r="K85" s="314">
        <v>0.05</v>
      </c>
      <c r="L85" s="857">
        <f>N78*K85</f>
        <v>1790.9598166666667</v>
      </c>
      <c r="M85" s="858"/>
      <c r="N85" s="57"/>
    </row>
    <row r="86" spans="1:14" ht="15" thickBot="1">
      <c r="B86" s="820" t="s">
        <v>1037</v>
      </c>
      <c r="C86" s="821"/>
      <c r="D86" s="821"/>
      <c r="E86" s="821"/>
      <c r="F86" s="821"/>
      <c r="G86" s="821"/>
      <c r="H86" s="821"/>
      <c r="I86" s="821"/>
      <c r="J86" s="821"/>
      <c r="K86" s="821"/>
      <c r="L86" s="821"/>
      <c r="M86" s="822"/>
      <c r="N86" s="58">
        <f>L83+L84+L85</f>
        <v>10745.758900000001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46564.955233333334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45</v>
      </c>
      <c r="N37" s="281">
        <f>K37/M37</f>
        <v>3383.3333333333335</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6826.7852222222227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39870</v>
      </c>
      <c r="N48" s="281">
        <f>K48*M48</f>
        <v>51831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53271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62095.196333333333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12419.039266666667</v>
      </c>
      <c r="M83" s="856"/>
      <c r="N83" s="57"/>
    </row>
    <row r="84" spans="1:14">
      <c r="B84" s="95" t="s">
        <v>1057</v>
      </c>
      <c r="C84" s="96"/>
      <c r="D84" s="96"/>
      <c r="E84" s="96"/>
      <c r="F84" s="96"/>
      <c r="G84" s="96"/>
      <c r="H84" s="96"/>
      <c r="I84" s="93"/>
      <c r="J84" s="94"/>
      <c r="K84" s="313">
        <v>0.05</v>
      </c>
      <c r="L84" s="855">
        <f>N78*K84</f>
        <v>3104.7598166666667</v>
      </c>
      <c r="M84" s="856"/>
      <c r="N84" s="57"/>
    </row>
    <row r="85" spans="1:14" ht="15" thickBot="1">
      <c r="B85" s="97" t="s">
        <v>1058</v>
      </c>
      <c r="C85" s="98"/>
      <c r="D85" s="98"/>
      <c r="E85" s="98"/>
      <c r="F85" s="98"/>
      <c r="G85" s="98"/>
      <c r="H85" s="98"/>
      <c r="I85" s="99"/>
      <c r="J85" s="100"/>
      <c r="K85" s="314">
        <v>0.05</v>
      </c>
      <c r="L85" s="857">
        <f>N78*K85</f>
        <v>3104.7598166666667</v>
      </c>
      <c r="M85" s="858"/>
      <c r="N85" s="57"/>
    </row>
    <row r="86" spans="1:14" ht="15" thickBot="1">
      <c r="B86" s="820" t="s">
        <v>1037</v>
      </c>
      <c r="C86" s="821"/>
      <c r="D86" s="821"/>
      <c r="E86" s="821"/>
      <c r="F86" s="821"/>
      <c r="G86" s="821"/>
      <c r="H86" s="821"/>
      <c r="I86" s="821"/>
      <c r="J86" s="821"/>
      <c r="K86" s="821"/>
      <c r="L86" s="821"/>
      <c r="M86" s="822"/>
      <c r="N86" s="58">
        <f>L83+L84+L85</f>
        <v>18628.5589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80723.75523333333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45</v>
      </c>
      <c r="N37" s="281">
        <f>K37/M37</f>
        <v>3383.3333333333335</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6826.7852222222227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39870</v>
      </c>
      <c r="N48" s="281">
        <f>K48*M48</f>
        <v>51831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53271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62095.196333333333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12419.039266666667</v>
      </c>
      <c r="M83" s="856"/>
      <c r="N83" s="57"/>
    </row>
    <row r="84" spans="1:14">
      <c r="B84" s="95" t="s">
        <v>1057</v>
      </c>
      <c r="C84" s="96"/>
      <c r="D84" s="96"/>
      <c r="E84" s="96"/>
      <c r="F84" s="96"/>
      <c r="G84" s="96"/>
      <c r="H84" s="96"/>
      <c r="I84" s="93"/>
      <c r="J84" s="94"/>
      <c r="K84" s="313">
        <v>0.05</v>
      </c>
      <c r="L84" s="855">
        <f>N78*K84</f>
        <v>3104.7598166666667</v>
      </c>
      <c r="M84" s="856"/>
      <c r="N84" s="57"/>
    </row>
    <row r="85" spans="1:14" ht="15" thickBot="1">
      <c r="B85" s="97" t="s">
        <v>1058</v>
      </c>
      <c r="C85" s="98"/>
      <c r="D85" s="98"/>
      <c r="E85" s="98"/>
      <c r="F85" s="98"/>
      <c r="G85" s="98"/>
      <c r="H85" s="98"/>
      <c r="I85" s="99"/>
      <c r="J85" s="100"/>
      <c r="K85" s="314">
        <v>0.05</v>
      </c>
      <c r="L85" s="857">
        <f>N78*K85</f>
        <v>3104.7598166666667</v>
      </c>
      <c r="M85" s="858"/>
      <c r="N85" s="57"/>
    </row>
    <row r="86" spans="1:14" ht="15" thickBot="1">
      <c r="B86" s="820" t="s">
        <v>1037</v>
      </c>
      <c r="C86" s="821"/>
      <c r="D86" s="821"/>
      <c r="E86" s="821"/>
      <c r="F86" s="821"/>
      <c r="G86" s="821"/>
      <c r="H86" s="821"/>
      <c r="I86" s="821"/>
      <c r="J86" s="821"/>
      <c r="K86" s="821"/>
      <c r="L86" s="821"/>
      <c r="M86" s="822"/>
      <c r="N86" s="58">
        <f>L83+L84+L85</f>
        <v>18628.5589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80723.75523333333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45</v>
      </c>
      <c r="N37" s="281">
        <f>K37/M37</f>
        <v>3383.3333333333335</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6826.7852222222227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39870</v>
      </c>
      <c r="N48" s="281">
        <f>K48*M48</f>
        <v>51831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53271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62095.196333333333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12419.039266666667</v>
      </c>
      <c r="M83" s="856"/>
      <c r="N83" s="57"/>
    </row>
    <row r="84" spans="1:14">
      <c r="B84" s="95" t="s">
        <v>1057</v>
      </c>
      <c r="C84" s="96"/>
      <c r="D84" s="96"/>
      <c r="E84" s="96"/>
      <c r="F84" s="96"/>
      <c r="G84" s="96"/>
      <c r="H84" s="96"/>
      <c r="I84" s="93"/>
      <c r="J84" s="94"/>
      <c r="K84" s="313">
        <v>0.05</v>
      </c>
      <c r="L84" s="855">
        <f>N78*K84</f>
        <v>3104.7598166666667</v>
      </c>
      <c r="M84" s="856"/>
      <c r="N84" s="57"/>
    </row>
    <row r="85" spans="1:14" ht="15" thickBot="1">
      <c r="B85" s="97" t="s">
        <v>1058</v>
      </c>
      <c r="C85" s="98"/>
      <c r="D85" s="98"/>
      <c r="E85" s="98"/>
      <c r="F85" s="98"/>
      <c r="G85" s="98"/>
      <c r="H85" s="98"/>
      <c r="I85" s="99"/>
      <c r="J85" s="100"/>
      <c r="K85" s="314">
        <v>0.05</v>
      </c>
      <c r="L85" s="857">
        <f>N78*K85</f>
        <v>3104.7598166666667</v>
      </c>
      <c r="M85" s="858"/>
      <c r="N85" s="57"/>
    </row>
    <row r="86" spans="1:14" ht="15" thickBot="1">
      <c r="B86" s="820" t="s">
        <v>1037</v>
      </c>
      <c r="C86" s="821"/>
      <c r="D86" s="821"/>
      <c r="E86" s="821"/>
      <c r="F86" s="821"/>
      <c r="G86" s="821"/>
      <c r="H86" s="821"/>
      <c r="I86" s="821"/>
      <c r="J86" s="821"/>
      <c r="K86" s="821"/>
      <c r="L86" s="821"/>
      <c r="M86" s="822"/>
      <c r="N86" s="58">
        <f>L83+L84+L85</f>
        <v>18628.5589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80723.75523333333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162</v>
      </c>
      <c r="B36" s="869" t="str">
        <f>VLOOKUP(A36,EQUIPOS!A6:D154,3,FALSE)</f>
        <v>Compactador manual (SALTARIN) Peso de operación (Kg.) 52, Fuerza de impacto por golpe (KN) 12.</v>
      </c>
      <c r="C36" s="870"/>
      <c r="D36" s="870"/>
      <c r="E36" s="870"/>
      <c r="F36" s="870"/>
      <c r="G36" s="870"/>
      <c r="H36" s="871"/>
      <c r="I36" s="276"/>
      <c r="J36" s="277"/>
      <c r="K36" s="278">
        <f>VLOOKUP(A36,EQUIPOS!A6:D163,4,FALSE)</f>
        <v>7880</v>
      </c>
      <c r="L36" s="279"/>
      <c r="M36" s="280">
        <v>2.5</v>
      </c>
      <c r="N36" s="281">
        <f>K36/M36</f>
        <v>3152</v>
      </c>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412"/>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0.05</v>
      </c>
      <c r="N41" s="353">
        <f>N76*M41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3918.0075000000002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39870</v>
      </c>
      <c r="N48" s="281">
        <f>K48*M48</f>
        <v>51831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53271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15320.150000000001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73939.157500000001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14787.8315</v>
      </c>
      <c r="M83" s="856"/>
      <c r="N83" s="57"/>
    </row>
    <row r="84" spans="1:14">
      <c r="B84" s="95" t="s">
        <v>1057</v>
      </c>
      <c r="C84" s="96"/>
      <c r="D84" s="96"/>
      <c r="E84" s="96"/>
      <c r="F84" s="96"/>
      <c r="G84" s="96"/>
      <c r="H84" s="96"/>
      <c r="I84" s="93"/>
      <c r="J84" s="94"/>
      <c r="K84" s="313">
        <v>0.05</v>
      </c>
      <c r="L84" s="855">
        <f>N78*K84</f>
        <v>3696.9578750000001</v>
      </c>
      <c r="M84" s="856"/>
      <c r="N84" s="57"/>
    </row>
    <row r="85" spans="1:14" ht="15" thickBot="1">
      <c r="B85" s="97" t="s">
        <v>1058</v>
      </c>
      <c r="C85" s="98"/>
      <c r="D85" s="98"/>
      <c r="E85" s="98"/>
      <c r="F85" s="98"/>
      <c r="G85" s="98"/>
      <c r="H85" s="98"/>
      <c r="I85" s="99"/>
      <c r="J85" s="100"/>
      <c r="K85" s="314">
        <v>0.05</v>
      </c>
      <c r="L85" s="857">
        <f>N78*K85</f>
        <v>3696.9578750000001</v>
      </c>
      <c r="M85" s="858"/>
      <c r="N85" s="57"/>
    </row>
    <row r="86" spans="1:14" ht="15" thickBot="1">
      <c r="B86" s="820" t="s">
        <v>1037</v>
      </c>
      <c r="C86" s="821"/>
      <c r="D86" s="821"/>
      <c r="E86" s="821"/>
      <c r="F86" s="821"/>
      <c r="G86" s="821"/>
      <c r="H86" s="821"/>
      <c r="I86" s="821"/>
      <c r="J86" s="821"/>
      <c r="K86" s="821"/>
      <c r="L86" s="821"/>
      <c r="M86" s="822"/>
      <c r="N86" s="58">
        <f>L83+L84+L85</f>
        <v>22181.74725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96120.904750000002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162</v>
      </c>
      <c r="B36" s="869" t="str">
        <f>VLOOKUP(A36,EQUIPOS!A6:D154,3,FALSE)</f>
        <v>Compactador manual (SALTARIN) Peso de operación (Kg.) 52, Fuerza de impacto por golpe (KN) 12.</v>
      </c>
      <c r="C36" s="870"/>
      <c r="D36" s="870"/>
      <c r="E36" s="870"/>
      <c r="F36" s="870"/>
      <c r="G36" s="870"/>
      <c r="H36" s="871"/>
      <c r="I36" s="276"/>
      <c r="J36" s="277"/>
      <c r="K36" s="278">
        <f>VLOOKUP(A36,EQUIPOS!A6:D163,4,FALSE)</f>
        <v>7880</v>
      </c>
      <c r="L36" s="279"/>
      <c r="M36" s="280">
        <v>2.5</v>
      </c>
      <c r="N36" s="281">
        <f>K36/M36</f>
        <v>3152</v>
      </c>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0.05</v>
      </c>
      <c r="N41" s="353">
        <f>N76*M41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3918.0075000000002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39870</v>
      </c>
      <c r="N48" s="281">
        <f>K48*M48</f>
        <v>51831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53271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15320.150000000001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73939.157500000001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14787.8315</v>
      </c>
      <c r="M83" s="856"/>
      <c r="N83" s="57"/>
    </row>
    <row r="84" spans="1:14">
      <c r="B84" s="95" t="s">
        <v>1057</v>
      </c>
      <c r="C84" s="96"/>
      <c r="D84" s="96"/>
      <c r="E84" s="96"/>
      <c r="F84" s="96"/>
      <c r="G84" s="96"/>
      <c r="H84" s="96"/>
      <c r="I84" s="93"/>
      <c r="J84" s="94"/>
      <c r="K84" s="313">
        <v>0.05</v>
      </c>
      <c r="L84" s="855">
        <f>N78*K84</f>
        <v>3696.9578750000001</v>
      </c>
      <c r="M84" s="856"/>
      <c r="N84" s="57"/>
    </row>
    <row r="85" spans="1:14" ht="15" thickBot="1">
      <c r="B85" s="97" t="s">
        <v>1058</v>
      </c>
      <c r="C85" s="98"/>
      <c r="D85" s="98"/>
      <c r="E85" s="98"/>
      <c r="F85" s="98"/>
      <c r="G85" s="98"/>
      <c r="H85" s="98"/>
      <c r="I85" s="99"/>
      <c r="J85" s="100"/>
      <c r="K85" s="314">
        <v>0.05</v>
      </c>
      <c r="L85" s="857">
        <f>N78*K85</f>
        <v>3696.9578750000001</v>
      </c>
      <c r="M85" s="858"/>
      <c r="N85" s="57"/>
    </row>
    <row r="86" spans="1:14" ht="15" thickBot="1">
      <c r="B86" s="820" t="s">
        <v>1037</v>
      </c>
      <c r="C86" s="821"/>
      <c r="D86" s="821"/>
      <c r="E86" s="821"/>
      <c r="F86" s="821"/>
      <c r="G86" s="821"/>
      <c r="H86" s="821"/>
      <c r="I86" s="821"/>
      <c r="J86" s="821"/>
      <c r="K86" s="821"/>
      <c r="L86" s="821"/>
      <c r="M86" s="822"/>
      <c r="N86" s="58">
        <f>L83+L84+L85</f>
        <v>22181.74725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96120.904750000002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162</v>
      </c>
      <c r="B36" s="869" t="str">
        <f>VLOOKUP(A36,EQUIPOS!A6:D154,3,FALSE)</f>
        <v>Compactador manual (SALTARIN) Peso de operación (Kg.) 52, Fuerza de impacto por golpe (KN) 12.</v>
      </c>
      <c r="C36" s="870"/>
      <c r="D36" s="870"/>
      <c r="E36" s="870"/>
      <c r="F36" s="870"/>
      <c r="G36" s="870"/>
      <c r="H36" s="871"/>
      <c r="I36" s="276"/>
      <c r="J36" s="277"/>
      <c r="K36" s="278">
        <f>VLOOKUP(A36,EQUIPOS!A6:D163,4,FALSE)</f>
        <v>7880</v>
      </c>
      <c r="L36" s="279"/>
      <c r="M36" s="280">
        <v>2.5</v>
      </c>
      <c r="N36" s="281">
        <f>K36/M36</f>
        <v>3152</v>
      </c>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0.05</v>
      </c>
      <c r="N41" s="353">
        <f>N76*M41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3918.0075000000002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39870</v>
      </c>
      <c r="N48" s="281">
        <f>K48*M48</f>
        <v>51831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53271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15320.150000000001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73939.157500000001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14787.8315</v>
      </c>
      <c r="M83" s="856"/>
      <c r="N83" s="57"/>
    </row>
    <row r="84" spans="1:14">
      <c r="B84" s="95" t="s">
        <v>1057</v>
      </c>
      <c r="C84" s="96"/>
      <c r="D84" s="96"/>
      <c r="E84" s="96"/>
      <c r="F84" s="96"/>
      <c r="G84" s="96"/>
      <c r="H84" s="96"/>
      <c r="I84" s="93"/>
      <c r="J84" s="94"/>
      <c r="K84" s="313">
        <v>0.05</v>
      </c>
      <c r="L84" s="855">
        <f>N78*K84</f>
        <v>3696.9578750000001</v>
      </c>
      <c r="M84" s="856"/>
      <c r="N84" s="57"/>
    </row>
    <row r="85" spans="1:14" ht="15" thickBot="1">
      <c r="B85" s="97" t="s">
        <v>1058</v>
      </c>
      <c r="C85" s="98"/>
      <c r="D85" s="98"/>
      <c r="E85" s="98"/>
      <c r="F85" s="98"/>
      <c r="G85" s="98"/>
      <c r="H85" s="98"/>
      <c r="I85" s="99"/>
      <c r="J85" s="100"/>
      <c r="K85" s="314">
        <v>0.05</v>
      </c>
      <c r="L85" s="857">
        <f>N78*K85</f>
        <v>3696.9578750000001</v>
      </c>
      <c r="M85" s="858"/>
      <c r="N85" s="57"/>
    </row>
    <row r="86" spans="1:14" ht="15" thickBot="1">
      <c r="B86" s="820" t="s">
        <v>1037</v>
      </c>
      <c r="C86" s="821"/>
      <c r="D86" s="821"/>
      <c r="E86" s="821"/>
      <c r="F86" s="821"/>
      <c r="G86" s="821"/>
      <c r="H86" s="821"/>
      <c r="I86" s="821"/>
      <c r="J86" s="821"/>
      <c r="K86" s="821"/>
      <c r="L86" s="821"/>
      <c r="M86" s="822"/>
      <c r="N86" s="58">
        <f>L83+L84+L85</f>
        <v>22181.74725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96120.904750000002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45</v>
      </c>
      <c r="N37" s="281">
        <f>K37/M37</f>
        <v>3383.3333333333335</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6826.7852222222227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55585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64409.196333333333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12881.839266666668</v>
      </c>
      <c r="M83" s="856"/>
      <c r="N83" s="57"/>
    </row>
    <row r="84" spans="1:14">
      <c r="B84" s="95" t="s">
        <v>1057</v>
      </c>
      <c r="C84" s="96"/>
      <c r="D84" s="96"/>
      <c r="E84" s="96"/>
      <c r="F84" s="96"/>
      <c r="G84" s="96"/>
      <c r="H84" s="96"/>
      <c r="I84" s="93"/>
      <c r="J84" s="94"/>
      <c r="K84" s="313">
        <v>0.05</v>
      </c>
      <c r="L84" s="855">
        <f>N78*K84</f>
        <v>3220.4598166666669</v>
      </c>
      <c r="M84" s="856"/>
      <c r="N84" s="57"/>
    </row>
    <row r="85" spans="1:14" ht="15" thickBot="1">
      <c r="B85" s="97" t="s">
        <v>1058</v>
      </c>
      <c r="C85" s="98"/>
      <c r="D85" s="98"/>
      <c r="E85" s="98"/>
      <c r="F85" s="98"/>
      <c r="G85" s="98"/>
      <c r="H85" s="98"/>
      <c r="I85" s="99"/>
      <c r="J85" s="100"/>
      <c r="K85" s="314">
        <v>0.05</v>
      </c>
      <c r="L85" s="857">
        <f>N78*K85</f>
        <v>3220.4598166666669</v>
      </c>
      <c r="M85" s="858"/>
      <c r="N85" s="57"/>
    </row>
    <row r="86" spans="1:14" ht="15" thickBot="1">
      <c r="B86" s="820" t="s">
        <v>1037</v>
      </c>
      <c r="C86" s="821"/>
      <c r="D86" s="821"/>
      <c r="E86" s="821"/>
      <c r="F86" s="821"/>
      <c r="G86" s="821"/>
      <c r="H86" s="821"/>
      <c r="I86" s="821"/>
      <c r="J86" s="821"/>
      <c r="K86" s="821"/>
      <c r="L86" s="821"/>
      <c r="M86" s="822"/>
      <c r="N86" s="58">
        <f>L83+L84+L85</f>
        <v>19322.758900000001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83731.955233333341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45</v>
      </c>
      <c r="N37" s="281">
        <f>K37/M37</f>
        <v>3383.3333333333335</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6826.7852222222227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55585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69">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64409.196333333333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12881.839266666668</v>
      </c>
      <c r="M83" s="856"/>
      <c r="N83" s="57"/>
    </row>
    <row r="84" spans="1:14">
      <c r="B84" s="95" t="s">
        <v>1057</v>
      </c>
      <c r="C84" s="96"/>
      <c r="D84" s="96"/>
      <c r="E84" s="96"/>
      <c r="F84" s="96"/>
      <c r="G84" s="96"/>
      <c r="H84" s="96"/>
      <c r="I84" s="93"/>
      <c r="J84" s="94"/>
      <c r="K84" s="313">
        <v>0.05</v>
      </c>
      <c r="L84" s="855">
        <f>N78*K84</f>
        <v>3220.4598166666669</v>
      </c>
      <c r="M84" s="856"/>
      <c r="N84" s="57"/>
    </row>
    <row r="85" spans="1:14" ht="15" thickBot="1">
      <c r="B85" s="97" t="s">
        <v>1058</v>
      </c>
      <c r="C85" s="98"/>
      <c r="D85" s="98"/>
      <c r="E85" s="98"/>
      <c r="F85" s="98"/>
      <c r="G85" s="98"/>
      <c r="H85" s="98"/>
      <c r="I85" s="99"/>
      <c r="J85" s="100"/>
      <c r="K85" s="314">
        <v>0.05</v>
      </c>
      <c r="L85" s="857">
        <f>N78*K85</f>
        <v>3220.4598166666669</v>
      </c>
      <c r="M85" s="858"/>
      <c r="N85" s="57"/>
    </row>
    <row r="86" spans="1:14" ht="15" thickBot="1">
      <c r="B86" s="820" t="s">
        <v>1037</v>
      </c>
      <c r="C86" s="821"/>
      <c r="D86" s="821"/>
      <c r="E86" s="821"/>
      <c r="F86" s="821"/>
      <c r="G86" s="821"/>
      <c r="H86" s="821"/>
      <c r="I86" s="821"/>
      <c r="J86" s="821"/>
      <c r="K86" s="821"/>
      <c r="L86" s="821"/>
      <c r="M86" s="822"/>
      <c r="N86" s="58">
        <f>L83+L84+L85</f>
        <v>19322.758900000001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83731.955233333341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269</v>
      </c>
      <c r="B37" s="869" t="str">
        <f>VLOOKUP(A37,EQUIPOS!A7:D154,3,FALSE)</f>
        <v>Motoniveladora  potencia 215 HP, ancho de cuchilla 4,27 m, peso 18 ton.</v>
      </c>
      <c r="C37" s="870"/>
      <c r="D37" s="870"/>
      <c r="E37" s="870"/>
      <c r="F37" s="870"/>
      <c r="G37" s="870"/>
      <c r="H37" s="871"/>
      <c r="I37" s="276"/>
      <c r="J37" s="277"/>
      <c r="K37" s="278">
        <f>VLOOKUP(A37,EQUIPOS!A7:D164,4,FALSE)</f>
        <v>152250</v>
      </c>
      <c r="L37" s="279"/>
      <c r="M37" s="280">
        <v>45</v>
      </c>
      <c r="N37" s="281">
        <f>K37/M37</f>
        <v>3383.3333333333335</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6826.7852222222227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55585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64409.196333333333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12881.839266666668</v>
      </c>
      <c r="M83" s="856"/>
      <c r="N83" s="57"/>
    </row>
    <row r="84" spans="1:14">
      <c r="B84" s="95" t="s">
        <v>1057</v>
      </c>
      <c r="C84" s="96"/>
      <c r="D84" s="96"/>
      <c r="E84" s="96"/>
      <c r="F84" s="96"/>
      <c r="G84" s="96"/>
      <c r="H84" s="96"/>
      <c r="I84" s="93"/>
      <c r="J84" s="94"/>
      <c r="K84" s="313">
        <v>0.05</v>
      </c>
      <c r="L84" s="855">
        <f>N78*K84</f>
        <v>3220.4598166666669</v>
      </c>
      <c r="M84" s="856"/>
      <c r="N84" s="57"/>
    </row>
    <row r="85" spans="1:14" ht="15" thickBot="1">
      <c r="B85" s="97" t="s">
        <v>1058</v>
      </c>
      <c r="C85" s="98"/>
      <c r="D85" s="98"/>
      <c r="E85" s="98"/>
      <c r="F85" s="98"/>
      <c r="G85" s="98"/>
      <c r="H85" s="98"/>
      <c r="I85" s="99"/>
      <c r="J85" s="100"/>
      <c r="K85" s="314">
        <v>0.05</v>
      </c>
      <c r="L85" s="857">
        <f>N78*K85</f>
        <v>3220.4598166666669</v>
      </c>
      <c r="M85" s="858"/>
      <c r="N85" s="57"/>
    </row>
    <row r="86" spans="1:14" ht="15" thickBot="1">
      <c r="B86" s="820" t="s">
        <v>1037</v>
      </c>
      <c r="C86" s="821"/>
      <c r="D86" s="821"/>
      <c r="E86" s="821"/>
      <c r="F86" s="821"/>
      <c r="G86" s="821"/>
      <c r="H86" s="821"/>
      <c r="I86" s="821"/>
      <c r="J86" s="821"/>
      <c r="K86" s="821"/>
      <c r="L86" s="821"/>
      <c r="M86" s="822"/>
      <c r="N86" s="58">
        <f>L83+L84+L85</f>
        <v>19322.758900000001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83731.955233333341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162</v>
      </c>
      <c r="B36" s="869" t="str">
        <f>VLOOKUP(A36,EQUIPOS!A6:D154,3,FALSE)</f>
        <v>Compactador manual (SALTARIN) Peso de operación (Kg.) 52, Fuerza de impacto por golpe (KN) 12.</v>
      </c>
      <c r="C36" s="870"/>
      <c r="D36" s="870"/>
      <c r="E36" s="870"/>
      <c r="F36" s="870"/>
      <c r="G36" s="870"/>
      <c r="H36" s="871"/>
      <c r="I36" s="276"/>
      <c r="J36" s="277"/>
      <c r="K36" s="278">
        <f>VLOOKUP(A36,EQUIPOS!A6:D163,4,FALSE)</f>
        <v>7880</v>
      </c>
      <c r="L36" s="279"/>
      <c r="M36" s="280">
        <v>2.5</v>
      </c>
      <c r="N36" s="281">
        <f>K36/M36</f>
        <v>3152</v>
      </c>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0.05</v>
      </c>
      <c r="N41" s="353">
        <f>N76*M41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3918.0075000000002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55585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15320.150000000001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76253.157500000001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15250.631500000001</v>
      </c>
      <c r="M83" s="856"/>
      <c r="N83" s="57"/>
    </row>
    <row r="84" spans="1:14">
      <c r="B84" s="95" t="s">
        <v>1057</v>
      </c>
      <c r="C84" s="96"/>
      <c r="D84" s="96"/>
      <c r="E84" s="96"/>
      <c r="F84" s="96"/>
      <c r="G84" s="96"/>
      <c r="H84" s="96"/>
      <c r="I84" s="93"/>
      <c r="J84" s="94"/>
      <c r="K84" s="313">
        <v>0.05</v>
      </c>
      <c r="L84" s="855">
        <f>N78*K84</f>
        <v>3812.6578750000003</v>
      </c>
      <c r="M84" s="856"/>
      <c r="N84" s="57"/>
    </row>
    <row r="85" spans="1:14" ht="15" thickBot="1">
      <c r="B85" s="97" t="s">
        <v>1058</v>
      </c>
      <c r="C85" s="98"/>
      <c r="D85" s="98"/>
      <c r="E85" s="98"/>
      <c r="F85" s="98"/>
      <c r="G85" s="98"/>
      <c r="H85" s="98"/>
      <c r="I85" s="99"/>
      <c r="J85" s="100"/>
      <c r="K85" s="314">
        <v>0.05</v>
      </c>
      <c r="L85" s="857">
        <f>N78*K85</f>
        <v>3812.6578750000003</v>
      </c>
      <c r="M85" s="858"/>
      <c r="N85" s="57"/>
    </row>
    <row r="86" spans="1:14" ht="15" thickBot="1">
      <c r="B86" s="820" t="s">
        <v>1037</v>
      </c>
      <c r="C86" s="821"/>
      <c r="D86" s="821"/>
      <c r="E86" s="821"/>
      <c r="F86" s="821"/>
      <c r="G86" s="821"/>
      <c r="H86" s="821"/>
      <c r="I86" s="821"/>
      <c r="J86" s="821"/>
      <c r="K86" s="821"/>
      <c r="L86" s="821"/>
      <c r="M86" s="822"/>
      <c r="N86" s="58">
        <f>L83+L84+L85</f>
        <v>22875.947250000001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99129.104749999999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162</v>
      </c>
      <c r="B36" s="869" t="str">
        <f>VLOOKUP(A36,EQUIPOS!A6:D154,3,FALSE)</f>
        <v>Compactador manual (SALTARIN) Peso de operación (Kg.) 52, Fuerza de impacto por golpe (KN) 12.</v>
      </c>
      <c r="C36" s="870"/>
      <c r="D36" s="870"/>
      <c r="E36" s="870"/>
      <c r="F36" s="870"/>
      <c r="G36" s="870"/>
      <c r="H36" s="871"/>
      <c r="I36" s="276"/>
      <c r="J36" s="277"/>
      <c r="K36" s="278">
        <f>VLOOKUP(A36,EQUIPOS!A6:D163,4,FALSE)</f>
        <v>7880</v>
      </c>
      <c r="L36" s="279"/>
      <c r="M36" s="280">
        <v>2.5</v>
      </c>
      <c r="N36" s="281">
        <f>K36/M36</f>
        <v>3152</v>
      </c>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0.05</v>
      </c>
      <c r="N41" s="353">
        <f>N76*M41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3918.0075000000002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55585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69">
        <f>SUM(N70:N75)</f>
        <v>15320.150000000001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76253.157500000001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15250.631500000001</v>
      </c>
      <c r="M83" s="856"/>
      <c r="N83" s="57"/>
    </row>
    <row r="84" spans="1:14">
      <c r="B84" s="95" t="s">
        <v>1057</v>
      </c>
      <c r="C84" s="96"/>
      <c r="D84" s="96"/>
      <c r="E84" s="96"/>
      <c r="F84" s="96"/>
      <c r="G84" s="96"/>
      <c r="H84" s="96"/>
      <c r="I84" s="93"/>
      <c r="J84" s="94"/>
      <c r="K84" s="313">
        <v>0.05</v>
      </c>
      <c r="L84" s="855">
        <f>N78*K84</f>
        <v>3812.6578750000003</v>
      </c>
      <c r="M84" s="856"/>
      <c r="N84" s="57"/>
    </row>
    <row r="85" spans="1:14" ht="15" thickBot="1">
      <c r="B85" s="97" t="s">
        <v>1058</v>
      </c>
      <c r="C85" s="98"/>
      <c r="D85" s="98"/>
      <c r="E85" s="98"/>
      <c r="F85" s="98"/>
      <c r="G85" s="98"/>
      <c r="H85" s="98"/>
      <c r="I85" s="99"/>
      <c r="J85" s="100"/>
      <c r="K85" s="314">
        <v>0.05</v>
      </c>
      <c r="L85" s="857">
        <f>N78*K85</f>
        <v>3812.6578750000003</v>
      </c>
      <c r="M85" s="858"/>
      <c r="N85" s="57"/>
    </row>
    <row r="86" spans="1:14" ht="15" thickBot="1">
      <c r="B86" s="820" t="s">
        <v>1037</v>
      </c>
      <c r="C86" s="821"/>
      <c r="D86" s="821"/>
      <c r="E86" s="821"/>
      <c r="F86" s="821"/>
      <c r="G86" s="821"/>
      <c r="H86" s="821"/>
      <c r="I86" s="821"/>
      <c r="J86" s="821"/>
      <c r="K86" s="821"/>
      <c r="L86" s="821"/>
      <c r="M86" s="822"/>
      <c r="N86" s="58">
        <f>L83+L84+L85</f>
        <v>22875.947250000001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99129.104749999999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162</v>
      </c>
      <c r="B36" s="869" t="str">
        <f>VLOOKUP(A36,EQUIPOS!A6:D154,3,FALSE)</f>
        <v>Compactador manual (SALTARIN) Peso de operación (Kg.) 52, Fuerza de impacto por golpe (KN) 12.</v>
      </c>
      <c r="C36" s="870"/>
      <c r="D36" s="870"/>
      <c r="E36" s="870"/>
      <c r="F36" s="870"/>
      <c r="G36" s="870"/>
      <c r="H36" s="871"/>
      <c r="I36" s="276"/>
      <c r="J36" s="277"/>
      <c r="K36" s="278">
        <f>VLOOKUP(A36,EQUIPOS!A6:D163,4,FALSE)</f>
        <v>7880</v>
      </c>
      <c r="L36" s="279"/>
      <c r="M36" s="280">
        <v>2.5</v>
      </c>
      <c r="N36" s="281">
        <f>K36/M36</f>
        <v>3152</v>
      </c>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0.05</v>
      </c>
      <c r="N41" s="353">
        <f>N76*M41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3918.0075000000002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55585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15320.150000000001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76253.157500000001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15250.631500000001</v>
      </c>
      <c r="M83" s="856"/>
      <c r="N83" s="57"/>
    </row>
    <row r="84" spans="1:14">
      <c r="B84" s="95" t="s">
        <v>1057</v>
      </c>
      <c r="C84" s="96"/>
      <c r="D84" s="96"/>
      <c r="E84" s="96"/>
      <c r="F84" s="96"/>
      <c r="G84" s="96"/>
      <c r="H84" s="96"/>
      <c r="I84" s="93"/>
      <c r="J84" s="94"/>
      <c r="K84" s="313">
        <v>0.05</v>
      </c>
      <c r="L84" s="855">
        <f>N78*K84</f>
        <v>3812.6578750000003</v>
      </c>
      <c r="M84" s="856"/>
      <c r="N84" s="57"/>
    </row>
    <row r="85" spans="1:14" ht="15" thickBot="1">
      <c r="B85" s="97" t="s">
        <v>1058</v>
      </c>
      <c r="C85" s="98"/>
      <c r="D85" s="98"/>
      <c r="E85" s="98"/>
      <c r="F85" s="98"/>
      <c r="G85" s="98"/>
      <c r="H85" s="98"/>
      <c r="I85" s="99"/>
      <c r="J85" s="100"/>
      <c r="K85" s="314">
        <v>0.05</v>
      </c>
      <c r="L85" s="857">
        <f>N78*K85</f>
        <v>3812.6578750000003</v>
      </c>
      <c r="M85" s="858"/>
      <c r="N85" s="57"/>
    </row>
    <row r="86" spans="1:14" ht="15" thickBot="1">
      <c r="B86" s="820" t="s">
        <v>1037</v>
      </c>
      <c r="C86" s="821"/>
      <c r="D86" s="821"/>
      <c r="E86" s="821"/>
      <c r="F86" s="821"/>
      <c r="G86" s="821"/>
      <c r="H86" s="821"/>
      <c r="I86" s="821"/>
      <c r="J86" s="821"/>
      <c r="K86" s="821"/>
      <c r="L86" s="821"/>
      <c r="M86" s="822"/>
      <c r="N86" s="58">
        <f>L83+L84+L85</f>
        <v>22875.947250000001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99129.104749999999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30</v>
      </c>
      <c r="N36" s="281">
        <f>K36/M36</f>
        <v>2713.6666666666665</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30</v>
      </c>
      <c r="N37" s="281">
        <f>K37/M37</f>
        <v>4546.666666666667</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30</v>
      </c>
      <c r="N38" s="281">
        <f>K38/M38</f>
        <v>3173.3333333333335</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8.5111666666666661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10442.177833333335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41650</v>
      </c>
      <c r="N48" s="281">
        <f>K48*M48</f>
        <v>52062.5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52062.5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7">
        <f>VLOOKUP(A59,TRANSPORTE!A5:D123,4,FALSE)</f>
        <v>1100</v>
      </c>
      <c r="M59" s="908"/>
      <c r="N59" s="296">
        <f>K59*L59</f>
        <v>1375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851.11666666666667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64730.794500000004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12946.158900000002</v>
      </c>
      <c r="M83" s="856"/>
      <c r="N83" s="57"/>
    </row>
    <row r="84" spans="1:14">
      <c r="B84" s="95" t="s">
        <v>1057</v>
      </c>
      <c r="C84" s="96"/>
      <c r="D84" s="96"/>
      <c r="E84" s="96"/>
      <c r="F84" s="96"/>
      <c r="G84" s="96"/>
      <c r="H84" s="96"/>
      <c r="I84" s="93"/>
      <c r="J84" s="94"/>
      <c r="K84" s="313">
        <v>0.05</v>
      </c>
      <c r="L84" s="855">
        <f>N78*K84</f>
        <v>3236.5397250000005</v>
      </c>
      <c r="M84" s="856"/>
      <c r="N84" s="57"/>
    </row>
    <row r="85" spans="1:14" ht="15" thickBot="1">
      <c r="B85" s="97" t="s">
        <v>1058</v>
      </c>
      <c r="C85" s="98"/>
      <c r="D85" s="98"/>
      <c r="E85" s="98"/>
      <c r="F85" s="98"/>
      <c r="G85" s="98"/>
      <c r="H85" s="98"/>
      <c r="I85" s="99"/>
      <c r="J85" s="100"/>
      <c r="K85" s="314">
        <v>0.05</v>
      </c>
      <c r="L85" s="857">
        <f>N78*K85</f>
        <v>3236.5397250000005</v>
      </c>
      <c r="M85" s="858"/>
      <c r="N85" s="57"/>
    </row>
    <row r="86" spans="1:14" ht="15" thickBot="1">
      <c r="B86" s="820" t="s">
        <v>1037</v>
      </c>
      <c r="C86" s="821"/>
      <c r="D86" s="821"/>
      <c r="E86" s="821"/>
      <c r="F86" s="821"/>
      <c r="G86" s="821"/>
      <c r="H86" s="821"/>
      <c r="I86" s="821"/>
      <c r="J86" s="821"/>
      <c r="K86" s="821"/>
      <c r="L86" s="821"/>
      <c r="M86" s="822"/>
      <c r="N86" s="58">
        <f>L83+L84+L85</f>
        <v>19419.238350000003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84150.032850000003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30</v>
      </c>
      <c r="N36" s="281">
        <f>K36/M36</f>
        <v>2713.6666666666665</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30</v>
      </c>
      <c r="N37" s="281">
        <f>K37/M37</f>
        <v>4546.666666666667</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30</v>
      </c>
      <c r="N38" s="281">
        <f>K38/M38</f>
        <v>3173.3333333333335</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8.5111666666666661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10442.177833333335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41650</v>
      </c>
      <c r="N48" s="281">
        <f>K48*M48</f>
        <v>52062.5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52062.5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7">
        <f>VLOOKUP(A59,TRANSPORTE!A5:D123,4,FALSE)</f>
        <v>1100</v>
      </c>
      <c r="M59" s="908"/>
      <c r="N59" s="296">
        <f>K59*L59</f>
        <v>1375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851.11666666666667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64730.794500000004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12946.158900000002</v>
      </c>
      <c r="M83" s="856"/>
      <c r="N83" s="57"/>
    </row>
    <row r="84" spans="1:14">
      <c r="B84" s="95" t="s">
        <v>1057</v>
      </c>
      <c r="C84" s="96"/>
      <c r="D84" s="96"/>
      <c r="E84" s="96"/>
      <c r="F84" s="96"/>
      <c r="G84" s="96"/>
      <c r="H84" s="96"/>
      <c r="I84" s="93"/>
      <c r="J84" s="94"/>
      <c r="K84" s="313">
        <v>0.05</v>
      </c>
      <c r="L84" s="855">
        <f>N78*K84</f>
        <v>3236.5397250000005</v>
      </c>
      <c r="M84" s="856"/>
      <c r="N84" s="57"/>
    </row>
    <row r="85" spans="1:14" ht="15" thickBot="1">
      <c r="B85" s="97" t="s">
        <v>1058</v>
      </c>
      <c r="C85" s="98"/>
      <c r="D85" s="98"/>
      <c r="E85" s="98"/>
      <c r="F85" s="98"/>
      <c r="G85" s="98"/>
      <c r="H85" s="98"/>
      <c r="I85" s="99"/>
      <c r="J85" s="100"/>
      <c r="K85" s="314">
        <v>0.05</v>
      </c>
      <c r="L85" s="857">
        <f>N78*K85</f>
        <v>3236.5397250000005</v>
      </c>
      <c r="M85" s="858"/>
      <c r="N85" s="57"/>
    </row>
    <row r="86" spans="1:14" ht="15" thickBot="1">
      <c r="B86" s="820" t="s">
        <v>1037</v>
      </c>
      <c r="C86" s="821"/>
      <c r="D86" s="821"/>
      <c r="E86" s="821"/>
      <c r="F86" s="821"/>
      <c r="G86" s="821"/>
      <c r="H86" s="821"/>
      <c r="I86" s="821"/>
      <c r="J86" s="821"/>
      <c r="K86" s="821"/>
      <c r="L86" s="821"/>
      <c r="M86" s="822"/>
      <c r="N86" s="58">
        <f>L83+L84+L85</f>
        <v>19419.238350000003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84150.032850000003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30</v>
      </c>
      <c r="N36" s="281">
        <f>K36/M36</f>
        <v>2713.6666666666665</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30</v>
      </c>
      <c r="N37" s="281">
        <f>K37/M37</f>
        <v>4546.666666666667</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30</v>
      </c>
      <c r="N38" s="281">
        <f>K38/M38</f>
        <v>3173.3333333333335</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8.5111666666666661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10442.177833333335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41650</v>
      </c>
      <c r="N48" s="281">
        <f>K48*M48</f>
        <v>52062.5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52062.5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7">
        <f>VLOOKUP(A59,TRANSPORTE!A5:D123,4,FALSE)</f>
        <v>1100</v>
      </c>
      <c r="M59" s="908"/>
      <c r="N59" s="296">
        <f>K59*L59</f>
        <v>1375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851.11666666666667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64730.794500000004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12946.158900000002</v>
      </c>
      <c r="M83" s="856"/>
      <c r="N83" s="57"/>
    </row>
    <row r="84" spans="1:14">
      <c r="B84" s="95" t="s">
        <v>1057</v>
      </c>
      <c r="C84" s="96"/>
      <c r="D84" s="96"/>
      <c r="E84" s="96"/>
      <c r="F84" s="96"/>
      <c r="G84" s="96"/>
      <c r="H84" s="96"/>
      <c r="I84" s="93"/>
      <c r="J84" s="94"/>
      <c r="K84" s="313">
        <v>0.05</v>
      </c>
      <c r="L84" s="855">
        <f>N78*K84</f>
        <v>3236.5397250000005</v>
      </c>
      <c r="M84" s="856"/>
      <c r="N84" s="57"/>
    </row>
    <row r="85" spans="1:14" ht="15" thickBot="1">
      <c r="B85" s="97" t="s">
        <v>1058</v>
      </c>
      <c r="C85" s="98"/>
      <c r="D85" s="98"/>
      <c r="E85" s="98"/>
      <c r="F85" s="98"/>
      <c r="G85" s="98"/>
      <c r="H85" s="98"/>
      <c r="I85" s="99"/>
      <c r="J85" s="100"/>
      <c r="K85" s="314">
        <v>0.05</v>
      </c>
      <c r="L85" s="857">
        <f>N78*K85</f>
        <v>3236.5397250000005</v>
      </c>
      <c r="M85" s="858"/>
      <c r="N85" s="57"/>
    </row>
    <row r="86" spans="1:14" ht="15" thickBot="1">
      <c r="B86" s="820" t="s">
        <v>1037</v>
      </c>
      <c r="C86" s="821"/>
      <c r="D86" s="821"/>
      <c r="E86" s="821"/>
      <c r="F86" s="821"/>
      <c r="G86" s="821"/>
      <c r="H86" s="821"/>
      <c r="I86" s="821"/>
      <c r="J86" s="821"/>
      <c r="K86" s="821"/>
      <c r="L86" s="821"/>
      <c r="M86" s="822"/>
      <c r="N86" s="58">
        <f>L83+L84+L85</f>
        <v>19419.238350000003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84150.032850000003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45</v>
      </c>
      <c r="N37" s="281">
        <f>K37/M37</f>
        <v>3031.1111111111113</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6474.563000000001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470</v>
      </c>
      <c r="N49" s="281">
        <f>K49*M49</f>
        <v>42300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96445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104916.97411111111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20983.394822222224</v>
      </c>
      <c r="M83" s="856"/>
      <c r="N83" s="57"/>
    </row>
    <row r="84" spans="1:14">
      <c r="B84" s="95" t="s">
        <v>1057</v>
      </c>
      <c r="C84" s="96"/>
      <c r="D84" s="96"/>
      <c r="E84" s="96"/>
      <c r="F84" s="96"/>
      <c r="G84" s="96"/>
      <c r="H84" s="96"/>
      <c r="I84" s="93"/>
      <c r="J84" s="94"/>
      <c r="K84" s="313">
        <v>0.05</v>
      </c>
      <c r="L84" s="855">
        <f>N78*K84</f>
        <v>5245.8487055555561</v>
      </c>
      <c r="M84" s="856"/>
      <c r="N84" s="57"/>
    </row>
    <row r="85" spans="1:14" ht="15" thickBot="1">
      <c r="B85" s="97" t="s">
        <v>1058</v>
      </c>
      <c r="C85" s="98"/>
      <c r="D85" s="98"/>
      <c r="E85" s="98"/>
      <c r="F85" s="98"/>
      <c r="G85" s="98"/>
      <c r="H85" s="98"/>
      <c r="I85" s="99"/>
      <c r="J85" s="100"/>
      <c r="K85" s="314">
        <v>0.05</v>
      </c>
      <c r="L85" s="857">
        <f>N78*K85</f>
        <v>5245.8487055555561</v>
      </c>
      <c r="M85" s="858"/>
      <c r="N85" s="57"/>
    </row>
    <row r="86" spans="1:14" ht="15" thickBot="1">
      <c r="B86" s="820" t="s">
        <v>1037</v>
      </c>
      <c r="C86" s="821"/>
      <c r="D86" s="821"/>
      <c r="E86" s="821"/>
      <c r="F86" s="821"/>
      <c r="G86" s="821"/>
      <c r="H86" s="821"/>
      <c r="I86" s="821"/>
      <c r="J86" s="821"/>
      <c r="K86" s="821"/>
      <c r="L86" s="821"/>
      <c r="M86" s="822"/>
      <c r="N86" s="58">
        <f>L83+L84+L85</f>
        <v>31475.092233333336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136392.06634444444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45</v>
      </c>
      <c r="N37" s="281">
        <f>K37/M37</f>
        <v>3031.1111111111113</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6474.563000000001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470</v>
      </c>
      <c r="N49" s="281">
        <f>K49*M49</f>
        <v>42300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96445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104916.97411111111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20983.394822222224</v>
      </c>
      <c r="M83" s="856"/>
      <c r="N83" s="57"/>
    </row>
    <row r="84" spans="1:14">
      <c r="B84" s="95" t="s">
        <v>1057</v>
      </c>
      <c r="C84" s="96"/>
      <c r="D84" s="96"/>
      <c r="E84" s="96"/>
      <c r="F84" s="96"/>
      <c r="G84" s="96"/>
      <c r="H84" s="96"/>
      <c r="I84" s="93"/>
      <c r="J84" s="94"/>
      <c r="K84" s="313">
        <v>0.05</v>
      </c>
      <c r="L84" s="855">
        <f>N78*K84</f>
        <v>5245.8487055555561</v>
      </c>
      <c r="M84" s="856"/>
      <c r="N84" s="57"/>
    </row>
    <row r="85" spans="1:14" ht="15" thickBot="1">
      <c r="B85" s="97" t="s">
        <v>1058</v>
      </c>
      <c r="C85" s="98"/>
      <c r="D85" s="98"/>
      <c r="E85" s="98"/>
      <c r="F85" s="98"/>
      <c r="G85" s="98"/>
      <c r="H85" s="98"/>
      <c r="I85" s="99"/>
      <c r="J85" s="100"/>
      <c r="K85" s="314">
        <v>0.05</v>
      </c>
      <c r="L85" s="857">
        <f>N78*K85</f>
        <v>5245.8487055555561</v>
      </c>
      <c r="M85" s="858"/>
      <c r="N85" s="57"/>
    </row>
    <row r="86" spans="1:14" ht="15" thickBot="1">
      <c r="B86" s="820" t="s">
        <v>1037</v>
      </c>
      <c r="C86" s="821"/>
      <c r="D86" s="821"/>
      <c r="E86" s="821"/>
      <c r="F86" s="821"/>
      <c r="G86" s="821"/>
      <c r="H86" s="821"/>
      <c r="I86" s="821"/>
      <c r="J86" s="821"/>
      <c r="K86" s="821"/>
      <c r="L86" s="821"/>
      <c r="M86" s="822"/>
      <c r="N86" s="58">
        <f>L83+L84+L85</f>
        <v>31475.092233333336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136392.06634444444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45</v>
      </c>
      <c r="N37" s="281">
        <f>K37/M37</f>
        <v>3031.1111111111113</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6474.563000000001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470</v>
      </c>
      <c r="N49" s="281">
        <f>K49*M49</f>
        <v>42300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96445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104916.97411111111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20983.394822222224</v>
      </c>
      <c r="M83" s="856"/>
      <c r="N83" s="57"/>
    </row>
    <row r="84" spans="1:14">
      <c r="B84" s="95" t="s">
        <v>1057</v>
      </c>
      <c r="C84" s="96"/>
      <c r="D84" s="96"/>
      <c r="E84" s="96"/>
      <c r="F84" s="96"/>
      <c r="G84" s="96"/>
      <c r="H84" s="96"/>
      <c r="I84" s="93"/>
      <c r="J84" s="94"/>
      <c r="K84" s="313">
        <v>0.05</v>
      </c>
      <c r="L84" s="855">
        <f>N78*K84</f>
        <v>5245.8487055555561</v>
      </c>
      <c r="M84" s="856"/>
      <c r="N84" s="57"/>
    </row>
    <row r="85" spans="1:14" ht="15" thickBot="1">
      <c r="B85" s="97" t="s">
        <v>1058</v>
      </c>
      <c r="C85" s="98"/>
      <c r="D85" s="98"/>
      <c r="E85" s="98"/>
      <c r="F85" s="98"/>
      <c r="G85" s="98"/>
      <c r="H85" s="98"/>
      <c r="I85" s="99"/>
      <c r="J85" s="100"/>
      <c r="K85" s="314">
        <v>0.05</v>
      </c>
      <c r="L85" s="857">
        <f>N78*K85</f>
        <v>5245.8487055555561</v>
      </c>
      <c r="M85" s="858"/>
      <c r="N85" s="57"/>
    </row>
    <row r="86" spans="1:14" ht="15" thickBot="1">
      <c r="B86" s="820" t="s">
        <v>1037</v>
      </c>
      <c r="C86" s="821"/>
      <c r="D86" s="821"/>
      <c r="E86" s="821"/>
      <c r="F86" s="821"/>
      <c r="G86" s="821"/>
      <c r="H86" s="821"/>
      <c r="I86" s="821"/>
      <c r="J86" s="821"/>
      <c r="K86" s="821"/>
      <c r="L86" s="821"/>
      <c r="M86" s="822"/>
      <c r="N86" s="58">
        <f>L83+L84+L85</f>
        <v>31475.092233333336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136392.06634444444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45</v>
      </c>
      <c r="N37" s="281">
        <f>K37/M37</f>
        <v>3031.1111111111113</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6474.563000000001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470</v>
      </c>
      <c r="N49" s="281">
        <f>K49*M49</f>
        <v>42300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96445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104916.97411111111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20983.394822222224</v>
      </c>
      <c r="M83" s="856"/>
      <c r="N83" s="57"/>
    </row>
    <row r="84" spans="1:14">
      <c r="B84" s="95" t="s">
        <v>1057</v>
      </c>
      <c r="C84" s="96"/>
      <c r="D84" s="96"/>
      <c r="E84" s="96"/>
      <c r="F84" s="96"/>
      <c r="G84" s="96"/>
      <c r="H84" s="96"/>
      <c r="I84" s="93"/>
      <c r="J84" s="94"/>
      <c r="K84" s="313">
        <v>0.05</v>
      </c>
      <c r="L84" s="855">
        <f>N78*K84</f>
        <v>5245.8487055555561</v>
      </c>
      <c r="M84" s="856"/>
      <c r="N84" s="57"/>
    </row>
    <row r="85" spans="1:14" ht="15" thickBot="1">
      <c r="B85" s="97" t="s">
        <v>1058</v>
      </c>
      <c r="C85" s="98"/>
      <c r="D85" s="98"/>
      <c r="E85" s="98"/>
      <c r="F85" s="98"/>
      <c r="G85" s="98"/>
      <c r="H85" s="98"/>
      <c r="I85" s="99"/>
      <c r="J85" s="100"/>
      <c r="K85" s="314">
        <v>0.05</v>
      </c>
      <c r="L85" s="857">
        <f>N78*K85</f>
        <v>5245.8487055555561</v>
      </c>
      <c r="M85" s="858"/>
      <c r="N85" s="57"/>
    </row>
    <row r="86" spans="1:14" ht="15" thickBot="1">
      <c r="B86" s="820" t="s">
        <v>1037</v>
      </c>
      <c r="C86" s="821"/>
      <c r="D86" s="821"/>
      <c r="E86" s="821"/>
      <c r="F86" s="821"/>
      <c r="G86" s="821"/>
      <c r="H86" s="821"/>
      <c r="I86" s="821"/>
      <c r="J86" s="821"/>
      <c r="K86" s="821"/>
      <c r="L86" s="821"/>
      <c r="M86" s="822"/>
      <c r="N86" s="58">
        <f>L83+L84+L85</f>
        <v>31475.092233333336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136392.06634444444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45</v>
      </c>
      <c r="N37" s="281">
        <f>K37/M37</f>
        <v>3031.1111111111113</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6474.563000000001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54145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62616.974111111114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12523.394822222224</v>
      </c>
      <c r="M83" s="856"/>
      <c r="N83" s="57"/>
    </row>
    <row r="84" spans="1:14">
      <c r="B84" s="95" t="s">
        <v>1057</v>
      </c>
      <c r="C84" s="96"/>
      <c r="D84" s="96"/>
      <c r="E84" s="96"/>
      <c r="F84" s="96"/>
      <c r="G84" s="96"/>
      <c r="H84" s="96"/>
      <c r="I84" s="93"/>
      <c r="J84" s="94"/>
      <c r="K84" s="313">
        <v>0.05</v>
      </c>
      <c r="L84" s="855">
        <f>N78*K84</f>
        <v>3130.8487055555561</v>
      </c>
      <c r="M84" s="856"/>
      <c r="N84" s="57"/>
    </row>
    <row r="85" spans="1:14" ht="15" thickBot="1">
      <c r="B85" s="97" t="s">
        <v>1058</v>
      </c>
      <c r="C85" s="98"/>
      <c r="D85" s="98"/>
      <c r="E85" s="98"/>
      <c r="F85" s="98"/>
      <c r="G85" s="98"/>
      <c r="H85" s="98"/>
      <c r="I85" s="99"/>
      <c r="J85" s="100"/>
      <c r="K85" s="314">
        <v>0.05</v>
      </c>
      <c r="L85" s="857">
        <f>N78*K85</f>
        <v>3130.8487055555561</v>
      </c>
      <c r="M85" s="858"/>
      <c r="N85" s="57"/>
    </row>
    <row r="86" spans="1:14" ht="15" thickBot="1">
      <c r="B86" s="820" t="s">
        <v>1037</v>
      </c>
      <c r="C86" s="821"/>
      <c r="D86" s="821"/>
      <c r="E86" s="821"/>
      <c r="F86" s="821"/>
      <c r="G86" s="821"/>
      <c r="H86" s="821"/>
      <c r="I86" s="821"/>
      <c r="J86" s="821"/>
      <c r="K86" s="821"/>
      <c r="L86" s="821"/>
      <c r="M86" s="822"/>
      <c r="N86" s="58">
        <f>L83+L84+L85</f>
        <v>18785.092233333336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81402.066344444451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45</v>
      </c>
      <c r="N37" s="281">
        <f>K37/M37</f>
        <v>3031.1111111111113</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6474.563000000001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54145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62616.974111111114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12523.394822222224</v>
      </c>
      <c r="M83" s="856"/>
      <c r="N83" s="57"/>
    </row>
    <row r="84" spans="1:14">
      <c r="B84" s="95" t="s">
        <v>1057</v>
      </c>
      <c r="C84" s="96"/>
      <c r="D84" s="96"/>
      <c r="E84" s="96"/>
      <c r="F84" s="96"/>
      <c r="G84" s="96"/>
      <c r="H84" s="96"/>
      <c r="I84" s="93"/>
      <c r="J84" s="94"/>
      <c r="K84" s="313">
        <v>0.05</v>
      </c>
      <c r="L84" s="855">
        <f>N78*K84</f>
        <v>3130.8487055555561</v>
      </c>
      <c r="M84" s="856"/>
      <c r="N84" s="57"/>
    </row>
    <row r="85" spans="1:14" ht="15" thickBot="1">
      <c r="B85" s="97" t="s">
        <v>1058</v>
      </c>
      <c r="C85" s="98"/>
      <c r="D85" s="98"/>
      <c r="E85" s="98"/>
      <c r="F85" s="98"/>
      <c r="G85" s="98"/>
      <c r="H85" s="98"/>
      <c r="I85" s="99"/>
      <c r="J85" s="100"/>
      <c r="K85" s="314">
        <v>0.05</v>
      </c>
      <c r="L85" s="857">
        <f>N78*K85</f>
        <v>3130.8487055555561</v>
      </c>
      <c r="M85" s="858"/>
      <c r="N85" s="57"/>
    </row>
    <row r="86" spans="1:14" ht="15" thickBot="1">
      <c r="B86" s="820" t="s">
        <v>1037</v>
      </c>
      <c r="C86" s="821"/>
      <c r="D86" s="821"/>
      <c r="E86" s="821"/>
      <c r="F86" s="821"/>
      <c r="G86" s="821"/>
      <c r="H86" s="821"/>
      <c r="I86" s="821"/>
      <c r="J86" s="821"/>
      <c r="K86" s="821"/>
      <c r="L86" s="821"/>
      <c r="M86" s="822"/>
      <c r="N86" s="58">
        <f>L83+L84+L85</f>
        <v>18785.092233333336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81402.066344444451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45</v>
      </c>
      <c r="N37" s="281">
        <f>K37/M37</f>
        <v>3031.1111111111113</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6474.563000000001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54145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62616.974111111114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12523.394822222224</v>
      </c>
      <c r="M83" s="856"/>
      <c r="N83" s="57"/>
    </row>
    <row r="84" spans="1:14">
      <c r="B84" s="95" t="s">
        <v>1057</v>
      </c>
      <c r="C84" s="96"/>
      <c r="D84" s="96"/>
      <c r="E84" s="96"/>
      <c r="F84" s="96"/>
      <c r="G84" s="96"/>
      <c r="H84" s="96"/>
      <c r="I84" s="93"/>
      <c r="J84" s="94"/>
      <c r="K84" s="313">
        <v>0.05</v>
      </c>
      <c r="L84" s="855">
        <f>N78*K84</f>
        <v>3130.8487055555561</v>
      </c>
      <c r="M84" s="856"/>
      <c r="N84" s="57"/>
    </row>
    <row r="85" spans="1:14" ht="15" thickBot="1">
      <c r="B85" s="97" t="s">
        <v>1058</v>
      </c>
      <c r="C85" s="98"/>
      <c r="D85" s="98"/>
      <c r="E85" s="98"/>
      <c r="F85" s="98"/>
      <c r="G85" s="98"/>
      <c r="H85" s="98"/>
      <c r="I85" s="99"/>
      <c r="J85" s="100"/>
      <c r="K85" s="314">
        <v>0.05</v>
      </c>
      <c r="L85" s="857">
        <f>N78*K85</f>
        <v>3130.8487055555561</v>
      </c>
      <c r="M85" s="858"/>
      <c r="N85" s="57"/>
    </row>
    <row r="86" spans="1:14" ht="15" thickBot="1">
      <c r="B86" s="820" t="s">
        <v>1037</v>
      </c>
      <c r="C86" s="821"/>
      <c r="D86" s="821"/>
      <c r="E86" s="821"/>
      <c r="F86" s="821"/>
      <c r="G86" s="821"/>
      <c r="H86" s="821"/>
      <c r="I86" s="821"/>
      <c r="J86" s="821"/>
      <c r="K86" s="821"/>
      <c r="L86" s="821"/>
      <c r="M86" s="822"/>
      <c r="N86" s="58">
        <f>L83+L84+L85</f>
        <v>18785.092233333336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81402.066344444451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45</v>
      </c>
      <c r="N37" s="281">
        <f>K37/M37</f>
        <v>3031.1111111111113</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6474.563000000001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54145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62616.974111111114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12523.394822222224</v>
      </c>
      <c r="M83" s="856"/>
      <c r="N83" s="57"/>
    </row>
    <row r="84" spans="1:14">
      <c r="B84" s="95" t="s">
        <v>1057</v>
      </c>
      <c r="C84" s="96"/>
      <c r="D84" s="96"/>
      <c r="E84" s="96"/>
      <c r="F84" s="96"/>
      <c r="G84" s="96"/>
      <c r="H84" s="96"/>
      <c r="I84" s="93"/>
      <c r="J84" s="94"/>
      <c r="K84" s="313">
        <v>0.05</v>
      </c>
      <c r="L84" s="855">
        <f>N78*K84</f>
        <v>3130.8487055555561</v>
      </c>
      <c r="M84" s="856"/>
      <c r="N84" s="57"/>
    </row>
    <row r="85" spans="1:14" ht="15" thickBot="1">
      <c r="B85" s="97" t="s">
        <v>1058</v>
      </c>
      <c r="C85" s="98"/>
      <c r="D85" s="98"/>
      <c r="E85" s="98"/>
      <c r="F85" s="98"/>
      <c r="G85" s="98"/>
      <c r="H85" s="98"/>
      <c r="I85" s="99"/>
      <c r="J85" s="100"/>
      <c r="K85" s="314">
        <v>0.05</v>
      </c>
      <c r="L85" s="857">
        <f>N78*K85</f>
        <v>3130.8487055555561</v>
      </c>
      <c r="M85" s="858"/>
      <c r="N85" s="57"/>
    </row>
    <row r="86" spans="1:14" ht="15" thickBot="1">
      <c r="B86" s="820" t="s">
        <v>1037</v>
      </c>
      <c r="C86" s="821"/>
      <c r="D86" s="821"/>
      <c r="E86" s="821"/>
      <c r="F86" s="821"/>
      <c r="G86" s="821"/>
      <c r="H86" s="821"/>
      <c r="I86" s="821"/>
      <c r="J86" s="821"/>
      <c r="K86" s="821"/>
      <c r="L86" s="821"/>
      <c r="M86" s="822"/>
      <c r="N86" s="58">
        <f>L83+L84+L85</f>
        <v>18785.092233333336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81402.066344444451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470</v>
      </c>
      <c r="N48" s="281">
        <f>K48*M48</f>
        <v>470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470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94</v>
      </c>
      <c r="M83" s="856"/>
      <c r="N83" s="57"/>
    </row>
    <row r="84" spans="1:14">
      <c r="B84" s="95" t="s">
        <v>1057</v>
      </c>
      <c r="C84" s="96"/>
      <c r="D84" s="96"/>
      <c r="E84" s="96"/>
      <c r="F84" s="96"/>
      <c r="G84" s="96"/>
      <c r="H84" s="96"/>
      <c r="I84" s="93"/>
      <c r="J84" s="94"/>
      <c r="K84" s="313">
        <v>0.05</v>
      </c>
      <c r="L84" s="855">
        <f>N78*K84</f>
        <v>23.5</v>
      </c>
      <c r="M84" s="856"/>
      <c r="N84" s="57"/>
    </row>
    <row r="85" spans="1:14" ht="15" thickBot="1">
      <c r="B85" s="97" t="s">
        <v>1058</v>
      </c>
      <c r="C85" s="98"/>
      <c r="D85" s="98"/>
      <c r="E85" s="98"/>
      <c r="F85" s="98"/>
      <c r="G85" s="98"/>
      <c r="H85" s="98"/>
      <c r="I85" s="99"/>
      <c r="J85" s="100"/>
      <c r="K85" s="314">
        <v>0.05</v>
      </c>
      <c r="L85" s="857">
        <f>N78*K85</f>
        <v>23.5</v>
      </c>
      <c r="M85" s="858"/>
      <c r="N85" s="57"/>
    </row>
    <row r="86" spans="1:14" ht="15" thickBot="1">
      <c r="B86" s="820" t="s">
        <v>1037</v>
      </c>
      <c r="C86" s="821"/>
      <c r="D86" s="821"/>
      <c r="E86" s="821"/>
      <c r="F86" s="821"/>
      <c r="G86" s="821"/>
      <c r="H86" s="821"/>
      <c r="I86" s="821"/>
      <c r="J86" s="821"/>
      <c r="K86" s="821"/>
      <c r="L86" s="821"/>
      <c r="M86" s="822"/>
      <c r="N86" s="58">
        <f>L83+L84+L85</f>
        <v>141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45</v>
      </c>
      <c r="N37" s="281">
        <f>K37/M37</f>
        <v>3031.1111111111113</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6474.563000000001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470</v>
      </c>
      <c r="N49" s="281">
        <f>K49*M49</f>
        <v>42300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96445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104916.97411111111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20983.394822222224</v>
      </c>
      <c r="M83" s="856"/>
      <c r="N83" s="57"/>
    </row>
    <row r="84" spans="1:14">
      <c r="B84" s="95" t="s">
        <v>1057</v>
      </c>
      <c r="C84" s="96"/>
      <c r="D84" s="96"/>
      <c r="E84" s="96"/>
      <c r="F84" s="96"/>
      <c r="G84" s="96"/>
      <c r="H84" s="96"/>
      <c r="I84" s="93"/>
      <c r="J84" s="94"/>
      <c r="K84" s="313">
        <v>0.05</v>
      </c>
      <c r="L84" s="855">
        <f>N78*K84</f>
        <v>5245.8487055555561</v>
      </c>
      <c r="M84" s="856"/>
      <c r="N84" s="57"/>
    </row>
    <row r="85" spans="1:14" ht="15" thickBot="1">
      <c r="B85" s="97" t="s">
        <v>1058</v>
      </c>
      <c r="C85" s="98"/>
      <c r="D85" s="98"/>
      <c r="E85" s="98"/>
      <c r="F85" s="98"/>
      <c r="G85" s="98"/>
      <c r="H85" s="98"/>
      <c r="I85" s="99"/>
      <c r="J85" s="100"/>
      <c r="K85" s="314">
        <v>0.05</v>
      </c>
      <c r="L85" s="857">
        <f>N78*K85</f>
        <v>5245.8487055555561</v>
      </c>
      <c r="M85" s="858"/>
      <c r="N85" s="57"/>
    </row>
    <row r="86" spans="1:14" ht="15" thickBot="1">
      <c r="B86" s="820" t="s">
        <v>1037</v>
      </c>
      <c r="C86" s="821"/>
      <c r="D86" s="821"/>
      <c r="E86" s="821"/>
      <c r="F86" s="821"/>
      <c r="G86" s="821"/>
      <c r="H86" s="821"/>
      <c r="I86" s="821"/>
      <c r="J86" s="821"/>
      <c r="K86" s="821"/>
      <c r="L86" s="821"/>
      <c r="M86" s="822"/>
      <c r="N86" s="58">
        <f>L83+L84+L85</f>
        <v>31475.092233333336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136392.06634444444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45</v>
      </c>
      <c r="N37" s="281">
        <f>K37/M37</f>
        <v>3031.1111111111113</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6474.563000000001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470</v>
      </c>
      <c r="N49" s="281">
        <f>K49*M49</f>
        <v>42300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96445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104916.97411111111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20983.394822222224</v>
      </c>
      <c r="M83" s="856"/>
      <c r="N83" s="57"/>
    </row>
    <row r="84" spans="1:14">
      <c r="B84" s="95" t="s">
        <v>1057</v>
      </c>
      <c r="C84" s="96"/>
      <c r="D84" s="96"/>
      <c r="E84" s="96"/>
      <c r="F84" s="96"/>
      <c r="G84" s="96"/>
      <c r="H84" s="96"/>
      <c r="I84" s="93"/>
      <c r="J84" s="94"/>
      <c r="K84" s="313">
        <v>0.05</v>
      </c>
      <c r="L84" s="855">
        <f>N78*K84</f>
        <v>5245.8487055555561</v>
      </c>
      <c r="M84" s="856"/>
      <c r="N84" s="57"/>
    </row>
    <row r="85" spans="1:14" ht="15" thickBot="1">
      <c r="B85" s="97" t="s">
        <v>1058</v>
      </c>
      <c r="C85" s="98"/>
      <c r="D85" s="98"/>
      <c r="E85" s="98"/>
      <c r="F85" s="98"/>
      <c r="G85" s="98"/>
      <c r="H85" s="98"/>
      <c r="I85" s="99"/>
      <c r="J85" s="100"/>
      <c r="K85" s="314">
        <v>0.05</v>
      </c>
      <c r="L85" s="857">
        <f>N78*K85</f>
        <v>5245.8487055555561</v>
      </c>
      <c r="M85" s="858"/>
      <c r="N85" s="57"/>
    </row>
    <row r="86" spans="1:14" ht="15" thickBot="1">
      <c r="B86" s="820" t="s">
        <v>1037</v>
      </c>
      <c r="C86" s="821"/>
      <c r="D86" s="821"/>
      <c r="E86" s="821"/>
      <c r="F86" s="821"/>
      <c r="G86" s="821"/>
      <c r="H86" s="821"/>
      <c r="I86" s="821"/>
      <c r="J86" s="821"/>
      <c r="K86" s="821"/>
      <c r="L86" s="821"/>
      <c r="M86" s="822"/>
      <c r="N86" s="58">
        <f>L83+L84+L85</f>
        <v>31475.092233333336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136392.06634444444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45</v>
      </c>
      <c r="N37" s="281">
        <f>K37/M37</f>
        <v>3031.1111111111113</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6474.563000000001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54145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62616.974111111114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12523.394822222224</v>
      </c>
      <c r="M83" s="856"/>
      <c r="N83" s="57"/>
    </row>
    <row r="84" spans="1:14">
      <c r="B84" s="95" t="s">
        <v>1057</v>
      </c>
      <c r="C84" s="96"/>
      <c r="D84" s="96"/>
      <c r="E84" s="96"/>
      <c r="F84" s="96"/>
      <c r="G84" s="96"/>
      <c r="H84" s="96"/>
      <c r="I84" s="93"/>
      <c r="J84" s="94"/>
      <c r="K84" s="313">
        <v>0.05</v>
      </c>
      <c r="L84" s="855">
        <f>N78*K84</f>
        <v>3130.8487055555561</v>
      </c>
      <c r="M84" s="856"/>
      <c r="N84" s="57"/>
    </row>
    <row r="85" spans="1:14" ht="15" thickBot="1">
      <c r="B85" s="97" t="s">
        <v>1058</v>
      </c>
      <c r="C85" s="98"/>
      <c r="D85" s="98"/>
      <c r="E85" s="98"/>
      <c r="F85" s="98"/>
      <c r="G85" s="98"/>
      <c r="H85" s="98"/>
      <c r="I85" s="99"/>
      <c r="J85" s="100"/>
      <c r="K85" s="314">
        <v>0.05</v>
      </c>
      <c r="L85" s="857">
        <f>N78*K85</f>
        <v>3130.8487055555561</v>
      </c>
      <c r="M85" s="858"/>
      <c r="N85" s="57"/>
    </row>
    <row r="86" spans="1:14" ht="15" thickBot="1">
      <c r="B86" s="820" t="s">
        <v>1037</v>
      </c>
      <c r="C86" s="821"/>
      <c r="D86" s="821"/>
      <c r="E86" s="821"/>
      <c r="F86" s="821"/>
      <c r="G86" s="821"/>
      <c r="H86" s="821"/>
      <c r="I86" s="821"/>
      <c r="J86" s="821"/>
      <c r="K86" s="821"/>
      <c r="L86" s="821"/>
      <c r="M86" s="822"/>
      <c r="N86" s="58">
        <f>L83+L84+L85</f>
        <v>18785.092233333336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81402.066344444451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45</v>
      </c>
      <c r="N36" s="281">
        <f>K36/M36</f>
        <v>1322.2222222222222</v>
      </c>
    </row>
    <row r="37" spans="1:14">
      <c r="A37" s="119" t="s">
        <v>271</v>
      </c>
      <c r="B37" s="869" t="str">
        <f>VLOOKUP(A37,EQUIPOS!A7:D154,3,FALSE)</f>
        <v>Motoniveladora, potencia 140 HP, ancho de cuchilla 3,66 m, peso 11 ton.</v>
      </c>
      <c r="C37" s="870"/>
      <c r="D37" s="870"/>
      <c r="E37" s="870"/>
      <c r="F37" s="870"/>
      <c r="G37" s="870"/>
      <c r="H37" s="871"/>
      <c r="I37" s="276"/>
      <c r="J37" s="277"/>
      <c r="K37" s="278">
        <f>VLOOKUP(A37,EQUIPOS!A7:D164,4,FALSE)</f>
        <v>136400</v>
      </c>
      <c r="L37" s="279"/>
      <c r="M37" s="280">
        <v>45</v>
      </c>
      <c r="N37" s="281">
        <f>K37/M37</f>
        <v>3031.1111111111113</v>
      </c>
    </row>
    <row r="38" spans="1:14">
      <c r="A38" t="s">
        <v>365</v>
      </c>
      <c r="B38" s="869" t="str">
        <f>VLOOKUP(A38,EQUIPOS!A8:D154,3,FALSE)</f>
        <v xml:space="preserve">Vibrocompatador, potencia 153 HP, peso 10 Ton. </v>
      </c>
      <c r="C38" s="870"/>
      <c r="D38" s="870"/>
      <c r="E38" s="870"/>
      <c r="F38" s="870"/>
      <c r="G38" s="870"/>
      <c r="H38" s="871"/>
      <c r="I38" s="276"/>
      <c r="J38" s="277"/>
      <c r="K38" s="278">
        <f>VLOOKUP(A38,EQUIPOS!A8:D165,4,FALSE)</f>
        <v>95200</v>
      </c>
      <c r="L38" s="279"/>
      <c r="M38" s="280">
        <v>45</v>
      </c>
      <c r="N38" s="281">
        <f>K38/M38</f>
        <v>2115.5555555555557</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5.6741111111111113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6474.563000000001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41650</v>
      </c>
      <c r="N48" s="281">
        <f>K48*M48</f>
        <v>54145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54145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7">
        <f>VLOOKUP(A59,TRANSPORTE!A5:D123,4,FALSE)</f>
        <v>1100</v>
      </c>
      <c r="M59" s="908"/>
      <c r="N59" s="296">
        <f>K59*L59</f>
        <v>1430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69">
        <f>SUM(N70:N75)</f>
        <v>567.41111111111115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62616.974111111114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12523.394822222224</v>
      </c>
      <c r="M83" s="856"/>
      <c r="N83" s="57"/>
    </row>
    <row r="84" spans="1:14">
      <c r="B84" s="95" t="s">
        <v>1057</v>
      </c>
      <c r="C84" s="96"/>
      <c r="D84" s="96"/>
      <c r="E84" s="96"/>
      <c r="F84" s="96"/>
      <c r="G84" s="96"/>
      <c r="H84" s="96"/>
      <c r="I84" s="93"/>
      <c r="J84" s="94"/>
      <c r="K84" s="313">
        <v>0.05</v>
      </c>
      <c r="L84" s="855">
        <f>N78*K84</f>
        <v>3130.8487055555561</v>
      </c>
      <c r="M84" s="856"/>
      <c r="N84" s="57"/>
    </row>
    <row r="85" spans="1:14" ht="15" thickBot="1">
      <c r="B85" s="97" t="s">
        <v>1058</v>
      </c>
      <c r="C85" s="98"/>
      <c r="D85" s="98"/>
      <c r="E85" s="98"/>
      <c r="F85" s="98"/>
      <c r="G85" s="98"/>
      <c r="H85" s="98"/>
      <c r="I85" s="99"/>
      <c r="J85" s="100"/>
      <c r="K85" s="314">
        <v>0.05</v>
      </c>
      <c r="L85" s="857">
        <f>N78*K85</f>
        <v>3130.8487055555561</v>
      </c>
      <c r="M85" s="858"/>
      <c r="N85" s="57"/>
    </row>
    <row r="86" spans="1:14" ht="15" thickBot="1">
      <c r="B86" s="820" t="s">
        <v>1037</v>
      </c>
      <c r="C86" s="821"/>
      <c r="D86" s="821"/>
      <c r="E86" s="821"/>
      <c r="F86" s="821"/>
      <c r="G86" s="821"/>
      <c r="H86" s="821"/>
      <c r="I86" s="821"/>
      <c r="J86" s="821"/>
      <c r="K86" s="821"/>
      <c r="L86" s="821"/>
      <c r="M86" s="822"/>
      <c r="N86" s="58">
        <f>L83+L84+L85</f>
        <v>18785.092233333336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81402.066344444451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470</v>
      </c>
      <c r="N48" s="281">
        <f>K48*M48</f>
        <v>470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470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470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94</v>
      </c>
      <c r="M83" s="856"/>
      <c r="N83" s="57"/>
    </row>
    <row r="84" spans="1:14">
      <c r="B84" s="95" t="s">
        <v>1057</v>
      </c>
      <c r="C84" s="96"/>
      <c r="D84" s="96"/>
      <c r="E84" s="96"/>
      <c r="F84" s="96"/>
      <c r="G84" s="96"/>
      <c r="H84" s="96"/>
      <c r="I84" s="93"/>
      <c r="J84" s="94"/>
      <c r="K84" s="313">
        <v>0.05</v>
      </c>
      <c r="L84" s="855">
        <f>N78*K84</f>
        <v>23.5</v>
      </c>
      <c r="M84" s="856"/>
      <c r="N84" s="57"/>
    </row>
    <row r="85" spans="1:14" ht="15" thickBot="1">
      <c r="B85" s="97" t="s">
        <v>1058</v>
      </c>
      <c r="C85" s="98"/>
      <c r="D85" s="98"/>
      <c r="E85" s="98"/>
      <c r="F85" s="98"/>
      <c r="G85" s="98"/>
      <c r="H85" s="98"/>
      <c r="I85" s="99"/>
      <c r="J85" s="100"/>
      <c r="K85" s="314">
        <v>0.05</v>
      </c>
      <c r="L85" s="857">
        <f>N78*K85</f>
        <v>23.5</v>
      </c>
      <c r="M85" s="858"/>
      <c r="N85" s="57"/>
    </row>
    <row r="86" spans="1:14" ht="15" thickBot="1">
      <c r="B86" s="820" t="s">
        <v>1037</v>
      </c>
      <c r="C86" s="821"/>
      <c r="D86" s="821"/>
      <c r="E86" s="821"/>
      <c r="F86" s="821"/>
      <c r="G86" s="821"/>
      <c r="H86" s="821"/>
      <c r="I86" s="821"/>
      <c r="J86" s="821"/>
      <c r="K86" s="821"/>
      <c r="L86" s="821"/>
      <c r="M86" s="822"/>
      <c r="N86" s="58">
        <f>L83+L84+L85</f>
        <v>141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461"/>
      <c r="L30" s="796" t="s">
        <v>1029</v>
      </c>
      <c r="M30" s="797"/>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1580</v>
      </c>
      <c r="N48" s="281">
        <f>K48*M48</f>
        <v>1580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1580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1580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316</v>
      </c>
      <c r="M83" s="856"/>
      <c r="N83" s="57"/>
    </row>
    <row r="84" spans="1:14">
      <c r="B84" s="95" t="s">
        <v>1057</v>
      </c>
      <c r="C84" s="96"/>
      <c r="D84" s="96"/>
      <c r="E84" s="96"/>
      <c r="F84" s="96"/>
      <c r="G84" s="96"/>
      <c r="H84" s="96"/>
      <c r="I84" s="93"/>
      <c r="J84" s="94"/>
      <c r="K84" s="313">
        <v>0.05</v>
      </c>
      <c r="L84" s="855">
        <f>N78*K84</f>
        <v>79</v>
      </c>
      <c r="M84" s="856"/>
      <c r="N84" s="57"/>
    </row>
    <row r="85" spans="1:14" ht="15" thickBot="1">
      <c r="B85" s="97" t="s">
        <v>1058</v>
      </c>
      <c r="C85" s="98"/>
      <c r="D85" s="98"/>
      <c r="E85" s="98"/>
      <c r="F85" s="98"/>
      <c r="G85" s="98"/>
      <c r="H85" s="98"/>
      <c r="I85" s="99"/>
      <c r="J85" s="100"/>
      <c r="K85" s="314">
        <v>0.05</v>
      </c>
      <c r="L85" s="857">
        <f>N78*K85</f>
        <v>79</v>
      </c>
      <c r="M85" s="858"/>
      <c r="N85" s="57"/>
    </row>
    <row r="86" spans="1:14" ht="15" thickBot="1">
      <c r="B86" s="820" t="s">
        <v>1037</v>
      </c>
      <c r="C86" s="821"/>
      <c r="D86" s="821"/>
      <c r="E86" s="821"/>
      <c r="F86" s="821"/>
      <c r="G86" s="821"/>
      <c r="H86" s="821"/>
      <c r="I86" s="821"/>
      <c r="J86" s="821"/>
      <c r="K86" s="821"/>
      <c r="L86" s="821"/>
      <c r="M86" s="822"/>
      <c r="N86" s="58">
        <f>L83+L84+L85</f>
        <v>474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2054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1580</v>
      </c>
      <c r="N48" s="281">
        <f>K48*M48</f>
        <v>1580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1580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1580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316</v>
      </c>
      <c r="M83" s="856"/>
      <c r="N83" s="57"/>
    </row>
    <row r="84" spans="1:14">
      <c r="B84" s="95" t="s">
        <v>1057</v>
      </c>
      <c r="C84" s="96"/>
      <c r="D84" s="96"/>
      <c r="E84" s="96"/>
      <c r="F84" s="96"/>
      <c r="G84" s="96"/>
      <c r="H84" s="96"/>
      <c r="I84" s="93"/>
      <c r="J84" s="94"/>
      <c r="K84" s="313">
        <v>0.05</v>
      </c>
      <c r="L84" s="855">
        <f>N78*K84</f>
        <v>79</v>
      </c>
      <c r="M84" s="856"/>
      <c r="N84" s="57"/>
    </row>
    <row r="85" spans="1:14" ht="15" thickBot="1">
      <c r="B85" s="97" t="s">
        <v>1058</v>
      </c>
      <c r="C85" s="98"/>
      <c r="D85" s="98"/>
      <c r="E85" s="98"/>
      <c r="F85" s="98"/>
      <c r="G85" s="98"/>
      <c r="H85" s="98"/>
      <c r="I85" s="99"/>
      <c r="J85" s="100"/>
      <c r="K85" s="314">
        <v>0.05</v>
      </c>
      <c r="L85" s="857">
        <f>N78*K85</f>
        <v>79</v>
      </c>
      <c r="M85" s="858"/>
      <c r="N85" s="57"/>
    </row>
    <row r="86" spans="1:14" ht="15" thickBot="1">
      <c r="B86" s="820" t="s">
        <v>1037</v>
      </c>
      <c r="C86" s="821"/>
      <c r="D86" s="821"/>
      <c r="E86" s="821"/>
      <c r="F86" s="821"/>
      <c r="G86" s="821"/>
      <c r="H86" s="821"/>
      <c r="I86" s="821"/>
      <c r="J86" s="821"/>
      <c r="K86" s="821"/>
      <c r="L86" s="821"/>
      <c r="M86" s="822"/>
      <c r="N86" s="58">
        <f>L83+L84+L85</f>
        <v>474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2054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1580</v>
      </c>
      <c r="N48" s="281">
        <f>K48*M48</f>
        <v>1580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1580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1580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316</v>
      </c>
      <c r="M83" s="856"/>
      <c r="N83" s="57"/>
    </row>
    <row r="84" spans="1:14">
      <c r="B84" s="95" t="s">
        <v>1057</v>
      </c>
      <c r="C84" s="96"/>
      <c r="D84" s="96"/>
      <c r="E84" s="96"/>
      <c r="F84" s="96"/>
      <c r="G84" s="96"/>
      <c r="H84" s="96"/>
      <c r="I84" s="93"/>
      <c r="J84" s="94"/>
      <c r="K84" s="313">
        <v>0.05</v>
      </c>
      <c r="L84" s="855">
        <f>N78*K84</f>
        <v>79</v>
      </c>
      <c r="M84" s="856"/>
      <c r="N84" s="57"/>
    </row>
    <row r="85" spans="1:14" ht="15" thickBot="1">
      <c r="B85" s="97" t="s">
        <v>1058</v>
      </c>
      <c r="C85" s="98"/>
      <c r="D85" s="98"/>
      <c r="E85" s="98"/>
      <c r="F85" s="98"/>
      <c r="G85" s="98"/>
      <c r="H85" s="98"/>
      <c r="I85" s="99"/>
      <c r="J85" s="100"/>
      <c r="K85" s="314">
        <v>0.05</v>
      </c>
      <c r="L85" s="857">
        <f>N78*K85</f>
        <v>79</v>
      </c>
      <c r="M85" s="858"/>
      <c r="N85" s="57"/>
    </row>
    <row r="86" spans="1:14" ht="15" thickBot="1">
      <c r="B86" s="820" t="s">
        <v>1037</v>
      </c>
      <c r="C86" s="821"/>
      <c r="D86" s="821"/>
      <c r="E86" s="821"/>
      <c r="F86" s="821"/>
      <c r="G86" s="821"/>
      <c r="H86" s="821"/>
      <c r="I86" s="821"/>
      <c r="J86" s="821"/>
      <c r="K86" s="821"/>
      <c r="L86" s="821"/>
      <c r="M86" s="822"/>
      <c r="N86" s="58">
        <f>L83+L84+L85</f>
        <v>474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2054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1770</v>
      </c>
      <c r="N48" s="281">
        <f>K48*M48</f>
        <v>1770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1770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1770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354</v>
      </c>
      <c r="M83" s="856"/>
      <c r="N83" s="57"/>
    </row>
    <row r="84" spans="1:14">
      <c r="B84" s="95" t="s">
        <v>1057</v>
      </c>
      <c r="C84" s="96"/>
      <c r="D84" s="96"/>
      <c r="E84" s="96"/>
      <c r="F84" s="96"/>
      <c r="G84" s="96"/>
      <c r="H84" s="96"/>
      <c r="I84" s="93"/>
      <c r="J84" s="94"/>
      <c r="K84" s="313">
        <v>0.05</v>
      </c>
      <c r="L84" s="855">
        <f>N78*K84</f>
        <v>88.5</v>
      </c>
      <c r="M84" s="856"/>
      <c r="N84" s="57"/>
    </row>
    <row r="85" spans="1:14" ht="15" thickBot="1">
      <c r="B85" s="97" t="s">
        <v>1058</v>
      </c>
      <c r="C85" s="98"/>
      <c r="D85" s="98"/>
      <c r="E85" s="98"/>
      <c r="F85" s="98"/>
      <c r="G85" s="98"/>
      <c r="H85" s="98"/>
      <c r="I85" s="99"/>
      <c r="J85" s="100"/>
      <c r="K85" s="314">
        <v>0.05</v>
      </c>
      <c r="L85" s="857">
        <f>N78*K85</f>
        <v>88.5</v>
      </c>
      <c r="M85" s="858"/>
      <c r="N85" s="57"/>
    </row>
    <row r="86" spans="1:14" ht="15" thickBot="1">
      <c r="B86" s="820" t="s">
        <v>1037</v>
      </c>
      <c r="C86" s="821"/>
      <c r="D86" s="821"/>
      <c r="E86" s="821"/>
      <c r="F86" s="821"/>
      <c r="G86" s="821"/>
      <c r="H86" s="821"/>
      <c r="I86" s="821"/>
      <c r="J86" s="821"/>
      <c r="K86" s="821"/>
      <c r="L86" s="821"/>
      <c r="M86" s="822"/>
      <c r="N86" s="58">
        <f>L83+L84+L85</f>
        <v>531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1810</v>
      </c>
      <c r="N48" s="281">
        <f>K48*M48</f>
        <v>1810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1810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1810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362</v>
      </c>
      <c r="M83" s="856"/>
      <c r="N83" s="57"/>
    </row>
    <row r="84" spans="1:14">
      <c r="B84" s="95" t="s">
        <v>1057</v>
      </c>
      <c r="C84" s="96"/>
      <c r="D84" s="96"/>
      <c r="E84" s="96"/>
      <c r="F84" s="96"/>
      <c r="G84" s="96"/>
      <c r="H84" s="96"/>
      <c r="I84" s="93"/>
      <c r="J84" s="94"/>
      <c r="K84" s="313">
        <v>0.05</v>
      </c>
      <c r="L84" s="855">
        <f>N78*K84</f>
        <v>90.5</v>
      </c>
      <c r="M84" s="856"/>
      <c r="N84" s="57"/>
    </row>
    <row r="85" spans="1:14" ht="15" thickBot="1">
      <c r="B85" s="97" t="s">
        <v>1058</v>
      </c>
      <c r="C85" s="98"/>
      <c r="D85" s="98"/>
      <c r="E85" s="98"/>
      <c r="F85" s="98"/>
      <c r="G85" s="98"/>
      <c r="H85" s="98"/>
      <c r="I85" s="99"/>
      <c r="J85" s="100"/>
      <c r="K85" s="314">
        <v>0.05</v>
      </c>
      <c r="L85" s="857">
        <f>N78*K85</f>
        <v>90.5</v>
      </c>
      <c r="M85" s="858"/>
      <c r="N85" s="57"/>
    </row>
    <row r="86" spans="1:14" ht="15" thickBot="1">
      <c r="B86" s="820" t="s">
        <v>1037</v>
      </c>
      <c r="C86" s="821"/>
      <c r="D86" s="821"/>
      <c r="E86" s="821"/>
      <c r="F86" s="821"/>
      <c r="G86" s="821"/>
      <c r="H86" s="821"/>
      <c r="I86" s="821"/>
      <c r="J86" s="821"/>
      <c r="K86" s="821"/>
      <c r="L86" s="821"/>
      <c r="M86" s="822"/>
      <c r="N86" s="58">
        <f>L83+L84+L85</f>
        <v>543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2353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1770</v>
      </c>
      <c r="N48" s="281">
        <f>K48*M48</f>
        <v>1770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1770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1770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354</v>
      </c>
      <c r="M83" s="856"/>
      <c r="N83" s="57"/>
    </row>
    <row r="84" spans="1:14">
      <c r="B84" s="95" t="s">
        <v>1057</v>
      </c>
      <c r="C84" s="96"/>
      <c r="D84" s="96"/>
      <c r="E84" s="96"/>
      <c r="F84" s="96"/>
      <c r="G84" s="96"/>
      <c r="H84" s="96"/>
      <c r="I84" s="93"/>
      <c r="J84" s="94"/>
      <c r="K84" s="313">
        <v>0.05</v>
      </c>
      <c r="L84" s="855">
        <f>N78*K84</f>
        <v>88.5</v>
      </c>
      <c r="M84" s="856"/>
      <c r="N84" s="57"/>
    </row>
    <row r="85" spans="1:14" ht="15" thickBot="1">
      <c r="B85" s="97" t="s">
        <v>1058</v>
      </c>
      <c r="C85" s="98"/>
      <c r="D85" s="98"/>
      <c r="E85" s="98"/>
      <c r="F85" s="98"/>
      <c r="G85" s="98"/>
      <c r="H85" s="98"/>
      <c r="I85" s="99"/>
      <c r="J85" s="100"/>
      <c r="K85" s="314">
        <v>0.05</v>
      </c>
      <c r="L85" s="857">
        <f>N78*K85</f>
        <v>88.5</v>
      </c>
      <c r="M85" s="858"/>
      <c r="N85" s="57"/>
    </row>
    <row r="86" spans="1:14" ht="15" thickBot="1">
      <c r="B86" s="820" t="s">
        <v>1037</v>
      </c>
      <c r="C86" s="821"/>
      <c r="D86" s="821"/>
      <c r="E86" s="821"/>
      <c r="F86" s="821"/>
      <c r="G86" s="821"/>
      <c r="H86" s="821"/>
      <c r="I86" s="821"/>
      <c r="J86" s="821"/>
      <c r="K86" s="821"/>
      <c r="L86" s="821"/>
      <c r="M86" s="822"/>
      <c r="N86" s="58">
        <f>L83+L84+L85</f>
        <v>531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1770</v>
      </c>
      <c r="N48" s="281">
        <f>K48*M48</f>
        <v>1770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1770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1770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354</v>
      </c>
      <c r="M83" s="856"/>
      <c r="N83" s="57"/>
    </row>
    <row r="84" spans="1:14">
      <c r="B84" s="95" t="s">
        <v>1057</v>
      </c>
      <c r="C84" s="96"/>
      <c r="D84" s="96"/>
      <c r="E84" s="96"/>
      <c r="F84" s="96"/>
      <c r="G84" s="96"/>
      <c r="H84" s="96"/>
      <c r="I84" s="93"/>
      <c r="J84" s="94"/>
      <c r="K84" s="313">
        <v>0.05</v>
      </c>
      <c r="L84" s="855">
        <f>N78*K84</f>
        <v>88.5</v>
      </c>
      <c r="M84" s="856"/>
      <c r="N84" s="57"/>
    </row>
    <row r="85" spans="1:14" ht="15" thickBot="1">
      <c r="B85" s="97" t="s">
        <v>1058</v>
      </c>
      <c r="C85" s="98"/>
      <c r="D85" s="98"/>
      <c r="E85" s="98"/>
      <c r="F85" s="98"/>
      <c r="G85" s="98"/>
      <c r="H85" s="98"/>
      <c r="I85" s="99"/>
      <c r="J85" s="100"/>
      <c r="K85" s="314">
        <v>0.05</v>
      </c>
      <c r="L85" s="857">
        <f>N78*K85</f>
        <v>88.5</v>
      </c>
      <c r="M85" s="858"/>
      <c r="N85" s="57"/>
    </row>
    <row r="86" spans="1:14" ht="15" thickBot="1">
      <c r="B86" s="820" t="s">
        <v>1037</v>
      </c>
      <c r="C86" s="821"/>
      <c r="D86" s="821"/>
      <c r="E86" s="821"/>
      <c r="F86" s="821"/>
      <c r="G86" s="821"/>
      <c r="H86" s="821"/>
      <c r="I86" s="821"/>
      <c r="J86" s="821"/>
      <c r="K86" s="821"/>
      <c r="L86" s="821"/>
      <c r="M86" s="822"/>
      <c r="N86" s="58">
        <f>L83+L84+L85</f>
        <v>531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2310</v>
      </c>
      <c r="N48" s="281">
        <f>K48*M48</f>
        <v>2310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2310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2310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462</v>
      </c>
      <c r="M83" s="856"/>
      <c r="N83" s="57"/>
    </row>
    <row r="84" spans="1:14">
      <c r="B84" s="95" t="s">
        <v>1057</v>
      </c>
      <c r="C84" s="96"/>
      <c r="D84" s="96"/>
      <c r="E84" s="96"/>
      <c r="F84" s="96"/>
      <c r="G84" s="96"/>
      <c r="H84" s="96"/>
      <c r="I84" s="93"/>
      <c r="J84" s="94"/>
      <c r="K84" s="313">
        <v>0.05</v>
      </c>
      <c r="L84" s="855">
        <f>N78*K84</f>
        <v>115.5</v>
      </c>
      <c r="M84" s="856"/>
      <c r="N84" s="57"/>
    </row>
    <row r="85" spans="1:14" ht="15" thickBot="1">
      <c r="B85" s="97" t="s">
        <v>1058</v>
      </c>
      <c r="C85" s="98"/>
      <c r="D85" s="98"/>
      <c r="E85" s="98"/>
      <c r="F85" s="98"/>
      <c r="G85" s="98"/>
      <c r="H85" s="98"/>
      <c r="I85" s="99"/>
      <c r="J85" s="100"/>
      <c r="K85" s="314">
        <v>0.05</v>
      </c>
      <c r="L85" s="857">
        <f>N78*K85</f>
        <v>115.5</v>
      </c>
      <c r="M85" s="858"/>
      <c r="N85" s="57"/>
    </row>
    <row r="86" spans="1:14" ht="15" thickBot="1">
      <c r="B86" s="820" t="s">
        <v>1037</v>
      </c>
      <c r="C86" s="821"/>
      <c r="D86" s="821"/>
      <c r="E86" s="821"/>
      <c r="F86" s="821"/>
      <c r="G86" s="821"/>
      <c r="H86" s="821"/>
      <c r="I86" s="821"/>
      <c r="J86" s="821"/>
      <c r="K86" s="821"/>
      <c r="L86" s="821"/>
      <c r="M86" s="822"/>
      <c r="N86" s="58">
        <f>L83+L84+L85</f>
        <v>693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2310</v>
      </c>
      <c r="N48" s="281">
        <f>K48*M48</f>
        <v>2310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2310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2310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462</v>
      </c>
      <c r="M83" s="856"/>
      <c r="N83" s="57"/>
    </row>
    <row r="84" spans="1:14">
      <c r="B84" s="95" t="s">
        <v>1057</v>
      </c>
      <c r="C84" s="96"/>
      <c r="D84" s="96"/>
      <c r="E84" s="96"/>
      <c r="F84" s="96"/>
      <c r="G84" s="96"/>
      <c r="H84" s="96"/>
      <c r="I84" s="93"/>
      <c r="J84" s="94"/>
      <c r="K84" s="313">
        <v>0.05</v>
      </c>
      <c r="L84" s="855">
        <f>N78*K84</f>
        <v>115.5</v>
      </c>
      <c r="M84" s="856"/>
      <c r="N84" s="57"/>
    </row>
    <row r="85" spans="1:14" ht="15" thickBot="1">
      <c r="B85" s="97" t="s">
        <v>1058</v>
      </c>
      <c r="C85" s="98"/>
      <c r="D85" s="98"/>
      <c r="E85" s="98"/>
      <c r="F85" s="98"/>
      <c r="G85" s="98"/>
      <c r="H85" s="98"/>
      <c r="I85" s="99"/>
      <c r="J85" s="100"/>
      <c r="K85" s="314">
        <v>0.05</v>
      </c>
      <c r="L85" s="857">
        <f>N78*K85</f>
        <v>115.5</v>
      </c>
      <c r="M85" s="858"/>
      <c r="N85" s="57"/>
    </row>
    <row r="86" spans="1:14" ht="15" thickBot="1">
      <c r="B86" s="820" t="s">
        <v>1037</v>
      </c>
      <c r="C86" s="821"/>
      <c r="D86" s="821"/>
      <c r="E86" s="821"/>
      <c r="F86" s="821"/>
      <c r="G86" s="821"/>
      <c r="H86" s="821"/>
      <c r="I86" s="821"/>
      <c r="J86" s="821"/>
      <c r="K86" s="821"/>
      <c r="L86" s="821"/>
      <c r="M86" s="822"/>
      <c r="N86" s="58">
        <f>L83+L84+L85</f>
        <v>693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2310</v>
      </c>
      <c r="N48" s="281">
        <f>K48*M48</f>
        <v>2310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2310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2310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462</v>
      </c>
      <c r="M83" s="856"/>
      <c r="N83" s="57"/>
    </row>
    <row r="84" spans="1:14">
      <c r="B84" s="95" t="s">
        <v>1057</v>
      </c>
      <c r="C84" s="96"/>
      <c r="D84" s="96"/>
      <c r="E84" s="96"/>
      <c r="F84" s="96"/>
      <c r="G84" s="96"/>
      <c r="H84" s="96"/>
      <c r="I84" s="93"/>
      <c r="J84" s="94"/>
      <c r="K84" s="313">
        <v>0.05</v>
      </c>
      <c r="L84" s="855">
        <f>N78*K84</f>
        <v>115.5</v>
      </c>
      <c r="M84" s="856"/>
      <c r="N84" s="57"/>
    </row>
    <row r="85" spans="1:14" ht="15" thickBot="1">
      <c r="B85" s="97" t="s">
        <v>1058</v>
      </c>
      <c r="C85" s="98"/>
      <c r="D85" s="98"/>
      <c r="E85" s="98"/>
      <c r="F85" s="98"/>
      <c r="G85" s="98"/>
      <c r="H85" s="98"/>
      <c r="I85" s="99"/>
      <c r="J85" s="100"/>
      <c r="K85" s="314">
        <v>0.05</v>
      </c>
      <c r="L85" s="857">
        <f>N78*K85</f>
        <v>115.5</v>
      </c>
      <c r="M85" s="858"/>
      <c r="N85" s="57"/>
    </row>
    <row r="86" spans="1:14" ht="15" thickBot="1">
      <c r="B86" s="820" t="s">
        <v>1037</v>
      </c>
      <c r="C86" s="821"/>
      <c r="D86" s="821"/>
      <c r="E86" s="821"/>
      <c r="F86" s="821"/>
      <c r="G86" s="821"/>
      <c r="H86" s="821"/>
      <c r="I86" s="821"/>
      <c r="J86" s="821"/>
      <c r="K86" s="821"/>
      <c r="L86" s="821"/>
      <c r="M86" s="822"/>
      <c r="N86" s="58">
        <f>L83+L84+L85</f>
        <v>693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2840</v>
      </c>
      <c r="N48" s="281">
        <f>K48*M48</f>
        <v>2840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2840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2840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568</v>
      </c>
      <c r="M83" s="856"/>
      <c r="N83" s="57"/>
    </row>
    <row r="84" spans="1:14">
      <c r="B84" s="95" t="s">
        <v>1057</v>
      </c>
      <c r="C84" s="96"/>
      <c r="D84" s="96"/>
      <c r="E84" s="96"/>
      <c r="F84" s="96"/>
      <c r="G84" s="96"/>
      <c r="H84" s="96"/>
      <c r="I84" s="93"/>
      <c r="J84" s="94"/>
      <c r="K84" s="313">
        <v>0.05</v>
      </c>
      <c r="L84" s="855">
        <f>N78*K84</f>
        <v>142</v>
      </c>
      <c r="M84" s="856"/>
      <c r="N84" s="57"/>
    </row>
    <row r="85" spans="1:14" ht="15" thickBot="1">
      <c r="B85" s="97" t="s">
        <v>1058</v>
      </c>
      <c r="C85" s="98"/>
      <c r="D85" s="98"/>
      <c r="E85" s="98"/>
      <c r="F85" s="98"/>
      <c r="G85" s="98"/>
      <c r="H85" s="98"/>
      <c r="I85" s="99"/>
      <c r="J85" s="100"/>
      <c r="K85" s="314">
        <v>0.05</v>
      </c>
      <c r="L85" s="857">
        <f>N78*K85</f>
        <v>142</v>
      </c>
      <c r="M85" s="858"/>
      <c r="N85" s="57"/>
    </row>
    <row r="86" spans="1:14" ht="15" thickBot="1">
      <c r="B86" s="820" t="s">
        <v>1037</v>
      </c>
      <c r="C86" s="821"/>
      <c r="D86" s="821"/>
      <c r="E86" s="821"/>
      <c r="F86" s="821"/>
      <c r="G86" s="821"/>
      <c r="H86" s="821"/>
      <c r="I86" s="821"/>
      <c r="J86" s="821"/>
      <c r="K86" s="821"/>
      <c r="L86" s="821"/>
      <c r="M86" s="822"/>
      <c r="N86" s="58">
        <f>L83+L84+L85</f>
        <v>852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2840</v>
      </c>
      <c r="N48" s="281">
        <f>K48*M48</f>
        <v>2840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2840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2840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568</v>
      </c>
      <c r="M83" s="856"/>
      <c r="N83" s="57"/>
    </row>
    <row r="84" spans="1:14">
      <c r="B84" s="95" t="s">
        <v>1057</v>
      </c>
      <c r="C84" s="96"/>
      <c r="D84" s="96"/>
      <c r="E84" s="96"/>
      <c r="F84" s="96"/>
      <c r="G84" s="96"/>
      <c r="H84" s="96"/>
      <c r="I84" s="93"/>
      <c r="J84" s="94"/>
      <c r="K84" s="313">
        <v>0.05</v>
      </c>
      <c r="L84" s="855">
        <f>N78*K84</f>
        <v>142</v>
      </c>
      <c r="M84" s="856"/>
      <c r="N84" s="57"/>
    </row>
    <row r="85" spans="1:14" ht="15" thickBot="1">
      <c r="B85" s="97" t="s">
        <v>1058</v>
      </c>
      <c r="C85" s="98"/>
      <c r="D85" s="98"/>
      <c r="E85" s="98"/>
      <c r="F85" s="98"/>
      <c r="G85" s="98"/>
      <c r="H85" s="98"/>
      <c r="I85" s="99"/>
      <c r="J85" s="100"/>
      <c r="K85" s="314">
        <v>0.05</v>
      </c>
      <c r="L85" s="857">
        <f>N78*K85</f>
        <v>142</v>
      </c>
      <c r="M85" s="858"/>
      <c r="N85" s="57"/>
    </row>
    <row r="86" spans="1:14" ht="15" thickBot="1">
      <c r="B86" s="820" t="s">
        <v>1037</v>
      </c>
      <c r="C86" s="821"/>
      <c r="D86" s="821"/>
      <c r="E86" s="821"/>
      <c r="F86" s="821"/>
      <c r="G86" s="821"/>
      <c r="H86" s="821"/>
      <c r="I86" s="821"/>
      <c r="J86" s="821"/>
      <c r="K86" s="821"/>
      <c r="L86" s="821"/>
      <c r="M86" s="822"/>
      <c r="N86" s="58">
        <f>L83+L84+L85</f>
        <v>852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2840</v>
      </c>
      <c r="N48" s="281">
        <f>K48*M48</f>
        <v>2840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2840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2840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568</v>
      </c>
      <c r="M83" s="856"/>
      <c r="N83" s="57"/>
    </row>
    <row r="84" spans="1:14">
      <c r="B84" s="95" t="s">
        <v>1057</v>
      </c>
      <c r="C84" s="96"/>
      <c r="D84" s="96"/>
      <c r="E84" s="96"/>
      <c r="F84" s="96"/>
      <c r="G84" s="96"/>
      <c r="H84" s="96"/>
      <c r="I84" s="93"/>
      <c r="J84" s="94"/>
      <c r="K84" s="313">
        <v>0.05</v>
      </c>
      <c r="L84" s="855">
        <f>N78*K84</f>
        <v>142</v>
      </c>
      <c r="M84" s="856"/>
      <c r="N84" s="57"/>
    </row>
    <row r="85" spans="1:14" ht="15" thickBot="1">
      <c r="B85" s="97" t="s">
        <v>1058</v>
      </c>
      <c r="C85" s="98"/>
      <c r="D85" s="98"/>
      <c r="E85" s="98"/>
      <c r="F85" s="98"/>
      <c r="G85" s="98"/>
      <c r="H85" s="98"/>
      <c r="I85" s="99"/>
      <c r="J85" s="100"/>
      <c r="K85" s="314">
        <v>0.05</v>
      </c>
      <c r="L85" s="857">
        <f>N78*K85</f>
        <v>142</v>
      </c>
      <c r="M85" s="858"/>
      <c r="N85" s="57"/>
    </row>
    <row r="86" spans="1:14" ht="15" thickBot="1">
      <c r="B86" s="820" t="s">
        <v>1037</v>
      </c>
      <c r="C86" s="821"/>
      <c r="D86" s="821"/>
      <c r="E86" s="821"/>
      <c r="F86" s="821"/>
      <c r="G86" s="821"/>
      <c r="H86" s="821"/>
      <c r="I86" s="821"/>
      <c r="J86" s="821"/>
      <c r="K86" s="821"/>
      <c r="L86" s="821"/>
      <c r="M86" s="822"/>
      <c r="N86" s="58">
        <f>L83+L84+L85</f>
        <v>852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2840</v>
      </c>
      <c r="N48" s="281">
        <f>K48*M48</f>
        <v>2840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2840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2840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568</v>
      </c>
      <c r="M83" s="856"/>
      <c r="N83" s="57"/>
    </row>
    <row r="84" spans="1:14">
      <c r="B84" s="95" t="s">
        <v>1057</v>
      </c>
      <c r="C84" s="96"/>
      <c r="D84" s="96"/>
      <c r="E84" s="96"/>
      <c r="F84" s="96"/>
      <c r="G84" s="96"/>
      <c r="H84" s="96"/>
      <c r="I84" s="93"/>
      <c r="J84" s="94"/>
      <c r="K84" s="313">
        <v>0.05</v>
      </c>
      <c r="L84" s="855">
        <f>N78*K84</f>
        <v>142</v>
      </c>
      <c r="M84" s="856"/>
      <c r="N84" s="57"/>
    </row>
    <row r="85" spans="1:14" ht="15" thickBot="1">
      <c r="B85" s="97" t="s">
        <v>1058</v>
      </c>
      <c r="C85" s="98"/>
      <c r="D85" s="98"/>
      <c r="E85" s="98"/>
      <c r="F85" s="98"/>
      <c r="G85" s="98"/>
      <c r="H85" s="98"/>
      <c r="I85" s="99"/>
      <c r="J85" s="100"/>
      <c r="K85" s="314">
        <v>0.05</v>
      </c>
      <c r="L85" s="857">
        <f>N78*K85</f>
        <v>142</v>
      </c>
      <c r="M85" s="858"/>
      <c r="N85" s="57"/>
    </row>
    <row r="86" spans="1:14" ht="15" thickBot="1">
      <c r="B86" s="820" t="s">
        <v>1037</v>
      </c>
      <c r="C86" s="821"/>
      <c r="D86" s="821"/>
      <c r="E86" s="821"/>
      <c r="F86" s="821"/>
      <c r="G86" s="821"/>
      <c r="H86" s="821"/>
      <c r="I86" s="821"/>
      <c r="J86" s="821"/>
      <c r="K86" s="821"/>
      <c r="L86" s="821"/>
      <c r="M86" s="822"/>
      <c r="N86" s="58">
        <f>L83+L84+L85</f>
        <v>852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2840</v>
      </c>
      <c r="N48" s="281">
        <f>K48*M48</f>
        <v>2840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2840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2840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568</v>
      </c>
      <c r="M83" s="856"/>
      <c r="N83" s="57"/>
    </row>
    <row r="84" spans="1:14">
      <c r="B84" s="95" t="s">
        <v>1057</v>
      </c>
      <c r="C84" s="96"/>
      <c r="D84" s="96"/>
      <c r="E84" s="96"/>
      <c r="F84" s="96"/>
      <c r="G84" s="96"/>
      <c r="H84" s="96"/>
      <c r="I84" s="93"/>
      <c r="J84" s="94"/>
      <c r="K84" s="313">
        <v>0.05</v>
      </c>
      <c r="L84" s="855">
        <f>N78*K84</f>
        <v>142</v>
      </c>
      <c r="M84" s="856"/>
      <c r="N84" s="57"/>
    </row>
    <row r="85" spans="1:14" ht="15" thickBot="1">
      <c r="B85" s="97" t="s">
        <v>1058</v>
      </c>
      <c r="C85" s="98"/>
      <c r="D85" s="98"/>
      <c r="E85" s="98"/>
      <c r="F85" s="98"/>
      <c r="G85" s="98"/>
      <c r="H85" s="98"/>
      <c r="I85" s="99"/>
      <c r="J85" s="100"/>
      <c r="K85" s="314">
        <v>0.05</v>
      </c>
      <c r="L85" s="857">
        <f>N78*K85</f>
        <v>142</v>
      </c>
      <c r="M85" s="858"/>
      <c r="N85" s="57"/>
    </row>
    <row r="86" spans="1:14" ht="15" thickBot="1">
      <c r="B86" s="820" t="s">
        <v>1037</v>
      </c>
      <c r="C86" s="821"/>
      <c r="D86" s="821"/>
      <c r="E86" s="821"/>
      <c r="F86" s="821"/>
      <c r="G86" s="821"/>
      <c r="H86" s="821"/>
      <c r="I86" s="821"/>
      <c r="J86" s="821"/>
      <c r="K86" s="821"/>
      <c r="L86" s="821"/>
      <c r="M86" s="822"/>
      <c r="N86" s="58">
        <f>L83+L84+L85</f>
        <v>852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2840</v>
      </c>
      <c r="N48" s="281">
        <f>K48*M48</f>
        <v>2840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2840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2840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568</v>
      </c>
      <c r="M83" s="856"/>
      <c r="N83" s="57"/>
    </row>
    <row r="84" spans="1:14">
      <c r="B84" s="95" t="s">
        <v>1057</v>
      </c>
      <c r="C84" s="96"/>
      <c r="D84" s="96"/>
      <c r="E84" s="96"/>
      <c r="F84" s="96"/>
      <c r="G84" s="96"/>
      <c r="H84" s="96"/>
      <c r="I84" s="93"/>
      <c r="J84" s="94"/>
      <c r="K84" s="313">
        <v>0.05</v>
      </c>
      <c r="L84" s="855">
        <f>N78*K84</f>
        <v>142</v>
      </c>
      <c r="M84" s="856"/>
      <c r="N84" s="57"/>
    </row>
    <row r="85" spans="1:14" ht="15" thickBot="1">
      <c r="B85" s="97" t="s">
        <v>1058</v>
      </c>
      <c r="C85" s="98"/>
      <c r="D85" s="98"/>
      <c r="E85" s="98"/>
      <c r="F85" s="98"/>
      <c r="G85" s="98"/>
      <c r="H85" s="98"/>
      <c r="I85" s="99"/>
      <c r="J85" s="100"/>
      <c r="K85" s="314">
        <v>0.05</v>
      </c>
      <c r="L85" s="857">
        <f>N78*K85</f>
        <v>142</v>
      </c>
      <c r="M85" s="858"/>
      <c r="N85" s="57"/>
    </row>
    <row r="86" spans="1:14" ht="15" thickBot="1">
      <c r="B86" s="820" t="s">
        <v>1037</v>
      </c>
      <c r="C86" s="821"/>
      <c r="D86" s="821"/>
      <c r="E86" s="821"/>
      <c r="F86" s="821"/>
      <c r="G86" s="821"/>
      <c r="H86" s="821"/>
      <c r="I86" s="821"/>
      <c r="J86" s="821"/>
      <c r="K86" s="821"/>
      <c r="L86" s="821"/>
      <c r="M86" s="822"/>
      <c r="N86" s="58">
        <f>L83+L84+L85</f>
        <v>852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2360</v>
      </c>
      <c r="N48" s="281">
        <f>K48*M48</f>
        <v>2360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2360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2360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472</v>
      </c>
      <c r="M83" s="856"/>
      <c r="N83" s="57"/>
    </row>
    <row r="84" spans="1:14">
      <c r="B84" s="95" t="s">
        <v>1057</v>
      </c>
      <c r="C84" s="96"/>
      <c r="D84" s="96"/>
      <c r="E84" s="96"/>
      <c r="F84" s="96"/>
      <c r="G84" s="96"/>
      <c r="H84" s="96"/>
      <c r="I84" s="93"/>
      <c r="J84" s="94"/>
      <c r="K84" s="313">
        <v>0.05</v>
      </c>
      <c r="L84" s="855">
        <f>N78*K84</f>
        <v>118</v>
      </c>
      <c r="M84" s="856"/>
      <c r="N84" s="57"/>
    </row>
    <row r="85" spans="1:14" ht="15" thickBot="1">
      <c r="B85" s="97" t="s">
        <v>1058</v>
      </c>
      <c r="C85" s="98"/>
      <c r="D85" s="98"/>
      <c r="E85" s="98"/>
      <c r="F85" s="98"/>
      <c r="G85" s="98"/>
      <c r="H85" s="98"/>
      <c r="I85" s="99"/>
      <c r="J85" s="100"/>
      <c r="K85" s="314">
        <v>0.05</v>
      </c>
      <c r="L85" s="857">
        <f>N78*K85</f>
        <v>118</v>
      </c>
      <c r="M85" s="858"/>
      <c r="N85" s="57"/>
    </row>
    <row r="86" spans="1:14" ht="15" thickBot="1">
      <c r="B86" s="820" t="s">
        <v>1037</v>
      </c>
      <c r="C86" s="821"/>
      <c r="D86" s="821"/>
      <c r="E86" s="821"/>
      <c r="F86" s="821"/>
      <c r="G86" s="821"/>
      <c r="H86" s="821"/>
      <c r="I86" s="821"/>
      <c r="J86" s="821"/>
      <c r="K86" s="821"/>
      <c r="L86" s="821"/>
      <c r="M86" s="822"/>
      <c r="N86" s="58">
        <f>L83+L84+L85</f>
        <v>708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3068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500</v>
      </c>
      <c r="N36" s="281">
        <f>K36/M36</f>
        <v>162.82</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500</v>
      </c>
      <c r="N37" s="281">
        <f>K37/M37</f>
        <v>134.4</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N75*M41</f>
        <v>0.51067249999999997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297.73067250000003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1770</v>
      </c>
      <c r="N48" s="281">
        <f>K48*M48</f>
        <v>1770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1770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8"/>
      <c r="M64" s="899"/>
      <c r="N64" s="133"/>
    </row>
    <row r="65" spans="1:14" ht="15" thickBot="1">
      <c r="B65" s="909" t="s">
        <v>1037</v>
      </c>
      <c r="C65" s="863"/>
      <c r="D65" s="863"/>
      <c r="E65" s="863"/>
      <c r="F65" s="863"/>
      <c r="G65" s="863"/>
      <c r="H65" s="863"/>
      <c r="I65" s="863"/>
      <c r="J65" s="863"/>
      <c r="K65" s="863"/>
      <c r="L65" s="863"/>
      <c r="M65" s="864"/>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59" t="s">
        <v>1047</v>
      </c>
      <c r="C69" s="860"/>
      <c r="D69" s="860"/>
      <c r="E69" s="860"/>
      <c r="F69" s="860"/>
      <c r="G69" s="860"/>
      <c r="H69" s="860"/>
      <c r="I69" s="79" t="s">
        <v>1048</v>
      </c>
      <c r="J69" s="81" t="s">
        <v>1494</v>
      </c>
      <c r="K69" s="80" t="s">
        <v>1050</v>
      </c>
      <c r="L69" s="861" t="s">
        <v>1034</v>
      </c>
      <c r="M69" s="862"/>
      <c r="N69" s="104" t="s">
        <v>1035</v>
      </c>
    </row>
    <row r="70" spans="1:14">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8">
        <v>4000</v>
      </c>
      <c r="N70" s="404">
        <f>K70/M70</f>
        <v>51.067250000000001</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96"/>
      <c r="C74" s="897"/>
      <c r="D74" s="897"/>
      <c r="E74" s="897"/>
      <c r="F74" s="897"/>
      <c r="G74" s="897"/>
      <c r="H74" s="897"/>
      <c r="I74" s="132"/>
      <c r="J74" s="132"/>
      <c r="K74" s="132"/>
      <c r="L74" s="910"/>
      <c r="M74" s="910"/>
      <c r="N74" s="51"/>
    </row>
    <row r="75" spans="1:14" ht="15" thickBot="1">
      <c r="B75" s="909" t="s">
        <v>1037</v>
      </c>
      <c r="C75" s="863"/>
      <c r="D75" s="863"/>
      <c r="E75" s="863"/>
      <c r="F75" s="863"/>
      <c r="G75" s="863"/>
      <c r="H75" s="863"/>
      <c r="I75" s="863"/>
      <c r="J75" s="863"/>
      <c r="K75" s="863"/>
      <c r="L75" s="863"/>
      <c r="M75" s="864"/>
      <c r="N75" s="310">
        <f>SUM(N70:N74)</f>
        <v>51.067250000000001</v>
      </c>
    </row>
    <row r="76" spans="1:14" ht="15" thickBot="1">
      <c r="B76" s="39"/>
      <c r="C76" s="40"/>
      <c r="D76" s="40"/>
      <c r="E76" s="40"/>
      <c r="F76" s="40"/>
      <c r="G76" s="40"/>
      <c r="H76" s="40"/>
      <c r="I76" s="40"/>
      <c r="J76" s="40"/>
      <c r="K76" s="40"/>
      <c r="L76" s="40"/>
      <c r="M76" s="40"/>
      <c r="N76" s="41"/>
    </row>
    <row r="77" spans="1:14" ht="15" thickBot="1">
      <c r="B77" s="820" t="s">
        <v>1051</v>
      </c>
      <c r="C77" s="821"/>
      <c r="D77" s="821"/>
      <c r="E77" s="821"/>
      <c r="F77" s="821"/>
      <c r="G77" s="821"/>
      <c r="H77" s="821"/>
      <c r="I77" s="821"/>
      <c r="J77" s="821"/>
      <c r="K77" s="821"/>
      <c r="L77" s="821"/>
      <c r="M77" s="822"/>
      <c r="N77" s="105">
        <f>N43+N54+N65+N75</f>
        <v>2118.7979224999999</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423.75958450000002</v>
      </c>
      <c r="M82" s="856"/>
      <c r="N82" s="57"/>
    </row>
    <row r="83" spans="1:14">
      <c r="B83" s="95" t="s">
        <v>1057</v>
      </c>
      <c r="C83" s="96"/>
      <c r="D83" s="96"/>
      <c r="E83" s="96"/>
      <c r="F83" s="96"/>
      <c r="G83" s="96"/>
      <c r="H83" s="96"/>
      <c r="I83" s="93"/>
      <c r="J83" s="94"/>
      <c r="K83" s="313">
        <v>0.05</v>
      </c>
      <c r="L83" s="855">
        <f>N77*K83</f>
        <v>105.939896125</v>
      </c>
      <c r="M83" s="856"/>
      <c r="N83" s="57"/>
    </row>
    <row r="84" spans="1:14" ht="15" thickBot="1">
      <c r="B84" s="97" t="s">
        <v>1058</v>
      </c>
      <c r="C84" s="98"/>
      <c r="D84" s="98"/>
      <c r="E84" s="98"/>
      <c r="F84" s="98"/>
      <c r="G84" s="98"/>
      <c r="H84" s="98"/>
      <c r="I84" s="99"/>
      <c r="J84" s="100"/>
      <c r="K84" s="314">
        <v>0.05</v>
      </c>
      <c r="L84" s="857">
        <f>N77*K84</f>
        <v>105.939896125</v>
      </c>
      <c r="M84" s="858"/>
      <c r="N84" s="57"/>
    </row>
    <row r="85" spans="1:14" ht="15" thickBot="1">
      <c r="B85" s="820" t="s">
        <v>1037</v>
      </c>
      <c r="C85" s="821"/>
      <c r="D85" s="821"/>
      <c r="E85" s="821"/>
      <c r="F85" s="821"/>
      <c r="G85" s="821"/>
      <c r="H85" s="821"/>
      <c r="I85" s="821"/>
      <c r="J85" s="821"/>
      <c r="K85" s="821"/>
      <c r="L85" s="821"/>
      <c r="M85" s="822"/>
      <c r="N85" s="58">
        <f>L82+L83+L84</f>
        <v>635.63937675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2754.4372992499998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0" t="s">
        <v>2327</v>
      </c>
      <c r="C118" s="402"/>
      <c r="D118" s="402"/>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500</v>
      </c>
      <c r="N36" s="281">
        <f>K36/M36</f>
        <v>162.82</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500</v>
      </c>
      <c r="N37" s="281">
        <f>K37/M37</f>
        <v>134.4</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0.51067249999999997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297.73067250000003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1770</v>
      </c>
      <c r="N48" s="281">
        <f>K48*M48</f>
        <v>1770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1770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51.067250000000001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2118.7979224999999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423.75958450000002</v>
      </c>
      <c r="M83" s="856"/>
      <c r="N83" s="57"/>
    </row>
    <row r="84" spans="1:14">
      <c r="B84" s="95" t="s">
        <v>1057</v>
      </c>
      <c r="C84" s="96"/>
      <c r="D84" s="96"/>
      <c r="E84" s="96"/>
      <c r="F84" s="96"/>
      <c r="G84" s="96"/>
      <c r="H84" s="96"/>
      <c r="I84" s="93"/>
      <c r="J84" s="94"/>
      <c r="K84" s="313">
        <v>0.05</v>
      </c>
      <c r="L84" s="855">
        <f>N78*K84</f>
        <v>105.939896125</v>
      </c>
      <c r="M84" s="856"/>
      <c r="N84" s="57"/>
    </row>
    <row r="85" spans="1:14" ht="15" thickBot="1">
      <c r="B85" s="97" t="s">
        <v>1058</v>
      </c>
      <c r="C85" s="98"/>
      <c r="D85" s="98"/>
      <c r="E85" s="98"/>
      <c r="F85" s="98"/>
      <c r="G85" s="98"/>
      <c r="H85" s="98"/>
      <c r="I85" s="99"/>
      <c r="J85" s="100"/>
      <c r="K85" s="314">
        <v>0.05</v>
      </c>
      <c r="L85" s="857">
        <f>N78*K85</f>
        <v>105.939896125</v>
      </c>
      <c r="M85" s="858"/>
      <c r="N85" s="57"/>
    </row>
    <row r="86" spans="1:14" ht="15" thickBot="1">
      <c r="B86" s="820" t="s">
        <v>1037</v>
      </c>
      <c r="C86" s="821"/>
      <c r="D86" s="821"/>
      <c r="E86" s="821"/>
      <c r="F86" s="821"/>
      <c r="G86" s="821"/>
      <c r="H86" s="821"/>
      <c r="I86" s="821"/>
      <c r="J86" s="821"/>
      <c r="K86" s="821"/>
      <c r="L86" s="821"/>
      <c r="M86" s="822"/>
      <c r="N86" s="58">
        <f>L83+L84+L85</f>
        <v>635.63937675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2754.4372992499998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500</v>
      </c>
      <c r="N36" s="281">
        <f>K36/M36</f>
        <v>162.82</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500</v>
      </c>
      <c r="N37" s="281">
        <f>K37/M37</f>
        <v>134.4</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0.51067249999999997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297.73067250000003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8440</v>
      </c>
      <c r="N48" s="281">
        <f>K48*M48</f>
        <v>2532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2532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51.067250000000001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2880.7979224999999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576.15958450000005</v>
      </c>
      <c r="M83" s="856"/>
      <c r="N83" s="57"/>
    </row>
    <row r="84" spans="1:14">
      <c r="B84" s="95" t="s">
        <v>1057</v>
      </c>
      <c r="C84" s="96"/>
      <c r="D84" s="96"/>
      <c r="E84" s="96"/>
      <c r="F84" s="96"/>
      <c r="G84" s="96"/>
      <c r="H84" s="96"/>
      <c r="I84" s="93"/>
      <c r="J84" s="94"/>
      <c r="K84" s="313">
        <v>0.05</v>
      </c>
      <c r="L84" s="855">
        <f>N78*K84</f>
        <v>144.03989612500001</v>
      </c>
      <c r="M84" s="856"/>
      <c r="N84" s="57"/>
    </row>
    <row r="85" spans="1:14" ht="15" thickBot="1">
      <c r="B85" s="97" t="s">
        <v>1058</v>
      </c>
      <c r="C85" s="98"/>
      <c r="D85" s="98"/>
      <c r="E85" s="98"/>
      <c r="F85" s="98"/>
      <c r="G85" s="98"/>
      <c r="H85" s="98"/>
      <c r="I85" s="99"/>
      <c r="J85" s="100"/>
      <c r="K85" s="314">
        <v>0.05</v>
      </c>
      <c r="L85" s="857">
        <f>N78*K85</f>
        <v>144.03989612500001</v>
      </c>
      <c r="M85" s="858"/>
      <c r="N85" s="57"/>
    </row>
    <row r="86" spans="1:14" ht="15" thickBot="1">
      <c r="B86" s="820" t="s">
        <v>1037</v>
      </c>
      <c r="C86" s="821"/>
      <c r="D86" s="821"/>
      <c r="E86" s="821"/>
      <c r="F86" s="821"/>
      <c r="G86" s="821"/>
      <c r="H86" s="821"/>
      <c r="I86" s="821"/>
      <c r="J86" s="821"/>
      <c r="K86" s="821"/>
      <c r="L86" s="821"/>
      <c r="M86" s="822"/>
      <c r="N86" s="58">
        <f>L83+L84+L85</f>
        <v>864.23937675000013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3745.0372992500002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952" t="str">
        <f>VLOOKUP(A36,EQUIPOS!A6:D154,3,FALSE)</f>
        <v>Carrotanque Irrigador de asfalto, 1000 GALONES DE CAPACIDAD</v>
      </c>
      <c r="C36" s="953"/>
      <c r="D36" s="953"/>
      <c r="E36" s="953"/>
      <c r="F36" s="953"/>
      <c r="G36" s="953"/>
      <c r="H36" s="954"/>
      <c r="I36" s="276"/>
      <c r="J36" s="277"/>
      <c r="K36" s="278">
        <f>VLOOKUP(A36,EQUIPOS!A6:D163,4,FALSE)</f>
        <v>81410</v>
      </c>
      <c r="L36" s="279"/>
      <c r="M36" s="280">
        <v>500</v>
      </c>
      <c r="N36" s="281">
        <f>K36/M36</f>
        <v>162.82</v>
      </c>
    </row>
    <row r="37" spans="1:14">
      <c r="A37" s="119" t="s">
        <v>176</v>
      </c>
      <c r="B37" s="952" t="str">
        <f>VLOOKUP(A37,EQUIPOS!A7:D154,3,FALSE)</f>
        <v xml:space="preserve">Compresor (barrido y soplado)
</v>
      </c>
      <c r="C37" s="953"/>
      <c r="D37" s="953"/>
      <c r="E37" s="953"/>
      <c r="F37" s="953"/>
      <c r="G37" s="953"/>
      <c r="H37" s="954"/>
      <c r="I37" s="276"/>
      <c r="J37" s="277"/>
      <c r="K37" s="278">
        <f>VLOOKUP(A37,EQUIPOS!A7:D164,4,FALSE)</f>
        <v>67200</v>
      </c>
      <c r="L37" s="279"/>
      <c r="M37" s="280">
        <v>500</v>
      </c>
      <c r="N37" s="281">
        <f>K37/M37</f>
        <v>134.4</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0.51067249999999997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297.73067250000003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1770</v>
      </c>
      <c r="N48" s="281">
        <f>K48*M48</f>
        <v>796.5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796.5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51.067250000000001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1145.2979225000001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229.05958450000003</v>
      </c>
      <c r="M83" s="856"/>
      <c r="N83" s="57"/>
    </row>
    <row r="84" spans="1:14">
      <c r="B84" s="95" t="s">
        <v>1057</v>
      </c>
      <c r="C84" s="96"/>
      <c r="D84" s="96"/>
      <c r="E84" s="96"/>
      <c r="F84" s="96"/>
      <c r="G84" s="96"/>
      <c r="H84" s="96"/>
      <c r="I84" s="93"/>
      <c r="J84" s="94"/>
      <c r="K84" s="313">
        <v>0.05</v>
      </c>
      <c r="L84" s="855">
        <f>N78*K84</f>
        <v>57.264896125000007</v>
      </c>
      <c r="M84" s="856"/>
      <c r="N84" s="57"/>
    </row>
    <row r="85" spans="1:14" ht="15" thickBot="1">
      <c r="B85" s="97" t="s">
        <v>1058</v>
      </c>
      <c r="C85" s="98"/>
      <c r="D85" s="98"/>
      <c r="E85" s="98"/>
      <c r="F85" s="98"/>
      <c r="G85" s="98"/>
      <c r="H85" s="98"/>
      <c r="I85" s="99"/>
      <c r="J85" s="100"/>
      <c r="K85" s="314">
        <v>0.05</v>
      </c>
      <c r="L85" s="857">
        <f>N78*K85</f>
        <v>57.264896125000007</v>
      </c>
      <c r="M85" s="858"/>
      <c r="N85" s="57"/>
    </row>
    <row r="86" spans="1:14" ht="15" thickBot="1">
      <c r="B86" s="820" t="s">
        <v>1037</v>
      </c>
      <c r="C86" s="821"/>
      <c r="D86" s="821"/>
      <c r="E86" s="821"/>
      <c r="F86" s="821"/>
      <c r="G86" s="821"/>
      <c r="H86" s="821"/>
      <c r="I86" s="821"/>
      <c r="J86" s="821"/>
      <c r="K86" s="821"/>
      <c r="L86" s="821"/>
      <c r="M86" s="822"/>
      <c r="N86" s="58">
        <f>L83+L84+L85</f>
        <v>343.58937675000004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1488.8872992500001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5"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500</v>
      </c>
      <c r="N36" s="281">
        <f>K36/M36</f>
        <v>162.82</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500</v>
      </c>
      <c r="N37" s="281">
        <f>K37/M37</f>
        <v>134.4</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0.51067249999999997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297.73067250000003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1770</v>
      </c>
      <c r="N48" s="281">
        <f>K48*M48</f>
        <v>796.5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796.5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51.067250000000001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1145.2979225000001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229.05958450000003</v>
      </c>
      <c r="M83" s="856"/>
      <c r="N83" s="57"/>
    </row>
    <row r="84" spans="1:14">
      <c r="B84" s="95" t="s">
        <v>1057</v>
      </c>
      <c r="C84" s="96"/>
      <c r="D84" s="96"/>
      <c r="E84" s="96"/>
      <c r="F84" s="96"/>
      <c r="G84" s="96"/>
      <c r="H84" s="96"/>
      <c r="I84" s="93"/>
      <c r="J84" s="94"/>
      <c r="K84" s="313">
        <v>0.05</v>
      </c>
      <c r="L84" s="855">
        <f>N78*K84</f>
        <v>57.264896125000007</v>
      </c>
      <c r="M84" s="856"/>
      <c r="N84" s="57"/>
    </row>
    <row r="85" spans="1:14" ht="15" thickBot="1">
      <c r="B85" s="97" t="s">
        <v>1058</v>
      </c>
      <c r="C85" s="98"/>
      <c r="D85" s="98"/>
      <c r="E85" s="98"/>
      <c r="F85" s="98"/>
      <c r="G85" s="98"/>
      <c r="H85" s="98"/>
      <c r="I85" s="99"/>
      <c r="J85" s="100"/>
      <c r="K85" s="314">
        <v>0.05</v>
      </c>
      <c r="L85" s="857">
        <f>N78*K85</f>
        <v>57.264896125000007</v>
      </c>
      <c r="M85" s="858"/>
      <c r="N85" s="57"/>
    </row>
    <row r="86" spans="1:14" ht="15" thickBot="1">
      <c r="B86" s="820" t="s">
        <v>1037</v>
      </c>
      <c r="C86" s="821"/>
      <c r="D86" s="821"/>
      <c r="E86" s="821"/>
      <c r="F86" s="821"/>
      <c r="G86" s="821"/>
      <c r="H86" s="821"/>
      <c r="I86" s="821"/>
      <c r="J86" s="821"/>
      <c r="K86" s="821"/>
      <c r="L86" s="821"/>
      <c r="M86" s="822"/>
      <c r="N86" s="58">
        <f>L83+L84+L85</f>
        <v>343.58937675000004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1488.8872992500001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500</v>
      </c>
      <c r="N36" s="281">
        <f>K36/M36</f>
        <v>162.82</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500</v>
      </c>
      <c r="N37" s="281">
        <f>K37/M37</f>
        <v>134.4</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0.51067249999999997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297.73067250000003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1770</v>
      </c>
      <c r="N48" s="281">
        <f>K48*M48</f>
        <v>796.5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796.5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51.067250000000001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1145.2979225000001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229.05958450000003</v>
      </c>
      <c r="M83" s="856"/>
      <c r="N83" s="57"/>
    </row>
    <row r="84" spans="1:14">
      <c r="B84" s="95" t="s">
        <v>1057</v>
      </c>
      <c r="C84" s="96"/>
      <c r="D84" s="96"/>
      <c r="E84" s="96"/>
      <c r="F84" s="96"/>
      <c r="G84" s="96"/>
      <c r="H84" s="96"/>
      <c r="I84" s="93"/>
      <c r="J84" s="94"/>
      <c r="K84" s="313">
        <v>0.05</v>
      </c>
      <c r="L84" s="855">
        <f>N78*K84</f>
        <v>57.264896125000007</v>
      </c>
      <c r="M84" s="856"/>
      <c r="N84" s="57"/>
    </row>
    <row r="85" spans="1:14" ht="15" thickBot="1">
      <c r="B85" s="97" t="s">
        <v>1058</v>
      </c>
      <c r="C85" s="98"/>
      <c r="D85" s="98"/>
      <c r="E85" s="98"/>
      <c r="F85" s="98"/>
      <c r="G85" s="98"/>
      <c r="H85" s="98"/>
      <c r="I85" s="99"/>
      <c r="J85" s="100"/>
      <c r="K85" s="314">
        <v>0.05</v>
      </c>
      <c r="L85" s="857">
        <f>N78*K85</f>
        <v>57.264896125000007</v>
      </c>
      <c r="M85" s="858"/>
      <c r="N85" s="57"/>
    </row>
    <row r="86" spans="1:14" ht="15" thickBot="1">
      <c r="B86" s="820" t="s">
        <v>1037</v>
      </c>
      <c r="C86" s="821"/>
      <c r="D86" s="821"/>
      <c r="E86" s="821"/>
      <c r="F86" s="821"/>
      <c r="G86" s="821"/>
      <c r="H86" s="821"/>
      <c r="I86" s="821"/>
      <c r="J86" s="821"/>
      <c r="K86" s="821"/>
      <c r="L86" s="821"/>
      <c r="M86" s="822"/>
      <c r="N86" s="58">
        <f>L83+L84+L85</f>
        <v>343.58937675000004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1488.8872992500001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500</v>
      </c>
      <c r="N36" s="281">
        <f>K36/M36</f>
        <v>162.82</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500</v>
      </c>
      <c r="N37" s="281">
        <f>K37/M37</f>
        <v>134.4</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0.51067249999999997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297.73067250000003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1770</v>
      </c>
      <c r="N48" s="281">
        <f>K48*M48</f>
        <v>796.5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796.5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51.067250000000001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1145.2979225000001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229.05958450000003</v>
      </c>
      <c r="M83" s="856"/>
      <c r="N83" s="57"/>
    </row>
    <row r="84" spans="1:14">
      <c r="B84" s="95" t="s">
        <v>1057</v>
      </c>
      <c r="C84" s="96"/>
      <c r="D84" s="96"/>
      <c r="E84" s="96"/>
      <c r="F84" s="96"/>
      <c r="G84" s="96"/>
      <c r="H84" s="96"/>
      <c r="I84" s="93"/>
      <c r="J84" s="94"/>
      <c r="K84" s="313">
        <v>0.05</v>
      </c>
      <c r="L84" s="855">
        <f>N78*K84</f>
        <v>57.264896125000007</v>
      </c>
      <c r="M84" s="856"/>
      <c r="N84" s="57"/>
    </row>
    <row r="85" spans="1:14" ht="15" thickBot="1">
      <c r="B85" s="97" t="s">
        <v>1058</v>
      </c>
      <c r="C85" s="98"/>
      <c r="D85" s="98"/>
      <c r="E85" s="98"/>
      <c r="F85" s="98"/>
      <c r="G85" s="98"/>
      <c r="H85" s="98"/>
      <c r="I85" s="99"/>
      <c r="J85" s="100"/>
      <c r="K85" s="314">
        <v>0.05</v>
      </c>
      <c r="L85" s="857">
        <f>N78*K85</f>
        <v>57.264896125000007</v>
      </c>
      <c r="M85" s="858"/>
      <c r="N85" s="57"/>
    </row>
    <row r="86" spans="1:14" ht="15" thickBot="1">
      <c r="B86" s="820" t="s">
        <v>1037</v>
      </c>
      <c r="C86" s="821"/>
      <c r="D86" s="821"/>
      <c r="E86" s="821"/>
      <c r="F86" s="821"/>
      <c r="G86" s="821"/>
      <c r="H86" s="821"/>
      <c r="I86" s="821"/>
      <c r="J86" s="821"/>
      <c r="K86" s="821"/>
      <c r="L86" s="821"/>
      <c r="M86" s="822"/>
      <c r="N86" s="58">
        <f>L83+L84+L85</f>
        <v>343.58937675000004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1488.8872992500001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400</v>
      </c>
      <c r="N36" s="281">
        <f>K36/M36</f>
        <v>203.52500000000001</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400</v>
      </c>
      <c r="N37" s="281">
        <f>K37/M37</f>
        <v>300</v>
      </c>
    </row>
    <row r="38" spans="1:14">
      <c r="A38" t="s">
        <v>176</v>
      </c>
      <c r="B38" s="869" t="str">
        <f>VLOOKUP(A38,EQUIPOS!A8:D154,3,FALSE)</f>
        <v xml:space="preserve">Compresor (barrido y soplado)
</v>
      </c>
      <c r="C38" s="870"/>
      <c r="D38" s="870"/>
      <c r="E38" s="870"/>
      <c r="F38" s="870"/>
      <c r="G38" s="870"/>
      <c r="H38" s="871"/>
      <c r="I38" s="276"/>
      <c r="J38" s="277"/>
      <c r="K38" s="278">
        <f>VLOOKUP(A38,EQUIPOS!A8:D165,4,FALSE)</f>
        <v>67200</v>
      </c>
      <c r="L38" s="279"/>
      <c r="M38" s="280">
        <v>400</v>
      </c>
      <c r="N38" s="281">
        <f>K38/M38</f>
        <v>168</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8">
        <f>VLOOKUP(A39,EQUIPOS!A9:D166,4,FALSE)</f>
        <v>79280</v>
      </c>
      <c r="L39" s="874">
        <v>400</v>
      </c>
      <c r="M39" s="875"/>
      <c r="N39" s="281">
        <f>K39/L39</f>
        <v>198.2</v>
      </c>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N75*M41</f>
        <v>0.95750937500000011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870.68250937499988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1770</v>
      </c>
      <c r="N48" s="281">
        <f>K48*M48</f>
        <v>3239.1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66740</v>
      </c>
      <c r="N49" s="281">
        <f>K49*M49</f>
        <v>1268.06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4507.16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7">
        <f>VLOOKUP(A58,TRANSPORTE!A5:D117,4,FALSE)</f>
        <v>1100</v>
      </c>
      <c r="M58" s="908"/>
      <c r="N58" s="296">
        <f>K58*L58</f>
        <v>20.9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20.9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8">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95.750937500000006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5494.4934468749989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1098.8986893749998</v>
      </c>
      <c r="M82" s="856"/>
      <c r="N82" s="57"/>
    </row>
    <row r="83" spans="1:14">
      <c r="B83" s="95" t="s">
        <v>1057</v>
      </c>
      <c r="C83" s="96"/>
      <c r="D83" s="96"/>
      <c r="E83" s="96"/>
      <c r="F83" s="96"/>
      <c r="G83" s="96"/>
      <c r="H83" s="96"/>
      <c r="I83" s="93"/>
      <c r="J83" s="94"/>
      <c r="K83" s="313">
        <v>0.05</v>
      </c>
      <c r="L83" s="855">
        <f>N77*K83</f>
        <v>274.72467234374994</v>
      </c>
      <c r="M83" s="856"/>
      <c r="N83" s="57"/>
    </row>
    <row r="84" spans="1:14" ht="15" thickBot="1">
      <c r="B84" s="97" t="s">
        <v>1058</v>
      </c>
      <c r="C84" s="98"/>
      <c r="D84" s="98"/>
      <c r="E84" s="98"/>
      <c r="F84" s="98"/>
      <c r="G84" s="98"/>
      <c r="H84" s="98"/>
      <c r="I84" s="99"/>
      <c r="J84" s="100"/>
      <c r="K84" s="314">
        <v>0.05</v>
      </c>
      <c r="L84" s="857">
        <f>N77*K84</f>
        <v>274.72467234374994</v>
      </c>
      <c r="M84" s="858"/>
      <c r="N84" s="57"/>
    </row>
    <row r="85" spans="1:14" ht="15" thickBot="1">
      <c r="B85" s="820" t="s">
        <v>1037</v>
      </c>
      <c r="C85" s="821"/>
      <c r="D85" s="821"/>
      <c r="E85" s="821"/>
      <c r="F85" s="821"/>
      <c r="G85" s="821"/>
      <c r="H85" s="821"/>
      <c r="I85" s="821"/>
      <c r="J85" s="821"/>
      <c r="K85" s="821"/>
      <c r="L85" s="821"/>
      <c r="M85" s="822"/>
      <c r="N85" s="58">
        <f>L82+L83+L84</f>
        <v>1648.3480340624997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7142.841480937499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0" t="s">
        <v>2327</v>
      </c>
      <c r="C118" s="402"/>
      <c r="D118" s="402"/>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400</v>
      </c>
      <c r="N36" s="281">
        <f>K36/M36</f>
        <v>203.52500000000001</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400</v>
      </c>
      <c r="N37" s="281">
        <f>K37/M37</f>
        <v>300</v>
      </c>
    </row>
    <row r="38" spans="1:14">
      <c r="A38" t="s">
        <v>176</v>
      </c>
      <c r="B38" s="869" t="str">
        <f>VLOOKUP(A38,EQUIPOS!A8:D154,3,FALSE)</f>
        <v xml:space="preserve">Compresor (barrido y soplado)
</v>
      </c>
      <c r="C38" s="870"/>
      <c r="D38" s="870"/>
      <c r="E38" s="870"/>
      <c r="F38" s="870"/>
      <c r="G38" s="870"/>
      <c r="H38" s="871"/>
      <c r="I38" s="276"/>
      <c r="J38" s="277"/>
      <c r="K38" s="278">
        <f>VLOOKUP(A38,EQUIPOS!A8:D165,4,FALSE)</f>
        <v>67200</v>
      </c>
      <c r="L38" s="279"/>
      <c r="M38" s="280">
        <v>400</v>
      </c>
      <c r="N38" s="281">
        <f>K38/M38</f>
        <v>168</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8">
        <f>VLOOKUP(A39,EQUIPOS!A9:D166,4,FALSE)</f>
        <v>79280</v>
      </c>
      <c r="L39" s="874">
        <v>400</v>
      </c>
      <c r="M39" s="875"/>
      <c r="N39" s="281">
        <f>K39/L39</f>
        <v>198.2</v>
      </c>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0.95750937500000011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870.68250937499988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1770</v>
      </c>
      <c r="N48" s="281">
        <f>K48*M48</f>
        <v>2655</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66740</v>
      </c>
      <c r="N49" s="281">
        <f>K49*M49</f>
        <v>867.62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3522.62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7">
        <f>VLOOKUP(A58,TRANSPORTE!A5:D117,4,FALSE)</f>
        <v>1100</v>
      </c>
      <c r="M58" s="908"/>
      <c r="N58" s="296">
        <f>K58*L58</f>
        <v>14.299999999999999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14.299999999999999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8">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SUM(N69:N75)</f>
        <v>95.750937500000006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4503.3534468750004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900.67068937500017</v>
      </c>
      <c r="M83" s="856"/>
      <c r="N83" s="57"/>
    </row>
    <row r="84" spans="1:14">
      <c r="B84" s="95" t="s">
        <v>1057</v>
      </c>
      <c r="C84" s="96"/>
      <c r="D84" s="96"/>
      <c r="E84" s="96"/>
      <c r="F84" s="96"/>
      <c r="G84" s="96"/>
      <c r="H84" s="96"/>
      <c r="I84" s="93"/>
      <c r="J84" s="94"/>
      <c r="K84" s="313">
        <v>0.05</v>
      </c>
      <c r="L84" s="855">
        <f>N78*K84</f>
        <v>225.16767234375004</v>
      </c>
      <c r="M84" s="856"/>
      <c r="N84" s="57"/>
    </row>
    <row r="85" spans="1:14" ht="15" thickBot="1">
      <c r="B85" s="97" t="s">
        <v>1058</v>
      </c>
      <c r="C85" s="98"/>
      <c r="D85" s="98"/>
      <c r="E85" s="98"/>
      <c r="F85" s="98"/>
      <c r="G85" s="98"/>
      <c r="H85" s="98"/>
      <c r="I85" s="99"/>
      <c r="J85" s="100"/>
      <c r="K85" s="314">
        <v>0.05</v>
      </c>
      <c r="L85" s="857">
        <f>N78*K85</f>
        <v>225.16767234375004</v>
      </c>
      <c r="M85" s="858"/>
      <c r="N85" s="57"/>
    </row>
    <row r="86" spans="1:14" ht="15" thickBot="1">
      <c r="B86" s="820" t="s">
        <v>1037</v>
      </c>
      <c r="C86" s="821"/>
      <c r="D86" s="821"/>
      <c r="E86" s="821"/>
      <c r="F86" s="821"/>
      <c r="G86" s="821"/>
      <c r="H86" s="821"/>
      <c r="I86" s="821"/>
      <c r="J86" s="821"/>
      <c r="K86" s="821"/>
      <c r="L86" s="821"/>
      <c r="M86" s="822"/>
      <c r="N86" s="58">
        <f>L83+L84+L85</f>
        <v>1351.0060340625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5854.3594809375008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400</v>
      </c>
      <c r="N36" s="281">
        <f>K36/M36</f>
        <v>203.52500000000001</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400</v>
      </c>
      <c r="N37" s="281">
        <f>K37/M37</f>
        <v>300</v>
      </c>
    </row>
    <row r="38" spans="1:14">
      <c r="A38" t="s">
        <v>176</v>
      </c>
      <c r="B38" s="869" t="str">
        <f>VLOOKUP(A38,EQUIPOS!A8:D154,3,FALSE)</f>
        <v xml:space="preserve">Compresor (barrido y soplado)
</v>
      </c>
      <c r="C38" s="870"/>
      <c r="D38" s="870"/>
      <c r="E38" s="870"/>
      <c r="F38" s="870"/>
      <c r="G38" s="870"/>
      <c r="H38" s="871"/>
      <c r="I38" s="276"/>
      <c r="J38" s="277"/>
      <c r="K38" s="278">
        <f>VLOOKUP(A38,EQUIPOS!A8:D165,4,FALSE)</f>
        <v>67200</v>
      </c>
      <c r="L38" s="279"/>
      <c r="M38" s="280">
        <v>400</v>
      </c>
      <c r="N38" s="281">
        <f>K38/M38</f>
        <v>168</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8">
        <f>VLOOKUP(A39,EQUIPOS!A9:D166,4,FALSE)</f>
        <v>79280</v>
      </c>
      <c r="L39" s="874">
        <v>400</v>
      </c>
      <c r="M39" s="875"/>
      <c r="N39" s="281">
        <f>K39/L39</f>
        <v>198.2</v>
      </c>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0.95750937500000011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870.68250937499988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1770</v>
      </c>
      <c r="N48" s="281">
        <f>K48*M48</f>
        <v>3239.1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66740</v>
      </c>
      <c r="N49" s="281">
        <f>K49*M49</f>
        <v>1268.06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4507.16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7">
        <f>VLOOKUP(A58,TRANSPORTE!A5:D117,4,FALSE)</f>
        <v>1100</v>
      </c>
      <c r="M58" s="908"/>
      <c r="N58" s="296">
        <f>K58*L58</f>
        <v>20.9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20.9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475">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476">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SUM(N69:N75)</f>
        <v>95.750937500000006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5494.4934468749989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1098.8986893749998</v>
      </c>
      <c r="M83" s="856"/>
      <c r="N83" s="57"/>
    </row>
    <row r="84" spans="1:14">
      <c r="B84" s="95" t="s">
        <v>1057</v>
      </c>
      <c r="C84" s="96"/>
      <c r="D84" s="96"/>
      <c r="E84" s="96"/>
      <c r="F84" s="96"/>
      <c r="G84" s="96"/>
      <c r="H84" s="96"/>
      <c r="I84" s="93"/>
      <c r="J84" s="94"/>
      <c r="K84" s="313">
        <v>0.05</v>
      </c>
      <c r="L84" s="855">
        <f>N78*K84</f>
        <v>274.72467234374994</v>
      </c>
      <c r="M84" s="856"/>
      <c r="N84" s="57"/>
    </row>
    <row r="85" spans="1:14" ht="15" thickBot="1">
      <c r="B85" s="97" t="s">
        <v>1058</v>
      </c>
      <c r="C85" s="98"/>
      <c r="D85" s="98"/>
      <c r="E85" s="98"/>
      <c r="F85" s="98"/>
      <c r="G85" s="98"/>
      <c r="H85" s="98"/>
      <c r="I85" s="99"/>
      <c r="J85" s="100"/>
      <c r="K85" s="314">
        <v>0.05</v>
      </c>
      <c r="L85" s="857">
        <f>N78*K85</f>
        <v>274.72467234374994</v>
      </c>
      <c r="M85" s="858"/>
      <c r="N85" s="57"/>
    </row>
    <row r="86" spans="1:14" ht="15" thickBot="1">
      <c r="B86" s="820" t="s">
        <v>1037</v>
      </c>
      <c r="C86" s="821"/>
      <c r="D86" s="821"/>
      <c r="E86" s="821"/>
      <c r="F86" s="821"/>
      <c r="G86" s="821"/>
      <c r="H86" s="821"/>
      <c r="I86" s="821"/>
      <c r="J86" s="821"/>
      <c r="K86" s="821"/>
      <c r="L86" s="821"/>
      <c r="M86" s="822"/>
      <c r="N86" s="58">
        <f>L83+L84+L85</f>
        <v>1648.3480340624997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7142.841480937499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400</v>
      </c>
      <c r="N36" s="281">
        <f>K36/M36</f>
        <v>203.52500000000001</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400</v>
      </c>
      <c r="N37" s="281">
        <f>K37/M37</f>
        <v>300</v>
      </c>
    </row>
    <row r="38" spans="1:14">
      <c r="A38" t="s">
        <v>176</v>
      </c>
      <c r="B38" s="869" t="str">
        <f>VLOOKUP(A38,EQUIPOS!A8:D154,3,FALSE)</f>
        <v xml:space="preserve">Compresor (barrido y soplado)
</v>
      </c>
      <c r="C38" s="870"/>
      <c r="D38" s="870"/>
      <c r="E38" s="870"/>
      <c r="F38" s="870"/>
      <c r="G38" s="870"/>
      <c r="H38" s="871"/>
      <c r="I38" s="276"/>
      <c r="J38" s="277"/>
      <c r="K38" s="278">
        <f>VLOOKUP(A38,EQUIPOS!A8:D165,4,FALSE)</f>
        <v>67200</v>
      </c>
      <c r="L38" s="279"/>
      <c r="M38" s="280">
        <v>400</v>
      </c>
      <c r="N38" s="281">
        <f>K38/M38</f>
        <v>168</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8">
        <f>VLOOKUP(A39,EQUIPOS!A9:D166,4,FALSE)</f>
        <v>79280</v>
      </c>
      <c r="L39" s="874">
        <v>400</v>
      </c>
      <c r="M39" s="875"/>
      <c r="N39" s="281">
        <f>K39/L39</f>
        <v>198.2</v>
      </c>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0.95750937500000011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870.68250937499988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66740</v>
      </c>
      <c r="N48" s="281">
        <f>K48*M48</f>
        <v>867.62</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1770</v>
      </c>
      <c r="N49" s="281">
        <f>K49*M49</f>
        <v>2655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3522.62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7">
        <f>VLOOKUP(A58,TRANSPORTE!A5:D117,4,FALSE)</f>
        <v>1100</v>
      </c>
      <c r="M58" s="908"/>
      <c r="N58" s="296">
        <f>K58*L58</f>
        <v>14.299999999999999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14.299999999999999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4">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SUM(N69:N75)</f>
        <v>95.750937500000006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4503.3534468750004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900.67068937500017</v>
      </c>
      <c r="M83" s="856"/>
      <c r="N83" s="57"/>
    </row>
    <row r="84" spans="1:14">
      <c r="B84" s="95" t="s">
        <v>1057</v>
      </c>
      <c r="C84" s="96"/>
      <c r="D84" s="96"/>
      <c r="E84" s="96"/>
      <c r="F84" s="96"/>
      <c r="G84" s="96"/>
      <c r="H84" s="96"/>
      <c r="I84" s="93"/>
      <c r="J84" s="94"/>
      <c r="K84" s="313">
        <v>0.05</v>
      </c>
      <c r="L84" s="855">
        <f>N78*K84</f>
        <v>225.16767234375004</v>
      </c>
      <c r="M84" s="856"/>
      <c r="N84" s="57"/>
    </row>
    <row r="85" spans="1:14" ht="15" thickBot="1">
      <c r="B85" s="97" t="s">
        <v>1058</v>
      </c>
      <c r="C85" s="98"/>
      <c r="D85" s="98"/>
      <c r="E85" s="98"/>
      <c r="F85" s="98"/>
      <c r="G85" s="98"/>
      <c r="H85" s="98"/>
      <c r="I85" s="99"/>
      <c r="J85" s="100"/>
      <c r="K85" s="314">
        <v>0.05</v>
      </c>
      <c r="L85" s="857">
        <f>N78*K85</f>
        <v>225.16767234375004</v>
      </c>
      <c r="M85" s="858"/>
      <c r="N85" s="57"/>
    </row>
    <row r="86" spans="1:14" ht="15" thickBot="1">
      <c r="B86" s="820" t="s">
        <v>1037</v>
      </c>
      <c r="C86" s="821"/>
      <c r="D86" s="821"/>
      <c r="E86" s="821"/>
      <c r="F86" s="821"/>
      <c r="G86" s="821"/>
      <c r="H86" s="821"/>
      <c r="I86" s="821"/>
      <c r="J86" s="821"/>
      <c r="K86" s="821"/>
      <c r="L86" s="821"/>
      <c r="M86" s="822"/>
      <c r="N86" s="58">
        <f>L83+L84+L85</f>
        <v>1351.0060340625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5854.3594809375008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92">
        <v>275</v>
      </c>
      <c r="N36" s="281">
        <f>K36/M36</f>
        <v>296.03636363636366</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92">
        <f>M36</f>
        <v>275</v>
      </c>
      <c r="N37" s="281">
        <f>K37/M37</f>
        <v>436.36363636363637</v>
      </c>
    </row>
    <row r="38" spans="1:14">
      <c r="A38" t="s">
        <v>176</v>
      </c>
      <c r="B38" s="869" t="str">
        <f>VLOOKUP(A38,EQUIPOS!A8:D154,3,FALSE)</f>
        <v xml:space="preserve">Compresor (barrido y soplado)
</v>
      </c>
      <c r="C38" s="870"/>
      <c r="D38" s="870"/>
      <c r="E38" s="870"/>
      <c r="F38" s="870"/>
      <c r="G38" s="870"/>
      <c r="H38" s="871"/>
      <c r="I38" s="276"/>
      <c r="J38" s="277"/>
      <c r="K38" s="278">
        <f>VLOOKUP(A38,EQUIPOS!A8:D165,4,FALSE)</f>
        <v>67200</v>
      </c>
      <c r="L38" s="279"/>
      <c r="M38" s="292">
        <v>275</v>
      </c>
      <c r="N38" s="281">
        <f>K38/M38</f>
        <v>244.36363636363637</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8">
        <f>VLOOKUP(A39,EQUIPOS!A9:D166,4,FALSE)</f>
        <v>79280</v>
      </c>
      <c r="L39" s="950">
        <v>275</v>
      </c>
      <c r="M39" s="951"/>
      <c r="N39" s="281">
        <f>K39/L39</f>
        <v>288.29090909090911</v>
      </c>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1.3927409090909089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1266.4472863636365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66740</v>
      </c>
      <c r="N48" s="281">
        <f>K48*M48</f>
        <v>1668.5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66740</v>
      </c>
      <c r="N49" s="281">
        <f>K49*M49</f>
        <v>867.62</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1770</v>
      </c>
      <c r="N50" s="281">
        <f>K50*M50</f>
        <v>7504.8</v>
      </c>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10040.92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7">
        <f>VLOOKUP(A58,TRANSPORTE!A5:D117,4,FALSE)</f>
        <v>1100</v>
      </c>
      <c r="M58" s="908"/>
      <c r="N58" s="296">
        <f>K58*L58</f>
        <v>41.8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41.8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413">
        <v>2200</v>
      </c>
      <c r="N69" s="404">
        <f>K69/M69</f>
        <v>46.424545454545452</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414">
        <v>2200</v>
      </c>
      <c r="N70" s="404">
        <f>K70/M70</f>
        <v>92.849545454545449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69">
        <f>SUM(N69:N75)</f>
        <v>139.27409090909089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11488.441377272728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2297.6882754545454</v>
      </c>
      <c r="M83" s="856"/>
      <c r="N83" s="57"/>
    </row>
    <row r="84" spans="1:14">
      <c r="B84" s="95" t="s">
        <v>1057</v>
      </c>
      <c r="C84" s="96"/>
      <c r="D84" s="96"/>
      <c r="E84" s="96"/>
      <c r="F84" s="96"/>
      <c r="G84" s="96"/>
      <c r="H84" s="96"/>
      <c r="I84" s="93"/>
      <c r="J84" s="94"/>
      <c r="K84" s="313">
        <v>0.05</v>
      </c>
      <c r="L84" s="855">
        <f>N78*K84</f>
        <v>574.42206886363635</v>
      </c>
      <c r="M84" s="856"/>
      <c r="N84" s="57"/>
    </row>
    <row r="85" spans="1:14" ht="15" thickBot="1">
      <c r="B85" s="97" t="s">
        <v>1058</v>
      </c>
      <c r="C85" s="98"/>
      <c r="D85" s="98"/>
      <c r="E85" s="98"/>
      <c r="F85" s="98"/>
      <c r="G85" s="98"/>
      <c r="H85" s="98"/>
      <c r="I85" s="99"/>
      <c r="J85" s="100"/>
      <c r="K85" s="314">
        <v>0.05</v>
      </c>
      <c r="L85" s="857">
        <f>N78*K85</f>
        <v>574.42206886363635</v>
      </c>
      <c r="M85" s="858"/>
      <c r="N85" s="57"/>
    </row>
    <row r="86" spans="1:14" ht="15" thickBot="1">
      <c r="B86" s="820" t="s">
        <v>1037</v>
      </c>
      <c r="C86" s="821"/>
      <c r="D86" s="821"/>
      <c r="E86" s="821"/>
      <c r="F86" s="821"/>
      <c r="G86" s="821"/>
      <c r="H86" s="821"/>
      <c r="I86" s="821"/>
      <c r="J86" s="821"/>
      <c r="K86" s="821"/>
      <c r="L86" s="821"/>
      <c r="M86" s="822"/>
      <c r="N86" s="58">
        <f>L83+L84+L85</f>
        <v>3446.5324131818184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14934.973790454545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92">
        <v>275</v>
      </c>
      <c r="N36" s="281">
        <f>K36/M36</f>
        <v>296.03636363636366</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92">
        <v>275</v>
      </c>
      <c r="N37" s="281">
        <f>K37/M37</f>
        <v>436.36363636363637</v>
      </c>
    </row>
    <row r="38" spans="1:14">
      <c r="A38" t="s">
        <v>176</v>
      </c>
      <c r="B38" s="869" t="str">
        <f>VLOOKUP(A38,EQUIPOS!A8:D154,3,FALSE)</f>
        <v xml:space="preserve">Compresor (barrido y soplado)
</v>
      </c>
      <c r="C38" s="870"/>
      <c r="D38" s="870"/>
      <c r="E38" s="870"/>
      <c r="F38" s="870"/>
      <c r="G38" s="870"/>
      <c r="H38" s="871"/>
      <c r="I38" s="276"/>
      <c r="J38" s="277"/>
      <c r="K38" s="278">
        <f>VLOOKUP(A38,EQUIPOS!A8:D165,4,FALSE)</f>
        <v>67200</v>
      </c>
      <c r="L38" s="279"/>
      <c r="M38" s="292">
        <v>275</v>
      </c>
      <c r="N38" s="281">
        <f>K38/M38</f>
        <v>244.36363636363637</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8">
        <f>VLOOKUP(A39,EQUIPOS!A9:D166,4,FALSE)</f>
        <v>79280</v>
      </c>
      <c r="L39" s="950">
        <v>275</v>
      </c>
      <c r="M39" s="951"/>
      <c r="N39" s="281">
        <f>K39/L39</f>
        <v>288.29090909090911</v>
      </c>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1.3927409090909089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1266.4472863636365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66740</v>
      </c>
      <c r="N48" s="281">
        <f>K48*M48</f>
        <v>1268.06</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66740</v>
      </c>
      <c r="N49" s="281">
        <f>K49*M49</f>
        <v>667.4</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1770</v>
      </c>
      <c r="N50" s="281">
        <f>K50*M50</f>
        <v>5734.8</v>
      </c>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7670.26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7">
        <f>VLOOKUP(A58,TRANSPORTE!A5:D117,4,FALSE)</f>
        <v>1100</v>
      </c>
      <c r="M58" s="908"/>
      <c r="N58" s="296">
        <f>K58*L58</f>
        <v>31.900000000000002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31.900000000000002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2200</v>
      </c>
      <c r="N69" s="404">
        <f>K69/M69</f>
        <v>92.849545454545449</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15">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SUM(N69:N75)</f>
        <v>139.27409090909089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9107.8813772727281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1821.5762754545458</v>
      </c>
      <c r="M83" s="856"/>
      <c r="N83" s="57"/>
    </row>
    <row r="84" spans="1:14">
      <c r="B84" s="95" t="s">
        <v>1057</v>
      </c>
      <c r="C84" s="96"/>
      <c r="D84" s="96"/>
      <c r="E84" s="96"/>
      <c r="F84" s="96"/>
      <c r="G84" s="96"/>
      <c r="H84" s="96"/>
      <c r="I84" s="93"/>
      <c r="J84" s="94"/>
      <c r="K84" s="313">
        <v>0.05</v>
      </c>
      <c r="L84" s="855">
        <f>N78*K84</f>
        <v>455.39406886363645</v>
      </c>
      <c r="M84" s="856"/>
      <c r="N84" s="57"/>
    </row>
    <row r="85" spans="1:14" ht="15" thickBot="1">
      <c r="B85" s="97" t="s">
        <v>1058</v>
      </c>
      <c r="C85" s="98"/>
      <c r="D85" s="98"/>
      <c r="E85" s="98"/>
      <c r="F85" s="98"/>
      <c r="G85" s="98"/>
      <c r="H85" s="98"/>
      <c r="I85" s="99"/>
      <c r="J85" s="100"/>
      <c r="K85" s="314">
        <v>0.05</v>
      </c>
      <c r="L85" s="857">
        <f>N78*K85</f>
        <v>455.39406886363645</v>
      </c>
      <c r="M85" s="858"/>
      <c r="N85" s="57"/>
    </row>
    <row r="86" spans="1:14" ht="15" thickBot="1">
      <c r="B86" s="820" t="s">
        <v>1037</v>
      </c>
      <c r="C86" s="821"/>
      <c r="D86" s="821"/>
      <c r="E86" s="821"/>
      <c r="F86" s="821"/>
      <c r="G86" s="821"/>
      <c r="H86" s="821"/>
      <c r="I86" s="821"/>
      <c r="J86" s="821"/>
      <c r="K86" s="821"/>
      <c r="L86" s="821"/>
      <c r="M86" s="822"/>
      <c r="N86" s="58">
        <f>L83+L84+L85</f>
        <v>2732.3644131818191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11840.245790454548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275</v>
      </c>
      <c r="N36" s="281">
        <f>K36/M36</f>
        <v>296.03636363636366</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275</v>
      </c>
      <c r="N37" s="281">
        <f>K37/M37</f>
        <v>436.36363636363637</v>
      </c>
    </row>
    <row r="38" spans="1:14">
      <c r="A38" t="s">
        <v>176</v>
      </c>
      <c r="B38" s="869" t="str">
        <f>VLOOKUP(A38,EQUIPOS!A8:D154,3,FALSE)</f>
        <v xml:space="preserve">Compresor (barrido y soplado)
</v>
      </c>
      <c r="C38" s="870"/>
      <c r="D38" s="870"/>
      <c r="E38" s="870"/>
      <c r="F38" s="870"/>
      <c r="G38" s="870"/>
      <c r="H38" s="871"/>
      <c r="I38" s="276"/>
      <c r="J38" s="277"/>
      <c r="K38" s="278">
        <f>VLOOKUP(A38,EQUIPOS!A8:D165,4,FALSE)</f>
        <v>67200</v>
      </c>
      <c r="L38" s="279"/>
      <c r="M38" s="280">
        <v>275</v>
      </c>
      <c r="N38" s="281">
        <f>K38/M38</f>
        <v>244.36363636363637</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8">
        <f>VLOOKUP(A39,EQUIPOS!A9:D166,4,FALSE)</f>
        <v>79280</v>
      </c>
      <c r="L39" s="874">
        <v>275</v>
      </c>
      <c r="M39" s="875"/>
      <c r="N39" s="281">
        <f>K39/L39</f>
        <v>288.29090909090911</v>
      </c>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1.3927409090909089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1266.4472863636365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66740</v>
      </c>
      <c r="N48" s="281">
        <f>K48*M48</f>
        <v>1668.5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66740</v>
      </c>
      <c r="N49" s="281">
        <f>K49*M49</f>
        <v>867.62</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1770</v>
      </c>
      <c r="N50" s="281">
        <f>K50*M50</f>
        <v>7504.8</v>
      </c>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10040.92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7">
        <f>VLOOKUP(A58,TRANSPORTE!A5:D117,4,FALSE)</f>
        <v>1100</v>
      </c>
      <c r="M58" s="908"/>
      <c r="N58" s="296">
        <f>K58*L58</f>
        <v>41.8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41.8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2200</v>
      </c>
      <c r="N69" s="404">
        <f>K69/M69</f>
        <v>92.849545454545449</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SUM(N69:N75)</f>
        <v>139.27409090909089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11488.441377272728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2297.6882754545454</v>
      </c>
      <c r="M83" s="856"/>
      <c r="N83" s="57"/>
    </row>
    <row r="84" spans="1:14">
      <c r="B84" s="95" t="s">
        <v>1057</v>
      </c>
      <c r="C84" s="96"/>
      <c r="D84" s="96"/>
      <c r="E84" s="96"/>
      <c r="F84" s="96"/>
      <c r="G84" s="96"/>
      <c r="H84" s="96"/>
      <c r="I84" s="93"/>
      <c r="J84" s="94"/>
      <c r="K84" s="313">
        <v>0.05</v>
      </c>
      <c r="L84" s="855">
        <f>N78*K84</f>
        <v>574.42206886363635</v>
      </c>
      <c r="M84" s="856"/>
      <c r="N84" s="57"/>
    </row>
    <row r="85" spans="1:14" ht="15" thickBot="1">
      <c r="B85" s="97" t="s">
        <v>1058</v>
      </c>
      <c r="C85" s="98"/>
      <c r="D85" s="98"/>
      <c r="E85" s="98"/>
      <c r="F85" s="98"/>
      <c r="G85" s="98"/>
      <c r="H85" s="98"/>
      <c r="I85" s="99"/>
      <c r="J85" s="100"/>
      <c r="K85" s="314">
        <v>0.05</v>
      </c>
      <c r="L85" s="857">
        <f>N78*K85</f>
        <v>574.42206886363635</v>
      </c>
      <c r="M85" s="858"/>
      <c r="N85" s="57"/>
    </row>
    <row r="86" spans="1:14" ht="15" thickBot="1">
      <c r="B86" s="820" t="s">
        <v>1037</v>
      </c>
      <c r="C86" s="821"/>
      <c r="D86" s="821"/>
      <c r="E86" s="821"/>
      <c r="F86" s="821"/>
      <c r="G86" s="821"/>
      <c r="H86" s="821"/>
      <c r="I86" s="821"/>
      <c r="J86" s="821"/>
      <c r="K86" s="821"/>
      <c r="L86" s="821"/>
      <c r="M86" s="822"/>
      <c r="N86" s="58">
        <f>L83+L84+L85</f>
        <v>3446.5324131818184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14934.973790454545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275</v>
      </c>
      <c r="N36" s="281">
        <f>K36/M36</f>
        <v>296.03636363636366</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275</v>
      </c>
      <c r="N37" s="281">
        <f>K37/M37</f>
        <v>436.36363636363637</v>
      </c>
    </row>
    <row r="38" spans="1:14">
      <c r="A38" t="s">
        <v>176</v>
      </c>
      <c r="B38" s="869" t="str">
        <f>VLOOKUP(A38,EQUIPOS!A8:D154,3,FALSE)</f>
        <v xml:space="preserve">Compresor (barrido y soplado)
</v>
      </c>
      <c r="C38" s="870"/>
      <c r="D38" s="870"/>
      <c r="E38" s="870"/>
      <c r="F38" s="870"/>
      <c r="G38" s="870"/>
      <c r="H38" s="871"/>
      <c r="I38" s="276"/>
      <c r="J38" s="277"/>
      <c r="K38" s="278">
        <f>VLOOKUP(A38,EQUIPOS!A8:D165,4,FALSE)</f>
        <v>67200</v>
      </c>
      <c r="L38" s="279"/>
      <c r="M38" s="280">
        <v>275</v>
      </c>
      <c r="N38" s="281">
        <f>K38/M38</f>
        <v>244.36363636363637</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78">
        <f>VLOOKUP(A39,EQUIPOS!A9:D166,4,FALSE)</f>
        <v>79280</v>
      </c>
      <c r="L39" s="874">
        <v>275</v>
      </c>
      <c r="M39" s="875"/>
      <c r="N39" s="281">
        <f>K39/L39</f>
        <v>288.29090909090911</v>
      </c>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1.3927409090909089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1266.4472863636365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66740</v>
      </c>
      <c r="N48" s="281">
        <f>K48*M48</f>
        <v>1268.06</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66740</v>
      </c>
      <c r="N49" s="281">
        <f>K49*M49</f>
        <v>667.4</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1770</v>
      </c>
      <c r="N50" s="281">
        <f>K50*M50</f>
        <v>5734.8</v>
      </c>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7670.26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7">
        <f>VLOOKUP(A58,TRANSPORTE!A5:D117,4,FALSE)</f>
        <v>1100</v>
      </c>
      <c r="M58" s="908"/>
      <c r="N58" s="296">
        <f>K58*L58</f>
        <v>31.900000000000002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31.900000000000002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2200</v>
      </c>
      <c r="N69" s="404">
        <f>K69/M69</f>
        <v>92.849545454545449</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SUM(N69:N75)</f>
        <v>139.27409090909089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9107.8813772727281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1821.5762754545458</v>
      </c>
      <c r="M83" s="856"/>
      <c r="N83" s="57"/>
    </row>
    <row r="84" spans="1:14">
      <c r="B84" s="95" t="s">
        <v>1057</v>
      </c>
      <c r="C84" s="96"/>
      <c r="D84" s="96"/>
      <c r="E84" s="96"/>
      <c r="F84" s="96"/>
      <c r="G84" s="96"/>
      <c r="H84" s="96"/>
      <c r="I84" s="93"/>
      <c r="J84" s="94"/>
      <c r="K84" s="313">
        <v>0.05</v>
      </c>
      <c r="L84" s="855">
        <f>N78*K84</f>
        <v>455.39406886363645</v>
      </c>
      <c r="M84" s="856"/>
      <c r="N84" s="57"/>
    </row>
    <row r="85" spans="1:14" ht="15" thickBot="1">
      <c r="B85" s="97" t="s">
        <v>1058</v>
      </c>
      <c r="C85" s="98"/>
      <c r="D85" s="98"/>
      <c r="E85" s="98"/>
      <c r="F85" s="98"/>
      <c r="G85" s="98"/>
      <c r="H85" s="98"/>
      <c r="I85" s="99"/>
      <c r="J85" s="100"/>
      <c r="K85" s="314">
        <v>0.05</v>
      </c>
      <c r="L85" s="857">
        <f>N78*K85</f>
        <v>455.39406886363645</v>
      </c>
      <c r="M85" s="858"/>
      <c r="N85" s="57"/>
    </row>
    <row r="86" spans="1:14" ht="15" thickBot="1">
      <c r="B86" s="820" t="s">
        <v>1037</v>
      </c>
      <c r="C86" s="821"/>
      <c r="D86" s="821"/>
      <c r="E86" s="821"/>
      <c r="F86" s="821"/>
      <c r="G86" s="821"/>
      <c r="H86" s="821"/>
      <c r="I86" s="821"/>
      <c r="J86" s="821"/>
      <c r="K86" s="821"/>
      <c r="L86" s="821"/>
      <c r="M86" s="822"/>
      <c r="N86" s="58">
        <f>L83+L84+L85</f>
        <v>2732.3644131818191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11840.245790454548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418</v>
      </c>
      <c r="N36" s="281">
        <f>K36/M36</f>
        <v>194.76076555023923</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418</v>
      </c>
      <c r="N37" s="281">
        <f>K37/M37</f>
        <v>287.08133971291863</v>
      </c>
    </row>
    <row r="38" spans="1:14">
      <c r="A38" t="s">
        <v>225</v>
      </c>
      <c r="B38" s="869" t="str">
        <f>VLOOKUP(A38,EQUIPOS!A8:D154,3,FALSE)</f>
        <v>Esparcidor de gravilla, Ancho de esparcimiento 3100mm, Velocidad de trabajo 10—20km2/h</v>
      </c>
      <c r="C38" s="870"/>
      <c r="D38" s="870"/>
      <c r="E38" s="870"/>
      <c r="F38" s="870"/>
      <c r="G38" s="870"/>
      <c r="H38" s="871"/>
      <c r="I38" s="276"/>
      <c r="J38" s="277"/>
      <c r="K38" s="278">
        <f>VLOOKUP(A38,EQUIPOS!A8:D165,4,FALSE)</f>
        <v>79280</v>
      </c>
      <c r="L38" s="279"/>
      <c r="M38" s="280">
        <v>418</v>
      </c>
      <c r="N38" s="281">
        <f>K38/M38</f>
        <v>189.66507177033492</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0.91627691387559806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672.42345394736833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43590</v>
      </c>
      <c r="N48" s="281">
        <f>K48*M48</f>
        <v>435.90000000000003</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1770</v>
      </c>
      <c r="N49" s="281">
        <f>K49*M49</f>
        <v>2212.5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2648.4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7">
        <f>VLOOKUP(A58,TRANSPORTE!A5:D117,4,FALSE)</f>
        <v>1100</v>
      </c>
      <c r="M58" s="908"/>
      <c r="N58" s="296">
        <f>K58*L58</f>
        <v>11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3344</v>
      </c>
      <c r="N69" s="404">
        <f>K69/M69</f>
        <v>61.085227272727273</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3344</v>
      </c>
      <c r="N70" s="404">
        <f>K70/M70</f>
        <v>30.542464114832537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SUM(N69:N75)</f>
        <v>91.627691387559807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3423.4511453349282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684.69022906698569</v>
      </c>
      <c r="M83" s="856"/>
      <c r="N83" s="57"/>
    </row>
    <row r="84" spans="1:14">
      <c r="B84" s="95" t="s">
        <v>1057</v>
      </c>
      <c r="C84" s="96"/>
      <c r="D84" s="96"/>
      <c r="E84" s="96"/>
      <c r="F84" s="96"/>
      <c r="G84" s="96"/>
      <c r="H84" s="96"/>
      <c r="I84" s="93"/>
      <c r="J84" s="94"/>
      <c r="K84" s="313">
        <v>0.05</v>
      </c>
      <c r="L84" s="855">
        <f>N78*K84</f>
        <v>171.17255726674642</v>
      </c>
      <c r="M84" s="856"/>
      <c r="N84" s="57"/>
    </row>
    <row r="85" spans="1:14" ht="15" thickBot="1">
      <c r="B85" s="97" t="s">
        <v>1058</v>
      </c>
      <c r="C85" s="98"/>
      <c r="D85" s="98"/>
      <c r="E85" s="98"/>
      <c r="F85" s="98"/>
      <c r="G85" s="98"/>
      <c r="H85" s="98"/>
      <c r="I85" s="99"/>
      <c r="J85" s="100"/>
      <c r="K85" s="314">
        <v>0.05</v>
      </c>
      <c r="L85" s="857">
        <f>N78*K85</f>
        <v>171.17255726674642</v>
      </c>
      <c r="M85" s="858"/>
      <c r="N85" s="57"/>
    </row>
    <row r="86" spans="1:14" ht="15" thickBot="1">
      <c r="B86" s="820" t="s">
        <v>1037</v>
      </c>
      <c r="C86" s="821"/>
      <c r="D86" s="821"/>
      <c r="E86" s="821"/>
      <c r="F86" s="821"/>
      <c r="G86" s="821"/>
      <c r="H86" s="821"/>
      <c r="I86" s="821"/>
      <c r="J86" s="821"/>
      <c r="K86" s="821"/>
      <c r="L86" s="821"/>
      <c r="M86" s="822"/>
      <c r="N86" s="58">
        <f>L83+L84+L85</f>
        <v>1027.0353436004787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4450.4864889354067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6"/>
      <c r="J36" s="277"/>
      <c r="K36" s="278">
        <f>VLOOKUP(A36,EQUIPOS!A6:D163,4,FALSE)</f>
        <v>81410</v>
      </c>
      <c r="L36" s="279"/>
      <c r="M36" s="280">
        <v>418</v>
      </c>
      <c r="N36" s="281">
        <f>K36/M36</f>
        <v>194.76076555023923</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418</v>
      </c>
      <c r="N37" s="281">
        <f>K37/M37</f>
        <v>287.08133971291863</v>
      </c>
    </row>
    <row r="38" spans="1:14">
      <c r="A38" t="s">
        <v>225</v>
      </c>
      <c r="B38" s="869" t="str">
        <f>VLOOKUP(A38,EQUIPOS!A8:D154,3,FALSE)</f>
        <v>Esparcidor de gravilla, Ancho de esparcimiento 3100mm, Velocidad de trabajo 10—20km2/h</v>
      </c>
      <c r="C38" s="870"/>
      <c r="D38" s="870"/>
      <c r="E38" s="870"/>
      <c r="F38" s="870"/>
      <c r="G38" s="870"/>
      <c r="H38" s="871"/>
      <c r="I38" s="276"/>
      <c r="J38" s="277"/>
      <c r="K38" s="278">
        <f>VLOOKUP(A38,EQUIPOS!A8:D165,4,FALSE)</f>
        <v>79280</v>
      </c>
      <c r="L38" s="279"/>
      <c r="M38" s="280">
        <v>418</v>
      </c>
      <c r="N38" s="281">
        <f>K38/M38</f>
        <v>189.66507177033492</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0.91627691387559806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672.42345394736833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43590</v>
      </c>
      <c r="N48" s="281">
        <f>K48*M48</f>
        <v>435.90000000000003</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1770</v>
      </c>
      <c r="N49" s="281">
        <f>K49*M49</f>
        <v>2212.5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902"/>
      <c r="C52" s="903"/>
      <c r="D52" s="903"/>
      <c r="E52" s="903"/>
      <c r="F52" s="903"/>
      <c r="G52" s="903"/>
      <c r="H52" s="903"/>
      <c r="I52" s="873"/>
      <c r="J52" s="48"/>
      <c r="K52" s="50"/>
      <c r="L52" s="904"/>
      <c r="M52" s="905"/>
      <c r="N52" s="51"/>
    </row>
    <row r="53" spans="1:72" ht="15" thickBot="1">
      <c r="B53" s="820" t="s">
        <v>1037</v>
      </c>
      <c r="C53" s="821"/>
      <c r="D53" s="821"/>
      <c r="E53" s="821"/>
      <c r="F53" s="821"/>
      <c r="G53" s="821"/>
      <c r="H53" s="821"/>
      <c r="I53" s="821"/>
      <c r="J53" s="821"/>
      <c r="K53" s="821"/>
      <c r="L53" s="821"/>
      <c r="M53" s="822"/>
      <c r="N53" s="403">
        <f>SUM(N48:N52)</f>
        <v>2648.4</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906" t="s">
        <v>1045</v>
      </c>
      <c r="M57" s="885"/>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7">
        <f>VLOOKUP(A58,TRANSPORTE!A5:D117,4,FALSE)</f>
        <v>1100</v>
      </c>
      <c r="M58" s="908"/>
      <c r="N58" s="296">
        <f>K58*L58</f>
        <v>11</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98"/>
      <c r="M63" s="899"/>
      <c r="N63" s="133"/>
    </row>
    <row r="64" spans="1:72" ht="15" thickBot="1">
      <c r="B64" s="909" t="s">
        <v>1037</v>
      </c>
      <c r="C64" s="863"/>
      <c r="D64" s="863"/>
      <c r="E64" s="863"/>
      <c r="F64" s="863"/>
      <c r="G64" s="863"/>
      <c r="H64" s="863"/>
      <c r="I64" s="863"/>
      <c r="J64" s="863"/>
      <c r="K64" s="863"/>
      <c r="L64" s="863"/>
      <c r="M64" s="864"/>
      <c r="N64" s="110">
        <f>N58+N59+N60+N61+N62</f>
        <v>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3344</v>
      </c>
      <c r="N69" s="404">
        <f>K69/M69</f>
        <v>61.085227272727273</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3344</v>
      </c>
      <c r="N70" s="404">
        <f>K70/M70</f>
        <v>30.542464114832537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SUM(N69:N75)</f>
        <v>91.627691387559807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3423.4511453349282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684.69022906698569</v>
      </c>
      <c r="M83" s="856"/>
      <c r="N83" s="57"/>
    </row>
    <row r="84" spans="1:14">
      <c r="B84" s="95" t="s">
        <v>1057</v>
      </c>
      <c r="C84" s="96"/>
      <c r="D84" s="96"/>
      <c r="E84" s="96"/>
      <c r="F84" s="96"/>
      <c r="G84" s="96"/>
      <c r="H84" s="96"/>
      <c r="I84" s="93"/>
      <c r="J84" s="94"/>
      <c r="K84" s="313">
        <v>0.05</v>
      </c>
      <c r="L84" s="855">
        <f>N78*K84</f>
        <v>171.17255726674642</v>
      </c>
      <c r="M84" s="856"/>
      <c r="N84" s="57"/>
    </row>
    <row r="85" spans="1:14" ht="15" thickBot="1">
      <c r="B85" s="97" t="s">
        <v>1058</v>
      </c>
      <c r="C85" s="98"/>
      <c r="D85" s="98"/>
      <c r="E85" s="98"/>
      <c r="F85" s="98"/>
      <c r="G85" s="98"/>
      <c r="H85" s="98"/>
      <c r="I85" s="99"/>
      <c r="J85" s="100"/>
      <c r="K85" s="314">
        <v>0.05</v>
      </c>
      <c r="L85" s="857">
        <f>N78*K85</f>
        <v>171.17255726674642</v>
      </c>
      <c r="M85" s="858"/>
      <c r="N85" s="57"/>
    </row>
    <row r="86" spans="1:14" ht="15" thickBot="1">
      <c r="B86" s="820" t="s">
        <v>1037</v>
      </c>
      <c r="C86" s="821"/>
      <c r="D86" s="821"/>
      <c r="E86" s="821"/>
      <c r="F86" s="821"/>
      <c r="G86" s="821"/>
      <c r="H86" s="821"/>
      <c r="I86" s="821"/>
      <c r="J86" s="821"/>
      <c r="K86" s="821"/>
      <c r="L86" s="821"/>
      <c r="M86" s="822"/>
      <c r="N86" s="58">
        <f>L83+L84+L85</f>
        <v>1027.0353436004787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4450.4864889354067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6"/>
      <c r="J36" s="277"/>
      <c r="K36" s="278">
        <f>VLOOKUP(A36,EQUIPOS!A6:D163,4,FALSE)</f>
        <v>158660</v>
      </c>
      <c r="L36" s="279"/>
      <c r="M36" s="280">
        <v>600</v>
      </c>
      <c r="N36" s="281">
        <f>K36/M36</f>
        <v>264.43333333333334</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600</v>
      </c>
      <c r="N37" s="281">
        <f>K37/M37</f>
        <v>112</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0.63833958333333329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377.07167291666667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66740</v>
      </c>
      <c r="N48" s="281">
        <f>K48*M48</f>
        <v>834.25</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1770</v>
      </c>
      <c r="N49" s="281">
        <f>K49*M49</f>
        <v>2588.6250000000005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3422.8750000000005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7">
        <f>VLOOKUP(A58,TRANSPORTE!A5:D117,4,FALSE)</f>
        <v>1100</v>
      </c>
      <c r="M58" s="908"/>
      <c r="N58" s="296">
        <f>K58*L58</f>
        <v>13.75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SUM(N69:N75)</f>
        <v>63.833958333333328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3877.5306312500002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775.50612625000008</v>
      </c>
      <c r="M83" s="856"/>
      <c r="N83" s="57"/>
    </row>
    <row r="84" spans="1:14">
      <c r="B84" s="95" t="s">
        <v>1057</v>
      </c>
      <c r="C84" s="96"/>
      <c r="D84" s="96"/>
      <c r="E84" s="96"/>
      <c r="F84" s="96"/>
      <c r="G84" s="96"/>
      <c r="H84" s="96"/>
      <c r="I84" s="93"/>
      <c r="J84" s="94"/>
      <c r="K84" s="313">
        <v>0.05</v>
      </c>
      <c r="L84" s="855">
        <f>N78*K84</f>
        <v>193.87653156250002</v>
      </c>
      <c r="M84" s="856"/>
      <c r="N84" s="57"/>
    </row>
    <row r="85" spans="1:14" ht="15" thickBot="1">
      <c r="B85" s="97" t="s">
        <v>1058</v>
      </c>
      <c r="C85" s="98"/>
      <c r="D85" s="98"/>
      <c r="E85" s="98"/>
      <c r="F85" s="98"/>
      <c r="G85" s="98"/>
      <c r="H85" s="98"/>
      <c r="I85" s="99"/>
      <c r="J85" s="100"/>
      <c r="K85" s="314">
        <v>0.05</v>
      </c>
      <c r="L85" s="857">
        <f>N78*K85</f>
        <v>193.87653156250002</v>
      </c>
      <c r="M85" s="858"/>
      <c r="N85" s="57"/>
    </row>
    <row r="86" spans="1:14" ht="15" thickBot="1">
      <c r="B86" s="820" t="s">
        <v>1037</v>
      </c>
      <c r="C86" s="821"/>
      <c r="D86" s="821"/>
      <c r="E86" s="821"/>
      <c r="F86" s="821"/>
      <c r="G86" s="821"/>
      <c r="H86" s="821"/>
      <c r="I86" s="821"/>
      <c r="J86" s="821"/>
      <c r="K86" s="821"/>
      <c r="L86" s="821"/>
      <c r="M86" s="822"/>
      <c r="N86" s="58">
        <f>L83+L84+L85</f>
        <v>1163.2591893750002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5040.7898206250002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6"/>
      <c r="J36" s="277"/>
      <c r="K36" s="278">
        <f>VLOOKUP(A36,EQUIPOS!A6:D163,4,FALSE)</f>
        <v>158660</v>
      </c>
      <c r="L36" s="279"/>
      <c r="M36" s="280">
        <v>600</v>
      </c>
      <c r="N36" s="281">
        <f>K36/M36</f>
        <v>264.43333333333334</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600</v>
      </c>
      <c r="N37" s="281">
        <f>K37/M37</f>
        <v>112</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0.63833958333333329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377.07167291666667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66740</v>
      </c>
      <c r="N48" s="281">
        <f>K48*M48</f>
        <v>634.03</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1770</v>
      </c>
      <c r="N49" s="281">
        <f>K49*M49</f>
        <v>2497.0274999999997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3131.0574999999999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7">
        <f>VLOOKUP(A58,TRANSPORTE!A5:D117,4,FALSE)</f>
        <v>1100</v>
      </c>
      <c r="M58" s="908"/>
      <c r="N58" s="296">
        <f>K58*L58</f>
        <v>10.45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10.45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SUM(N69:N75)</f>
        <v>63.833958333333328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3582.4131312499994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716.48262624999995</v>
      </c>
      <c r="M83" s="856"/>
      <c r="N83" s="57"/>
    </row>
    <row r="84" spans="1:14">
      <c r="B84" s="95" t="s">
        <v>1057</v>
      </c>
      <c r="C84" s="96"/>
      <c r="D84" s="96"/>
      <c r="E84" s="96"/>
      <c r="F84" s="96"/>
      <c r="G84" s="96"/>
      <c r="H84" s="96"/>
      <c r="I84" s="93"/>
      <c r="J84" s="94"/>
      <c r="K84" s="313">
        <v>0.05</v>
      </c>
      <c r="L84" s="855">
        <f>N78*K84</f>
        <v>179.12065656249999</v>
      </c>
      <c r="M84" s="856"/>
      <c r="N84" s="57"/>
    </row>
    <row r="85" spans="1:14" ht="15" thickBot="1">
      <c r="B85" s="97" t="s">
        <v>1058</v>
      </c>
      <c r="C85" s="98"/>
      <c r="D85" s="98"/>
      <c r="E85" s="98"/>
      <c r="F85" s="98"/>
      <c r="G85" s="98"/>
      <c r="H85" s="98"/>
      <c r="I85" s="99"/>
      <c r="J85" s="100"/>
      <c r="K85" s="314">
        <v>0.05</v>
      </c>
      <c r="L85" s="857">
        <f>N78*K85</f>
        <v>179.12065656249999</v>
      </c>
      <c r="M85" s="858"/>
      <c r="N85" s="57"/>
    </row>
    <row r="86" spans="1:14" ht="15" thickBot="1">
      <c r="B86" s="820" t="s">
        <v>1037</v>
      </c>
      <c r="C86" s="821"/>
      <c r="D86" s="821"/>
      <c r="E86" s="821"/>
      <c r="F86" s="821"/>
      <c r="G86" s="821"/>
      <c r="H86" s="821"/>
      <c r="I86" s="821"/>
      <c r="J86" s="821"/>
      <c r="K86" s="821"/>
      <c r="L86" s="821"/>
      <c r="M86" s="822"/>
      <c r="N86" s="58">
        <f>L83+L84+L85</f>
        <v>1074.7239393749999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4657.1370706249991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6"/>
      <c r="J36" s="277"/>
      <c r="K36" s="278">
        <f>VLOOKUP(A36,EQUIPOS!A6:D163,4,FALSE)</f>
        <v>158660</v>
      </c>
      <c r="L36" s="279"/>
      <c r="M36" s="280">
        <v>600</v>
      </c>
      <c r="N36" s="281">
        <f>K36/M36</f>
        <v>264.43333333333334</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600</v>
      </c>
      <c r="N37" s="281">
        <f>K37/M37</f>
        <v>112</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0.63833958333333329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377.07167291666667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66740</v>
      </c>
      <c r="N48" s="281">
        <f>K48*M48</f>
        <v>634.03</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1770</v>
      </c>
      <c r="N49" s="281">
        <f>K49*M49</f>
        <v>3026.7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SUM(N48:N53)</f>
        <v>3660.7299999999996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7">
        <f>VLOOKUP(A59,TRANSPORTE!A5:D117,4,FALSE)</f>
        <v>1100</v>
      </c>
      <c r="M59" s="908"/>
      <c r="N59" s="296">
        <f>K59*L59</f>
        <v>10.45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10.45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4800</v>
      </c>
      <c r="N70" s="404">
        <f>K70/M70</f>
        <v>42.556041666666665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4800</v>
      </c>
      <c r="N71" s="404">
        <f>K71/M71</f>
        <v>21.277916666666666</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63.833958333333328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4112.0856312499991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822.41712624999991</v>
      </c>
      <c r="M83" s="856"/>
      <c r="N83" s="57"/>
    </row>
    <row r="84" spans="1:14">
      <c r="B84" s="95" t="s">
        <v>1057</v>
      </c>
      <c r="C84" s="96"/>
      <c r="D84" s="96"/>
      <c r="E84" s="96"/>
      <c r="F84" s="96"/>
      <c r="G84" s="96"/>
      <c r="H84" s="96"/>
      <c r="I84" s="93"/>
      <c r="J84" s="94"/>
      <c r="K84" s="313">
        <v>0.05</v>
      </c>
      <c r="L84" s="855">
        <f>N78*K84</f>
        <v>205.60428156249998</v>
      </c>
      <c r="M84" s="856"/>
      <c r="N84" s="57"/>
    </row>
    <row r="85" spans="1:14" ht="15" thickBot="1">
      <c r="B85" s="97" t="s">
        <v>1058</v>
      </c>
      <c r="C85" s="98"/>
      <c r="D85" s="98"/>
      <c r="E85" s="98"/>
      <c r="F85" s="98"/>
      <c r="G85" s="98"/>
      <c r="H85" s="98"/>
      <c r="I85" s="99"/>
      <c r="J85" s="100"/>
      <c r="K85" s="314">
        <v>0.05</v>
      </c>
      <c r="L85" s="857">
        <f>N78*K85</f>
        <v>205.60428156249998</v>
      </c>
      <c r="M85" s="858"/>
      <c r="N85" s="57"/>
    </row>
    <row r="86" spans="1:14" ht="15" thickBot="1">
      <c r="B86" s="820" t="s">
        <v>1037</v>
      </c>
      <c r="C86" s="821"/>
      <c r="D86" s="821"/>
      <c r="E86" s="821"/>
      <c r="F86" s="821"/>
      <c r="G86" s="821"/>
      <c r="H86" s="821"/>
      <c r="I86" s="821"/>
      <c r="J86" s="821"/>
      <c r="K86" s="821"/>
      <c r="L86" s="821"/>
      <c r="M86" s="822"/>
      <c r="N86" s="58">
        <f>L83+L84+L85</f>
        <v>1233.6256893750001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5345.7113206249996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6"/>
      <c r="J36" s="277"/>
      <c r="K36" s="278">
        <f>VLOOKUP(A36,EQUIPOS!A6:D163,4,FALSE)</f>
        <v>158660</v>
      </c>
      <c r="L36" s="279"/>
      <c r="M36" s="280">
        <v>600</v>
      </c>
      <c r="N36" s="281">
        <f>K36/M36</f>
        <v>264.43333333333334</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600</v>
      </c>
      <c r="N37" s="281">
        <f>K37/M37</f>
        <v>112</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0.63833958333333329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377.07167291666667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66740</v>
      </c>
      <c r="N48" s="281">
        <f>K48*M48</f>
        <v>317.01499999999999</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1770</v>
      </c>
      <c r="N49" s="281">
        <f>K49*M49</f>
        <v>1891.6874999999998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2208.7024999999999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7">
        <f>VLOOKUP(A58,TRANSPORTE!A5:D117,4,FALSE)</f>
        <v>1100</v>
      </c>
      <c r="M58" s="908"/>
      <c r="N58" s="296">
        <f>K58*L58</f>
        <v>5.2249999999999996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5.2249999999999996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SUM(N69:N75)</f>
        <v>63.833958333333328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2654.8331312499995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530.96662624999988</v>
      </c>
      <c r="M83" s="856"/>
      <c r="N83" s="57"/>
    </row>
    <row r="84" spans="1:14">
      <c r="B84" s="95" t="s">
        <v>1057</v>
      </c>
      <c r="C84" s="96"/>
      <c r="D84" s="96"/>
      <c r="E84" s="96"/>
      <c r="F84" s="96"/>
      <c r="G84" s="96"/>
      <c r="H84" s="96"/>
      <c r="I84" s="93"/>
      <c r="J84" s="94"/>
      <c r="K84" s="313">
        <v>0.05</v>
      </c>
      <c r="L84" s="855">
        <f>N78*K84</f>
        <v>132.74165656249997</v>
      </c>
      <c r="M84" s="856"/>
      <c r="N84" s="57"/>
    </row>
    <row r="85" spans="1:14" ht="15" thickBot="1">
      <c r="B85" s="97" t="s">
        <v>1058</v>
      </c>
      <c r="C85" s="98"/>
      <c r="D85" s="98"/>
      <c r="E85" s="98"/>
      <c r="F85" s="98"/>
      <c r="G85" s="98"/>
      <c r="H85" s="98"/>
      <c r="I85" s="99"/>
      <c r="J85" s="100"/>
      <c r="K85" s="314">
        <v>0.05</v>
      </c>
      <c r="L85" s="857">
        <f>N78*K85</f>
        <v>132.74165656249997</v>
      </c>
      <c r="M85" s="858"/>
      <c r="N85" s="57"/>
    </row>
    <row r="86" spans="1:14" ht="15" thickBot="1">
      <c r="B86" s="820" t="s">
        <v>1037</v>
      </c>
      <c r="C86" s="821"/>
      <c r="D86" s="821"/>
      <c r="E86" s="821"/>
      <c r="F86" s="821"/>
      <c r="G86" s="821"/>
      <c r="H86" s="821"/>
      <c r="I86" s="821"/>
      <c r="J86" s="821"/>
      <c r="K86" s="821"/>
      <c r="L86" s="821"/>
      <c r="M86" s="822"/>
      <c r="N86" s="58">
        <f>L83+L84+L85</f>
        <v>796.44993937499987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3451.2830706249993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6"/>
      <c r="J36" s="277"/>
      <c r="K36" s="278">
        <f>VLOOKUP(A36,EQUIPOS!A6:D163,4,FALSE)</f>
        <v>158660</v>
      </c>
      <c r="L36" s="279"/>
      <c r="M36" s="280">
        <v>600</v>
      </c>
      <c r="N36" s="281">
        <f>K36/M36</f>
        <v>264.43333333333334</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600</v>
      </c>
      <c r="N37" s="281">
        <f>K37/M37</f>
        <v>112</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0.63833958333333329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377.07167291666667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66740</v>
      </c>
      <c r="N48" s="281">
        <f>K48*M48</f>
        <v>834.25</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1770</v>
      </c>
      <c r="N49" s="281">
        <f>K49*M49</f>
        <v>2588.6250000000005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3422.8750000000005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7">
        <f>VLOOKUP(A58,TRANSPORTE!A5:D117,4,FALSE)</f>
        <v>1100</v>
      </c>
      <c r="M58" s="908"/>
      <c r="N58" s="296">
        <f>K58*L58</f>
        <v>13.75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69">
        <f>SUM(N69:N75)</f>
        <v>63.833958333333328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3877.5306312500002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775.50612625000008</v>
      </c>
      <c r="M83" s="856"/>
      <c r="N83" s="57"/>
    </row>
    <row r="84" spans="1:14">
      <c r="B84" s="95" t="s">
        <v>1057</v>
      </c>
      <c r="C84" s="96"/>
      <c r="D84" s="96"/>
      <c r="E84" s="96"/>
      <c r="F84" s="96"/>
      <c r="G84" s="96"/>
      <c r="H84" s="96"/>
      <c r="I84" s="93"/>
      <c r="J84" s="94"/>
      <c r="K84" s="313">
        <v>0.05</v>
      </c>
      <c r="L84" s="855">
        <f>N78*K84</f>
        <v>193.87653156250002</v>
      </c>
      <c r="M84" s="856"/>
      <c r="N84" s="57"/>
    </row>
    <row r="85" spans="1:14" ht="15" thickBot="1">
      <c r="B85" s="97" t="s">
        <v>1058</v>
      </c>
      <c r="C85" s="98"/>
      <c r="D85" s="98"/>
      <c r="E85" s="98"/>
      <c r="F85" s="98"/>
      <c r="G85" s="98"/>
      <c r="H85" s="98"/>
      <c r="I85" s="99"/>
      <c r="J85" s="100"/>
      <c r="K85" s="314">
        <v>0.05</v>
      </c>
      <c r="L85" s="857">
        <f>N78*K85</f>
        <v>193.87653156250002</v>
      </c>
      <c r="M85" s="858"/>
      <c r="N85" s="57"/>
    </row>
    <row r="86" spans="1:14" ht="15" thickBot="1">
      <c r="B86" s="820" t="s">
        <v>1037</v>
      </c>
      <c r="C86" s="821"/>
      <c r="D86" s="821"/>
      <c r="E86" s="821"/>
      <c r="F86" s="821"/>
      <c r="G86" s="821"/>
      <c r="H86" s="821"/>
      <c r="I86" s="821"/>
      <c r="J86" s="821"/>
      <c r="K86" s="821"/>
      <c r="L86" s="821"/>
      <c r="M86" s="822"/>
      <c r="N86" s="58">
        <f>L83+L84+L85</f>
        <v>1163.2591893750002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5040.7898206250002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6"/>
      <c r="J36" s="277"/>
      <c r="K36" s="278">
        <f>VLOOKUP(A36,EQUIPOS!A6:D163,4,FALSE)</f>
        <v>158660</v>
      </c>
      <c r="L36" s="279"/>
      <c r="M36" s="280">
        <v>600</v>
      </c>
      <c r="N36" s="281">
        <f>K36/M36</f>
        <v>264.43333333333334</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600</v>
      </c>
      <c r="N37" s="281">
        <f>K37/M37</f>
        <v>112</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0.63833958333333329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377.07167291666667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66740</v>
      </c>
      <c r="N48" s="281">
        <f>K48*M48</f>
        <v>634.03</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1770</v>
      </c>
      <c r="N49" s="281">
        <f>K49*M49</f>
        <v>2497.0274999999997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3131.0574999999999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7">
        <f>VLOOKUP(A58,TRANSPORTE!A5:D117,4,FALSE)</f>
        <v>1100</v>
      </c>
      <c r="M58" s="908"/>
      <c r="N58" s="296">
        <f>K58*L58</f>
        <v>10.45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10.45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SUM(N69:N75)</f>
        <v>63.833958333333328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3582.4131312499994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716.48262624999995</v>
      </c>
      <c r="M83" s="856"/>
      <c r="N83" s="57"/>
    </row>
    <row r="84" spans="1:14">
      <c r="B84" s="95" t="s">
        <v>1057</v>
      </c>
      <c r="C84" s="96"/>
      <c r="D84" s="96"/>
      <c r="E84" s="96"/>
      <c r="F84" s="96"/>
      <c r="G84" s="96"/>
      <c r="H84" s="96"/>
      <c r="I84" s="93"/>
      <c r="J84" s="94"/>
      <c r="K84" s="313">
        <v>0.05</v>
      </c>
      <c r="L84" s="855">
        <f>N78*K84</f>
        <v>179.12065656249999</v>
      </c>
      <c r="M84" s="856"/>
      <c r="N84" s="57"/>
    </row>
    <row r="85" spans="1:14" ht="15" thickBot="1">
      <c r="B85" s="97" t="s">
        <v>1058</v>
      </c>
      <c r="C85" s="98"/>
      <c r="D85" s="98"/>
      <c r="E85" s="98"/>
      <c r="F85" s="98"/>
      <c r="G85" s="98"/>
      <c r="H85" s="98"/>
      <c r="I85" s="99"/>
      <c r="J85" s="100"/>
      <c r="K85" s="314">
        <v>0.05</v>
      </c>
      <c r="L85" s="857">
        <f>N78*K85</f>
        <v>179.12065656249999</v>
      </c>
      <c r="M85" s="858"/>
      <c r="N85" s="57"/>
    </row>
    <row r="86" spans="1:14" ht="15" thickBot="1">
      <c r="B86" s="820" t="s">
        <v>1037</v>
      </c>
      <c r="C86" s="821"/>
      <c r="D86" s="821"/>
      <c r="E86" s="821"/>
      <c r="F86" s="821"/>
      <c r="G86" s="821"/>
      <c r="H86" s="821"/>
      <c r="I86" s="821"/>
      <c r="J86" s="821"/>
      <c r="K86" s="821"/>
      <c r="L86" s="821"/>
      <c r="M86" s="822"/>
      <c r="N86" s="58">
        <f>L83+L84+L85</f>
        <v>1074.7239393749999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4657.1370706249991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6"/>
      <c r="J36" s="277"/>
      <c r="K36" s="278">
        <f>VLOOKUP(A36,EQUIPOS!A6:D163,4,FALSE)</f>
        <v>158660</v>
      </c>
      <c r="L36" s="279"/>
      <c r="M36" s="280">
        <v>600</v>
      </c>
      <c r="N36" s="281">
        <f>K36/M36</f>
        <v>264.43333333333334</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600</v>
      </c>
      <c r="N37" s="281">
        <f>K37/M37</f>
        <v>112</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0.63833958333333329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377.07167291666667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66740</v>
      </c>
      <c r="N48" s="281">
        <f>K48*M48</f>
        <v>634.03</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1770</v>
      </c>
      <c r="N49" s="281">
        <f>K49*M49</f>
        <v>3026.7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3660.7299999999996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7">
        <f>VLOOKUP(A58,TRANSPORTE!A5:D117,4,FALSE)</f>
        <v>1100</v>
      </c>
      <c r="M58" s="908"/>
      <c r="N58" s="296">
        <f>K58*L58</f>
        <v>10.45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10.45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SUM(N69:N75)</f>
        <v>63.833958333333328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4112.0856312499991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822.41712624999991</v>
      </c>
      <c r="M83" s="856"/>
      <c r="N83" s="57"/>
    </row>
    <row r="84" spans="1:14">
      <c r="B84" s="95" t="s">
        <v>1057</v>
      </c>
      <c r="C84" s="96"/>
      <c r="D84" s="96"/>
      <c r="E84" s="96"/>
      <c r="F84" s="96"/>
      <c r="G84" s="96"/>
      <c r="H84" s="96"/>
      <c r="I84" s="93"/>
      <c r="J84" s="94"/>
      <c r="K84" s="313">
        <v>0.05</v>
      </c>
      <c r="L84" s="855">
        <f>N78*K84</f>
        <v>205.60428156249998</v>
      </c>
      <c r="M84" s="856"/>
      <c r="N84" s="57"/>
    </row>
    <row r="85" spans="1:14" ht="15" thickBot="1">
      <c r="B85" s="97" t="s">
        <v>1058</v>
      </c>
      <c r="C85" s="98"/>
      <c r="D85" s="98"/>
      <c r="E85" s="98"/>
      <c r="F85" s="98"/>
      <c r="G85" s="98"/>
      <c r="H85" s="98"/>
      <c r="I85" s="99"/>
      <c r="J85" s="100"/>
      <c r="K85" s="314">
        <v>0.05</v>
      </c>
      <c r="L85" s="857">
        <f>N78*K85</f>
        <v>205.60428156249998</v>
      </c>
      <c r="M85" s="858"/>
      <c r="N85" s="57"/>
    </row>
    <row r="86" spans="1:14" ht="15" thickBot="1">
      <c r="B86" s="820" t="s">
        <v>1037</v>
      </c>
      <c r="C86" s="821"/>
      <c r="D86" s="821"/>
      <c r="E86" s="821"/>
      <c r="F86" s="821"/>
      <c r="G86" s="821"/>
      <c r="H86" s="821"/>
      <c r="I86" s="821"/>
      <c r="J86" s="821"/>
      <c r="K86" s="821"/>
      <c r="L86" s="821"/>
      <c r="M86" s="822"/>
      <c r="N86" s="58">
        <f>L83+L84+L85</f>
        <v>1233.6256893750001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5345.7113206249996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6"/>
      <c r="J36" s="277"/>
      <c r="K36" s="278">
        <f>VLOOKUP(A36,EQUIPOS!A6:D163,4,FALSE)</f>
        <v>158660</v>
      </c>
      <c r="L36" s="279"/>
      <c r="M36" s="280">
        <v>600</v>
      </c>
      <c r="N36" s="281">
        <f>K36/M36</f>
        <v>264.43333333333334</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600</v>
      </c>
      <c r="N37" s="281">
        <f>K37/M37</f>
        <v>112</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N76*M41</f>
        <v>0.63833958333333329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377.07167291666667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66740</v>
      </c>
      <c r="N48" s="281">
        <f>K48*M48</f>
        <v>317.01499999999999</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1770</v>
      </c>
      <c r="N49" s="281">
        <f>K49*M49</f>
        <v>1891.6874999999998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2208.7024999999999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7">
        <f>VLOOKUP(A58,TRANSPORTE!A5:D117,4,FALSE)</f>
        <v>1100</v>
      </c>
      <c r="M58" s="908"/>
      <c r="N58" s="296">
        <f>K58*L58</f>
        <v>5.2249999999999996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5.2249999999999996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SUM(N69:N75)</f>
        <v>63.833958333333328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2654.8331312499995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530.96662624999988</v>
      </c>
      <c r="M83" s="856"/>
      <c r="N83" s="57"/>
    </row>
    <row r="84" spans="1:14">
      <c r="B84" s="95" t="s">
        <v>1057</v>
      </c>
      <c r="C84" s="96"/>
      <c r="D84" s="96"/>
      <c r="E84" s="96"/>
      <c r="F84" s="96"/>
      <c r="G84" s="96"/>
      <c r="H84" s="96"/>
      <c r="I84" s="93"/>
      <c r="J84" s="94"/>
      <c r="K84" s="313">
        <v>0.05</v>
      </c>
      <c r="L84" s="855">
        <f>N78*K84</f>
        <v>132.74165656249997</v>
      </c>
      <c r="M84" s="856"/>
      <c r="N84" s="57"/>
    </row>
    <row r="85" spans="1:14" ht="15" thickBot="1">
      <c r="B85" s="97" t="s">
        <v>1058</v>
      </c>
      <c r="C85" s="98"/>
      <c r="D85" s="98"/>
      <c r="E85" s="98"/>
      <c r="F85" s="98"/>
      <c r="G85" s="98"/>
      <c r="H85" s="98"/>
      <c r="I85" s="99"/>
      <c r="J85" s="100"/>
      <c r="K85" s="314">
        <v>0.05</v>
      </c>
      <c r="L85" s="857">
        <f>N78*K85</f>
        <v>132.74165656249997</v>
      </c>
      <c r="M85" s="858"/>
      <c r="N85" s="57"/>
    </row>
    <row r="86" spans="1:14" ht="15" thickBot="1">
      <c r="B86" s="820" t="s">
        <v>1037</v>
      </c>
      <c r="C86" s="821"/>
      <c r="D86" s="821"/>
      <c r="E86" s="821"/>
      <c r="F86" s="821"/>
      <c r="G86" s="821"/>
      <c r="H86" s="821"/>
      <c r="I86" s="821"/>
      <c r="J86" s="821"/>
      <c r="K86" s="821"/>
      <c r="L86" s="821"/>
      <c r="M86" s="822"/>
      <c r="N86" s="58">
        <f>L83+L84+L85</f>
        <v>796.44993937499987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3451.2830706249993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290</v>
      </c>
      <c r="B37" s="869" t="str">
        <f>VLOOKUP(A37,EQUIPOS!A7:D154,3,FALSE)</f>
        <v>Planta trituradora</v>
      </c>
      <c r="C37" s="870"/>
      <c r="D37" s="870"/>
      <c r="E37" s="870"/>
      <c r="F37" s="870"/>
      <c r="G37" s="870"/>
      <c r="H37" s="871"/>
      <c r="I37" s="276"/>
      <c r="J37" s="277"/>
      <c r="K37" s="278">
        <f>VLOOKUP(A37,EQUIPOS!A7:D164,4,FALSE)</f>
        <v>493500</v>
      </c>
      <c r="L37" s="279"/>
      <c r="M37" s="280">
        <v>30</v>
      </c>
      <c r="N37" s="281">
        <f t="shared" ref="N37:N43" si="0">K37/M37</f>
        <v>16450</v>
      </c>
    </row>
    <row r="38" spans="1:14">
      <c r="A38" t="s">
        <v>168</v>
      </c>
      <c r="B38" s="869" t="str">
        <f>VLOOKUP(A38,EQUIPOS!A8:D154,3,FALSE)</f>
        <v>Compactador tipo  POTENCIA: 105 HP, PESO: 6 ton</v>
      </c>
      <c r="C38" s="870"/>
      <c r="D38" s="870"/>
      <c r="E38" s="870"/>
      <c r="F38" s="870"/>
      <c r="G38" s="870"/>
      <c r="H38" s="871"/>
      <c r="I38" s="276"/>
      <c r="J38" s="277"/>
      <c r="K38" s="278">
        <f>VLOOKUP(A38,EQUIPOS!A8:D165,4,FALSE)</f>
        <v>120000</v>
      </c>
      <c r="L38" s="279"/>
      <c r="M38" s="280">
        <v>9</v>
      </c>
      <c r="N38" s="281">
        <f t="shared" si="0"/>
        <v>13333.333333333334</v>
      </c>
    </row>
    <row r="39" spans="1:14">
      <c r="A39" t="s">
        <v>173</v>
      </c>
      <c r="B39" s="869" t="str">
        <f>VLOOKUP(A39,EQUIPOS!A9:D154,3,FALSE)</f>
        <v>Compactador neumático de Potencia 70 HP, peso de 13 ton</v>
      </c>
      <c r="C39" s="870"/>
      <c r="D39" s="870"/>
      <c r="E39" s="870"/>
      <c r="F39" s="870"/>
      <c r="G39" s="870"/>
      <c r="H39" s="871"/>
      <c r="I39" s="276"/>
      <c r="J39" s="277"/>
      <c r="K39" s="278">
        <f>VLOOKUP(A39,EQUIPOS!A9:D166,4,FALSE)</f>
        <v>120000</v>
      </c>
      <c r="L39" s="279"/>
      <c r="M39" s="280">
        <v>9</v>
      </c>
      <c r="N39" s="281">
        <f t="shared" si="0"/>
        <v>13333.333333333334</v>
      </c>
    </row>
    <row r="40" spans="1:14">
      <c r="A40" t="s">
        <v>286</v>
      </c>
      <c r="B40" s="869" t="str">
        <f>VLOOKUP(A40,EQUIPOS!A10:D154,3,FALSE)</f>
        <v>Planta de asfalto en frio</v>
      </c>
      <c r="C40" s="870"/>
      <c r="D40" s="870"/>
      <c r="E40" s="870"/>
      <c r="F40" s="870"/>
      <c r="G40" s="870"/>
      <c r="H40" s="871"/>
      <c r="I40" s="276"/>
      <c r="J40" s="277"/>
      <c r="K40" s="278">
        <f>VLOOKUP(A40,EQUIPOS!A10:D167,4,FALSE)</f>
        <v>256200</v>
      </c>
      <c r="L40" s="279"/>
      <c r="M40" s="280">
        <v>9</v>
      </c>
      <c r="N40" s="281">
        <f t="shared" si="0"/>
        <v>28466.666666666668</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9</v>
      </c>
      <c r="N42" s="281">
        <f t="shared" si="0"/>
        <v>26075.555555555555</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9</v>
      </c>
      <c r="N43" s="281">
        <f t="shared" si="0"/>
        <v>5555.5555555555557</v>
      </c>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N77*M46</f>
        <v>922.04722222222233</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114087.15833333334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26840</v>
      </c>
      <c r="N53" s="281">
        <f>K53*M53</f>
        <v>37576</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60</v>
      </c>
      <c r="N54" s="281">
        <f>K54*M54</f>
        <v>1500</v>
      </c>
    </row>
    <row r="55" spans="1:14" ht="15" thickBot="1">
      <c r="B55" s="49"/>
      <c r="C55" s="290"/>
      <c r="D55" s="290"/>
      <c r="E55" s="290"/>
      <c r="F55" s="290"/>
      <c r="G55" s="290"/>
      <c r="H55" s="290"/>
      <c r="I55" s="277"/>
      <c r="J55" s="233"/>
      <c r="K55" s="291"/>
      <c r="L55" s="276"/>
      <c r="M55" s="292"/>
      <c r="N55" s="293"/>
    </row>
    <row r="56" spans="1:14" ht="15" thickBot="1">
      <c r="B56" s="820" t="s">
        <v>1037</v>
      </c>
      <c r="C56" s="821"/>
      <c r="D56" s="821"/>
      <c r="E56" s="821"/>
      <c r="F56" s="821"/>
      <c r="G56" s="821"/>
      <c r="H56" s="821"/>
      <c r="I56" s="821"/>
      <c r="J56" s="821"/>
      <c r="K56" s="821"/>
      <c r="L56" s="821"/>
      <c r="M56" s="822"/>
      <c r="N56" s="403">
        <f>SUM(N53:N55)</f>
        <v>39076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6" t="s">
        <v>1045</v>
      </c>
      <c r="M60" s="885"/>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7">
        <f>VLOOKUP(A61,TRANSPORTE!A5:D117,4,FALSE)</f>
        <v>1530</v>
      </c>
      <c r="M61" s="908"/>
      <c r="N61" s="296">
        <f>K61*L61</f>
        <v>1912.5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7">
        <f>VLOOKUP(A62,TRANSPORTE!A6:D117,4,FALSE)</f>
        <v>1100</v>
      </c>
      <c r="M62" s="908"/>
      <c r="N62" s="296">
        <f>K62*L62</f>
        <v>1540</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3452.5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t="s">
        <v>19</v>
      </c>
      <c r="B72" s="55" t="str">
        <f>VLOOKUP(A72,'MANO DE OBRA'!A8:D68,3,FALSE)</f>
        <v>Obrero (8)</v>
      </c>
      <c r="C72" s="53"/>
      <c r="D72" s="53"/>
      <c r="E72" s="53"/>
      <c r="F72" s="53"/>
      <c r="G72" s="53"/>
      <c r="H72" s="53"/>
      <c r="I72" s="301">
        <f>K72/J72*100</f>
        <v>220831.35135135136</v>
      </c>
      <c r="J72" s="302">
        <v>185</v>
      </c>
      <c r="K72" s="303">
        <f>VLOOKUP(A72,'MANO DE OBRA'!A8:D99,4,FALSE)</f>
        <v>408538</v>
      </c>
      <c r="L72" s="56"/>
      <c r="M72" s="304">
        <f>M38*8</f>
        <v>72</v>
      </c>
      <c r="N72" s="404">
        <f>K72/M72</f>
        <v>5674.1388888888887</v>
      </c>
      <c r="O72" s="112"/>
    </row>
    <row r="73" spans="1:15">
      <c r="A7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308">
        <f>M72</f>
        <v>72</v>
      </c>
      <c r="N73" s="404">
        <f>K73/M73</f>
        <v>1418.5277777777778</v>
      </c>
    </row>
    <row r="74" spans="1:15">
      <c r="A74" t="s">
        <v>54</v>
      </c>
      <c r="B74" s="55" t="str">
        <f>VLOOKUP(A74,'MANO DE OBRA'!A9:D70,3,FALSE)</f>
        <v>Rastrilleros (2)</v>
      </c>
      <c r="C74" s="53"/>
      <c r="D74" s="53"/>
      <c r="E74" s="53"/>
      <c r="F74" s="53"/>
      <c r="G74" s="53"/>
      <c r="H74" s="53"/>
      <c r="I74" s="301">
        <f>K74/J74*100</f>
        <v>82811.891891891893</v>
      </c>
      <c r="J74" s="302">
        <v>185</v>
      </c>
      <c r="K74" s="303">
        <f>VLOOKUP(A74,'MANO DE OBRA'!A9:D101,4,FALSE)</f>
        <v>153202</v>
      </c>
      <c r="L74" s="56"/>
      <c r="M74" s="309">
        <f>M73</f>
        <v>72</v>
      </c>
      <c r="N74" s="404">
        <f>K74/M74</f>
        <v>2127.8055555555557</v>
      </c>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SUM(N72:N76)</f>
        <v>9220.4722222222226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N48+N56+N67+N77</f>
        <v>165836.13055555554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33167.226111111107</v>
      </c>
      <c r="M84" s="856"/>
      <c r="N84" s="57"/>
    </row>
    <row r="85" spans="1:14">
      <c r="B85" s="95" t="s">
        <v>1057</v>
      </c>
      <c r="C85" s="96"/>
      <c r="D85" s="96"/>
      <c r="E85" s="96"/>
      <c r="F85" s="96"/>
      <c r="G85" s="96"/>
      <c r="H85" s="96"/>
      <c r="I85" s="93"/>
      <c r="J85" s="94"/>
      <c r="K85" s="313">
        <v>0.05</v>
      </c>
      <c r="L85" s="855">
        <f>N79*K85</f>
        <v>8291.8065277777769</v>
      </c>
      <c r="M85" s="856"/>
      <c r="N85" s="57"/>
    </row>
    <row r="86" spans="1:14" ht="15" thickBot="1">
      <c r="B86" s="97" t="s">
        <v>1058</v>
      </c>
      <c r="C86" s="98"/>
      <c r="D86" s="98"/>
      <c r="E86" s="98"/>
      <c r="F86" s="98"/>
      <c r="G86" s="98"/>
      <c r="H86" s="98"/>
      <c r="I86" s="99"/>
      <c r="J86" s="100"/>
      <c r="K86" s="314">
        <v>0.05</v>
      </c>
      <c r="L86" s="857">
        <f>N79*K86</f>
        <v>8291.8065277777769</v>
      </c>
      <c r="M86" s="858"/>
      <c r="N86" s="57"/>
    </row>
    <row r="87" spans="1:14" ht="15" thickBot="1">
      <c r="B87" s="820" t="s">
        <v>1037</v>
      </c>
      <c r="C87" s="821"/>
      <c r="D87" s="821"/>
      <c r="E87" s="821"/>
      <c r="F87" s="821"/>
      <c r="G87" s="821"/>
      <c r="H87" s="821"/>
      <c r="I87" s="821"/>
      <c r="J87" s="821"/>
      <c r="K87" s="821"/>
      <c r="L87" s="821"/>
      <c r="M87" s="822"/>
      <c r="N87" s="58">
        <f>L84+L85+L86</f>
        <v>49750.839166666665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215586.96972222222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3" t="s">
        <v>2324</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2325</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6"/>
      <c r="K119" s="886"/>
      <c r="L119" s="886"/>
      <c r="M119" s="886"/>
      <c r="N119" s="887"/>
    </row>
    <row r="120" spans="2:14" ht="15" thickBot="1">
      <c r="B120" s="270" t="s">
        <v>2327</v>
      </c>
      <c r="C120" s="402"/>
      <c r="D120" s="402"/>
      <c r="E120" s="63"/>
      <c r="F120" s="63"/>
      <c r="G120" s="63"/>
      <c r="H120" s="63"/>
      <c r="I120" s="63"/>
      <c r="J120" s="888"/>
      <c r="K120" s="888"/>
      <c r="L120" s="888"/>
      <c r="M120" s="888"/>
      <c r="N120" s="889"/>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168</v>
      </c>
      <c r="B37" s="869" t="str">
        <f>VLOOKUP(A37,EQUIPOS!A7:D154,3,FALSE)</f>
        <v>Compactador tipo  POTENCIA: 105 HP, PESO: 6 ton</v>
      </c>
      <c r="C37" s="870"/>
      <c r="D37" s="870"/>
      <c r="E37" s="870"/>
      <c r="F37" s="870"/>
      <c r="G37" s="870"/>
      <c r="H37" s="871"/>
      <c r="I37" s="276"/>
      <c r="J37" s="277"/>
      <c r="K37" s="278">
        <f>VLOOKUP(A37,EQUIPOS!A7:D164,4,FALSE)</f>
        <v>120000</v>
      </c>
      <c r="L37" s="279"/>
      <c r="M37" s="280">
        <v>9</v>
      </c>
      <c r="N37" s="281">
        <f t="shared" ref="N37:N43" si="0">K37/M37</f>
        <v>13333.333333333334</v>
      </c>
    </row>
    <row r="38" spans="1:14">
      <c r="A38" t="s">
        <v>173</v>
      </c>
      <c r="B38" s="869" t="str">
        <f>VLOOKUP(A38,EQUIPOS!A8:D154,3,FALSE)</f>
        <v>Compactador neumático de Potencia 70 HP, peso de 13 ton</v>
      </c>
      <c r="C38" s="870"/>
      <c r="D38" s="870"/>
      <c r="E38" s="870"/>
      <c r="F38" s="870"/>
      <c r="G38" s="870"/>
      <c r="H38" s="871"/>
      <c r="I38" s="276"/>
      <c r="J38" s="277"/>
      <c r="K38" s="278">
        <f>VLOOKUP(A38,EQUIPOS!A8:D165,4,FALSE)</f>
        <v>120000</v>
      </c>
      <c r="L38" s="279"/>
      <c r="M38" s="280">
        <v>9</v>
      </c>
      <c r="N38" s="281">
        <f t="shared" si="0"/>
        <v>13333.333333333334</v>
      </c>
    </row>
    <row r="39" spans="1:14">
      <c r="A39" t="s">
        <v>286</v>
      </c>
      <c r="B39" s="869" t="str">
        <f>VLOOKUP(A39,EQUIPOS!A9:D154,3,FALSE)</f>
        <v>Planta de asfalto en frio</v>
      </c>
      <c r="C39" s="870"/>
      <c r="D39" s="870"/>
      <c r="E39" s="870"/>
      <c r="F39" s="870"/>
      <c r="G39" s="870"/>
      <c r="H39" s="871"/>
      <c r="I39" s="276"/>
      <c r="J39" s="277"/>
      <c r="K39" s="278">
        <f>VLOOKUP(A39,EQUIPOS!A9:D166,4,FALSE)</f>
        <v>256200</v>
      </c>
      <c r="L39" s="279"/>
      <c r="M39" s="280">
        <v>9</v>
      </c>
      <c r="N39" s="281">
        <f t="shared" si="0"/>
        <v>28466.666666666668</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9</v>
      </c>
      <c r="N42" s="281">
        <f t="shared" si="0"/>
        <v>26075.555555555555</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9</v>
      </c>
      <c r="N43" s="281">
        <f t="shared" si="0"/>
        <v>5555.5555555555557</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6"/>
      <c r="F46" s="870"/>
      <c r="G46" s="870"/>
      <c r="H46" s="871"/>
      <c r="I46" s="42"/>
      <c r="J46" s="43"/>
      <c r="K46" s="283"/>
      <c r="L46" s="285"/>
      <c r="M46" s="286"/>
      <c r="N46" s="287"/>
    </row>
    <row r="47" spans="1:14">
      <c r="B47" s="877" t="s">
        <v>1036</v>
      </c>
      <c r="C47" s="878"/>
      <c r="D47" s="878"/>
      <c r="E47" s="44"/>
      <c r="F47" s="45"/>
      <c r="G47" s="45"/>
      <c r="H47" s="46"/>
      <c r="I47" s="42"/>
      <c r="J47" s="43"/>
      <c r="K47" s="288"/>
      <c r="L47" s="285"/>
      <c r="M47" s="410">
        <v>0.1</v>
      </c>
      <c r="N47" s="353">
        <f>N81*M47</f>
        <v>922.04722222222233</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114087.15833333334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7">
        <f>VLOOKUP(A65,TRANSPORTE!A6:D117,4,FALSE)</f>
        <v>1530</v>
      </c>
      <c r="M65" s="908"/>
      <c r="N65" s="296">
        <f>K65*L65</f>
        <v>1912.5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9220.4722222222226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165836.13055555554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33167.226111111107</v>
      </c>
      <c r="M88" s="856"/>
      <c r="N88" s="57"/>
    </row>
    <row r="89" spans="1:14">
      <c r="B89" s="95" t="s">
        <v>1057</v>
      </c>
      <c r="C89" s="96"/>
      <c r="D89" s="96"/>
      <c r="E89" s="96"/>
      <c r="F89" s="96"/>
      <c r="G89" s="96"/>
      <c r="H89" s="96"/>
      <c r="I89" s="93"/>
      <c r="J89" s="94"/>
      <c r="K89" s="313">
        <v>0.05</v>
      </c>
      <c r="L89" s="855">
        <f>N83*K89</f>
        <v>8291.8065277777769</v>
      </c>
      <c r="M89" s="856"/>
      <c r="N89" s="57"/>
    </row>
    <row r="90" spans="1:14" ht="15" thickBot="1">
      <c r="B90" s="97" t="s">
        <v>1058</v>
      </c>
      <c r="C90" s="98"/>
      <c r="D90" s="98"/>
      <c r="E90" s="98"/>
      <c r="F90" s="98"/>
      <c r="G90" s="98"/>
      <c r="H90" s="98"/>
      <c r="I90" s="99"/>
      <c r="J90" s="100"/>
      <c r="K90" s="314">
        <v>0.05</v>
      </c>
      <c r="L90" s="857">
        <f>N83*K90</f>
        <v>8291.8065277777769</v>
      </c>
      <c r="M90" s="858"/>
      <c r="N90" s="57"/>
    </row>
    <row r="91" spans="1:14" ht="15" thickBot="1">
      <c r="B91" s="820" t="s">
        <v>1037</v>
      </c>
      <c r="C91" s="821"/>
      <c r="D91" s="821"/>
      <c r="E91" s="821"/>
      <c r="F91" s="821"/>
      <c r="G91" s="821"/>
      <c r="H91" s="821"/>
      <c r="I91" s="821"/>
      <c r="J91" s="821"/>
      <c r="K91" s="821"/>
      <c r="L91" s="821"/>
      <c r="M91" s="822"/>
      <c r="N91" s="58">
        <f>L88+L89+L90</f>
        <v>49750.839166666665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215586.96972222222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168</v>
      </c>
      <c r="B37" s="869" t="str">
        <f>VLOOKUP(A37,EQUIPOS!A7:D154,3,FALSE)</f>
        <v>Compactador tipo  POTENCIA: 105 HP, PESO: 6 ton</v>
      </c>
      <c r="C37" s="870"/>
      <c r="D37" s="870"/>
      <c r="E37" s="870"/>
      <c r="F37" s="870"/>
      <c r="G37" s="870"/>
      <c r="H37" s="871"/>
      <c r="I37" s="276"/>
      <c r="J37" s="277"/>
      <c r="K37" s="278">
        <f>VLOOKUP(A37,EQUIPOS!A7:D164,4,FALSE)</f>
        <v>120000</v>
      </c>
      <c r="L37" s="279"/>
      <c r="M37" s="280">
        <v>9</v>
      </c>
      <c r="N37" s="281">
        <f t="shared" ref="N37:N43" si="0">K37/M37</f>
        <v>13333.333333333334</v>
      </c>
    </row>
    <row r="38" spans="1:14">
      <c r="A38" t="s">
        <v>173</v>
      </c>
      <c r="B38" s="869" t="str">
        <f>VLOOKUP(A38,EQUIPOS!A8:D154,3,FALSE)</f>
        <v>Compactador neumático de Potencia 70 HP, peso de 13 ton</v>
      </c>
      <c r="C38" s="870"/>
      <c r="D38" s="870"/>
      <c r="E38" s="870"/>
      <c r="F38" s="870"/>
      <c r="G38" s="870"/>
      <c r="H38" s="871"/>
      <c r="I38" s="276"/>
      <c r="J38" s="277"/>
      <c r="K38" s="278">
        <f>VLOOKUP(A38,EQUIPOS!A8:D165,4,FALSE)</f>
        <v>120000</v>
      </c>
      <c r="L38" s="279"/>
      <c r="M38" s="280">
        <v>9</v>
      </c>
      <c r="N38" s="281">
        <f t="shared" si="0"/>
        <v>13333.333333333334</v>
      </c>
    </row>
    <row r="39" spans="1:14">
      <c r="A39" t="s">
        <v>286</v>
      </c>
      <c r="B39" s="869" t="str">
        <f>VLOOKUP(A39,EQUIPOS!A9:D154,3,FALSE)</f>
        <v>Planta de asfalto en frio</v>
      </c>
      <c r="C39" s="870"/>
      <c r="D39" s="870"/>
      <c r="E39" s="870"/>
      <c r="F39" s="870"/>
      <c r="G39" s="870"/>
      <c r="H39" s="871"/>
      <c r="I39" s="276"/>
      <c r="J39" s="277"/>
      <c r="K39" s="278">
        <f>VLOOKUP(A39,EQUIPOS!A9:D166,4,FALSE)</f>
        <v>256200</v>
      </c>
      <c r="L39" s="279"/>
      <c r="M39" s="280">
        <v>9</v>
      </c>
      <c r="N39" s="281">
        <f t="shared" si="0"/>
        <v>28466.666666666668</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9</v>
      </c>
      <c r="N42" s="281">
        <f t="shared" si="0"/>
        <v>26075.555555555555</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9</v>
      </c>
      <c r="N43" s="281">
        <f t="shared" si="0"/>
        <v>5555.5555555555557</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6"/>
      <c r="F46" s="870"/>
      <c r="G46" s="870"/>
      <c r="H46" s="871"/>
      <c r="I46" s="42"/>
      <c r="J46" s="43"/>
      <c r="K46" s="283"/>
      <c r="L46" s="285"/>
      <c r="M46" s="286"/>
      <c r="N46" s="287"/>
    </row>
    <row r="47" spans="1:14">
      <c r="B47" s="877" t="s">
        <v>1036</v>
      </c>
      <c r="C47" s="878"/>
      <c r="D47" s="878"/>
      <c r="E47" s="44"/>
      <c r="F47" s="45"/>
      <c r="G47" s="45"/>
      <c r="H47" s="46"/>
      <c r="I47" s="42"/>
      <c r="J47" s="43"/>
      <c r="K47" s="288"/>
      <c r="L47" s="285"/>
      <c r="M47" s="410">
        <v>0.1</v>
      </c>
      <c r="N47" s="353">
        <f>N81*M47</f>
        <v>922.04722222222233</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114087.15833333334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20">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7">
        <f>VLOOKUP(A64,TRANSPORTE!A5:D117,4,FALSE)</f>
        <v>1100</v>
      </c>
      <c r="M64" s="908"/>
      <c r="N64" s="296">
        <f>K64*L64</f>
        <v>1540</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7">
        <f>VLOOKUP(A65,TRANSPORTE!A6:D117,4,FALSE)</f>
        <v>1530</v>
      </c>
      <c r="M65" s="908"/>
      <c r="N65" s="296">
        <f>K65*L65</f>
        <v>1912.5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9220.4722222222226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165836.13055555554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33167.226111111107</v>
      </c>
      <c r="M88" s="856"/>
      <c r="N88" s="57"/>
    </row>
    <row r="89" spans="1:14">
      <c r="B89" s="95" t="s">
        <v>1057</v>
      </c>
      <c r="C89" s="96"/>
      <c r="D89" s="96"/>
      <c r="E89" s="96"/>
      <c r="F89" s="96"/>
      <c r="G89" s="96"/>
      <c r="H89" s="96"/>
      <c r="I89" s="93"/>
      <c r="J89" s="94"/>
      <c r="K89" s="313">
        <v>0.05</v>
      </c>
      <c r="L89" s="855">
        <f>N83*K89</f>
        <v>8291.8065277777769</v>
      </c>
      <c r="M89" s="856"/>
      <c r="N89" s="57"/>
    </row>
    <row r="90" spans="1:14" ht="15" thickBot="1">
      <c r="B90" s="97" t="s">
        <v>1058</v>
      </c>
      <c r="C90" s="98"/>
      <c r="D90" s="98"/>
      <c r="E90" s="98"/>
      <c r="F90" s="98"/>
      <c r="G90" s="98"/>
      <c r="H90" s="98"/>
      <c r="I90" s="99"/>
      <c r="J90" s="100"/>
      <c r="K90" s="314">
        <v>0.05</v>
      </c>
      <c r="L90" s="857">
        <f>N83*K90</f>
        <v>8291.8065277777769</v>
      </c>
      <c r="M90" s="858"/>
      <c r="N90" s="57"/>
    </row>
    <row r="91" spans="1:14" ht="15" thickBot="1">
      <c r="B91" s="820" t="s">
        <v>1037</v>
      </c>
      <c r="C91" s="821"/>
      <c r="D91" s="821"/>
      <c r="E91" s="821"/>
      <c r="F91" s="821"/>
      <c r="G91" s="821"/>
      <c r="H91" s="821"/>
      <c r="I91" s="821"/>
      <c r="J91" s="821"/>
      <c r="K91" s="821"/>
      <c r="L91" s="821"/>
      <c r="M91" s="822"/>
      <c r="N91" s="58">
        <f>L88+L89+L90</f>
        <v>49750.839166666665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58">
        <f>N83+N91</f>
        <v>215586.96972222222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168</v>
      </c>
      <c r="B37" s="869" t="str">
        <f>VLOOKUP(A37,EQUIPOS!A7:D154,3,FALSE)</f>
        <v>Compactador tipo  POTENCIA: 105 HP, PESO: 6 ton</v>
      </c>
      <c r="C37" s="870"/>
      <c r="D37" s="870"/>
      <c r="E37" s="870"/>
      <c r="F37" s="870"/>
      <c r="G37" s="870"/>
      <c r="H37" s="871"/>
      <c r="I37" s="276"/>
      <c r="J37" s="277"/>
      <c r="K37" s="278">
        <f>VLOOKUP(A37,EQUIPOS!A7:D164,4,FALSE)</f>
        <v>120000</v>
      </c>
      <c r="L37" s="279"/>
      <c r="M37" s="280">
        <v>7</v>
      </c>
      <c r="N37" s="281">
        <f t="shared" ref="N37:N43" si="0">K37/M37</f>
        <v>17142.857142857141</v>
      </c>
    </row>
    <row r="38" spans="1:14">
      <c r="A38" t="s">
        <v>173</v>
      </c>
      <c r="B38" s="869" t="str">
        <f>VLOOKUP(A38,EQUIPOS!A8:D154,3,FALSE)</f>
        <v>Compactador neumático de Potencia 70 HP, peso de 13 ton</v>
      </c>
      <c r="C38" s="870"/>
      <c r="D38" s="870"/>
      <c r="E38" s="870"/>
      <c r="F38" s="870"/>
      <c r="G38" s="870"/>
      <c r="H38" s="871"/>
      <c r="I38" s="276"/>
      <c r="J38" s="277"/>
      <c r="K38" s="278">
        <f>VLOOKUP(A38,EQUIPOS!A8:D165,4,FALSE)</f>
        <v>120000</v>
      </c>
      <c r="L38" s="279"/>
      <c r="M38" s="280">
        <v>7</v>
      </c>
      <c r="N38" s="281">
        <f t="shared" si="0"/>
        <v>17142.857142857141</v>
      </c>
    </row>
    <row r="39" spans="1:14">
      <c r="A39" t="s">
        <v>286</v>
      </c>
      <c r="B39" s="869" t="str">
        <f>VLOOKUP(A39,EQUIPOS!A9:D154,3,FALSE)</f>
        <v>Planta de asfalto en frio</v>
      </c>
      <c r="C39" s="870"/>
      <c r="D39" s="870"/>
      <c r="E39" s="870"/>
      <c r="F39" s="870"/>
      <c r="G39" s="870"/>
      <c r="H39" s="871"/>
      <c r="I39" s="276"/>
      <c r="J39" s="277"/>
      <c r="K39" s="278">
        <f>VLOOKUP(A39,EQUIPOS!A9:D166,4,FALSE)</f>
        <v>256200</v>
      </c>
      <c r="L39" s="279"/>
      <c r="M39" s="280">
        <v>9</v>
      </c>
      <c r="N39" s="281">
        <f t="shared" si="0"/>
        <v>28466.666666666668</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7</v>
      </c>
      <c r="N42" s="281">
        <f t="shared" si="0"/>
        <v>33525.714285714283</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9</v>
      </c>
      <c r="N43" s="281">
        <f t="shared" si="0"/>
        <v>5555.5555555555557</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6"/>
      <c r="F46" s="870"/>
      <c r="G46" s="870"/>
      <c r="H46" s="871"/>
      <c r="I46" s="42"/>
      <c r="J46" s="43"/>
      <c r="K46" s="283"/>
      <c r="L46" s="285"/>
      <c r="M46" s="286"/>
      <c r="N46" s="287"/>
    </row>
    <row r="47" spans="1:14">
      <c r="B47" s="877" t="s">
        <v>1036</v>
      </c>
      <c r="C47" s="878"/>
      <c r="D47" s="878"/>
      <c r="E47" s="44"/>
      <c r="F47" s="45"/>
      <c r="G47" s="45"/>
      <c r="H47" s="46"/>
      <c r="I47" s="42"/>
      <c r="J47" s="43"/>
      <c r="K47" s="288"/>
      <c r="L47" s="285"/>
      <c r="M47" s="410">
        <v>0.1</v>
      </c>
      <c r="N47" s="353">
        <f>N81*M47</f>
        <v>1053.7682539682542</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129288.08571428571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1100</v>
      </c>
      <c r="N65" s="421">
        <f>K65*M65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63</v>
      </c>
      <c r="N75" s="404">
        <f>K75/M75</f>
        <v>6484.730158730159</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63</v>
      </c>
      <c r="N76" s="404">
        <f>K76/M76</f>
        <v>1621.1746031746031</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63</v>
      </c>
      <c r="N77" s="404">
        <f>K77/M77</f>
        <v>2431.7777777777778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10537.682539682541</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181816.76825396827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36363.353650793659</v>
      </c>
      <c r="M88" s="856"/>
      <c r="N88" s="57"/>
    </row>
    <row r="89" spans="1:14">
      <c r="B89" s="95" t="s">
        <v>1057</v>
      </c>
      <c r="C89" s="96"/>
      <c r="D89" s="96"/>
      <c r="E89" s="96"/>
      <c r="F89" s="96"/>
      <c r="G89" s="96"/>
      <c r="H89" s="96"/>
      <c r="I89" s="93"/>
      <c r="J89" s="94"/>
      <c r="K89" s="313">
        <v>0.05</v>
      </c>
      <c r="L89" s="855">
        <f>N83*K89</f>
        <v>9090.8384126984147</v>
      </c>
      <c r="M89" s="856"/>
      <c r="N89" s="57"/>
    </row>
    <row r="90" spans="1:14" ht="15" thickBot="1">
      <c r="B90" s="97" t="s">
        <v>1058</v>
      </c>
      <c r="C90" s="98"/>
      <c r="D90" s="98"/>
      <c r="E90" s="98"/>
      <c r="F90" s="98"/>
      <c r="G90" s="98"/>
      <c r="H90" s="98"/>
      <c r="I90" s="99"/>
      <c r="J90" s="100"/>
      <c r="K90" s="314">
        <v>0.05</v>
      </c>
      <c r="L90" s="857">
        <f>N83*K90</f>
        <v>9090.8384126984147</v>
      </c>
      <c r="M90" s="858"/>
      <c r="N90" s="57"/>
    </row>
    <row r="91" spans="1:14" ht="15" thickBot="1">
      <c r="B91" s="820" t="s">
        <v>1037</v>
      </c>
      <c r="C91" s="821"/>
      <c r="D91" s="821"/>
      <c r="E91" s="821"/>
      <c r="F91" s="821"/>
      <c r="G91" s="821"/>
      <c r="H91" s="821"/>
      <c r="I91" s="821"/>
      <c r="J91" s="821"/>
      <c r="K91" s="821"/>
      <c r="L91" s="821"/>
      <c r="M91" s="822"/>
      <c r="N91" s="58">
        <f>L88+L89+L90</f>
        <v>54545.030476190492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236361.79873015877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9</v>
      </c>
      <c r="N37" s="281">
        <f t="shared" ref="N37:N43" si="0">K37/M37</f>
        <v>13333.333333333334</v>
      </c>
    </row>
    <row r="38" spans="1:14">
      <c r="A38" t="s">
        <v>168</v>
      </c>
      <c r="B38" s="869" t="str">
        <f>VLOOKUP(A38,EQUIPOS!A8:D154,3,FALSE)</f>
        <v>Compactador tipo  POTENCIA: 105 HP, PESO: 6 ton</v>
      </c>
      <c r="C38" s="870"/>
      <c r="D38" s="870"/>
      <c r="E38" s="870"/>
      <c r="F38" s="870"/>
      <c r="G38" s="870"/>
      <c r="H38" s="871"/>
      <c r="I38" s="276"/>
      <c r="J38" s="277"/>
      <c r="K38" s="278">
        <f>VLOOKUP(A38,EQUIPOS!A8:D165,4,FALSE)</f>
        <v>120000</v>
      </c>
      <c r="L38" s="279"/>
      <c r="M38" s="280">
        <v>9</v>
      </c>
      <c r="N38" s="281">
        <f t="shared" si="0"/>
        <v>13333.333333333334</v>
      </c>
    </row>
    <row r="39" spans="1:14">
      <c r="A39" t="s">
        <v>286</v>
      </c>
      <c r="B39" s="869" t="str">
        <f>VLOOKUP(A39,EQUIPOS!A9:D154,3,FALSE)</f>
        <v>Planta de asfalto en frio</v>
      </c>
      <c r="C39" s="870"/>
      <c r="D39" s="870"/>
      <c r="E39" s="870"/>
      <c r="F39" s="870"/>
      <c r="G39" s="870"/>
      <c r="H39" s="871"/>
      <c r="I39" s="276"/>
      <c r="J39" s="277"/>
      <c r="K39" s="278">
        <f>VLOOKUP(A39,EQUIPOS!A9:D166,4,FALSE)</f>
        <v>256200</v>
      </c>
      <c r="L39" s="279"/>
      <c r="M39" s="280">
        <v>9</v>
      </c>
      <c r="N39" s="281">
        <f t="shared" si="0"/>
        <v>28466.666666666668</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9</v>
      </c>
      <c r="N42" s="281">
        <f t="shared" si="0"/>
        <v>26075.555555555555</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9</v>
      </c>
      <c r="N43" s="281">
        <f t="shared" si="0"/>
        <v>5555.5555555555557</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0"/>
      <c r="F46" s="870"/>
      <c r="G46" s="870"/>
      <c r="H46" s="871"/>
      <c r="I46" s="42"/>
      <c r="J46" s="43"/>
      <c r="K46" s="283"/>
      <c r="L46" s="285"/>
      <c r="M46" s="286"/>
      <c r="N46" s="287"/>
    </row>
    <row r="47" spans="1:14">
      <c r="B47" s="877" t="s">
        <v>1036</v>
      </c>
      <c r="C47" s="955"/>
      <c r="D47" s="955"/>
      <c r="E47" s="44"/>
      <c r="F47" s="45"/>
      <c r="G47" s="45"/>
      <c r="H47" s="46"/>
      <c r="I47" s="42"/>
      <c r="J47" s="43"/>
      <c r="K47" s="288"/>
      <c r="L47" s="285"/>
      <c r="M47" s="410">
        <v>0.1</v>
      </c>
      <c r="N47" s="353">
        <f>N81*M47</f>
        <v>922.04722222222233</v>
      </c>
    </row>
    <row r="48" spans="1:14" ht="15" thickBot="1">
      <c r="B48" s="956"/>
      <c r="C48" s="957"/>
      <c r="D48" s="957"/>
      <c r="E48" s="957"/>
      <c r="F48" s="957"/>
      <c r="G48" s="957"/>
      <c r="H48" s="958"/>
      <c r="I48" s="879"/>
      <c r="J48" s="880"/>
      <c r="K48" s="47"/>
      <c r="L48" s="881"/>
      <c r="M48" s="959"/>
      <c r="N48" s="111"/>
    </row>
    <row r="49" spans="1:14" ht="15" thickBot="1">
      <c r="B49" s="820" t="s">
        <v>1037</v>
      </c>
      <c r="C49" s="821"/>
      <c r="D49" s="821"/>
      <c r="E49" s="821"/>
      <c r="F49" s="821"/>
      <c r="G49" s="821"/>
      <c r="H49" s="821"/>
      <c r="I49" s="821"/>
      <c r="J49" s="821"/>
      <c r="K49" s="821"/>
      <c r="L49" s="821"/>
      <c r="M49" s="822"/>
      <c r="N49" s="403">
        <f>SUM(N36:N48)</f>
        <v>114087.15833333334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7">
        <f>VLOOKUP(A65,TRANSPORTE!A6:D117,4,FALSE)</f>
        <v>1530</v>
      </c>
      <c r="M65" s="908"/>
      <c r="N65" s="296">
        <f>K65*L65</f>
        <v>1912.5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9220.4722222222226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165836.13055555554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33167.226111111107</v>
      </c>
      <c r="M88" s="856"/>
      <c r="N88" s="57"/>
    </row>
    <row r="89" spans="1:14">
      <c r="B89" s="95" t="s">
        <v>1057</v>
      </c>
      <c r="C89" s="96"/>
      <c r="D89" s="96"/>
      <c r="E89" s="96"/>
      <c r="F89" s="96"/>
      <c r="G89" s="96"/>
      <c r="H89" s="96"/>
      <c r="I89" s="93"/>
      <c r="J89" s="94"/>
      <c r="K89" s="313">
        <v>0.05</v>
      </c>
      <c r="L89" s="855">
        <f>N83*K89</f>
        <v>8291.8065277777769</v>
      </c>
      <c r="M89" s="856"/>
      <c r="N89" s="57"/>
    </row>
    <row r="90" spans="1:14" ht="15" thickBot="1">
      <c r="B90" s="97" t="s">
        <v>1058</v>
      </c>
      <c r="C90" s="98"/>
      <c r="D90" s="98"/>
      <c r="E90" s="98"/>
      <c r="F90" s="98"/>
      <c r="G90" s="98"/>
      <c r="H90" s="98"/>
      <c r="I90" s="99"/>
      <c r="J90" s="100"/>
      <c r="K90" s="314">
        <v>0.05</v>
      </c>
      <c r="L90" s="857">
        <f>N83*K90</f>
        <v>8291.8065277777769</v>
      </c>
      <c r="M90" s="858"/>
      <c r="N90" s="57"/>
    </row>
    <row r="91" spans="1:14" ht="15" thickBot="1">
      <c r="B91" s="820" t="s">
        <v>1037</v>
      </c>
      <c r="C91" s="821"/>
      <c r="D91" s="821"/>
      <c r="E91" s="821"/>
      <c r="F91" s="821"/>
      <c r="G91" s="821"/>
      <c r="H91" s="821"/>
      <c r="I91" s="821"/>
      <c r="J91" s="821"/>
      <c r="K91" s="821"/>
      <c r="L91" s="821"/>
      <c r="M91" s="822"/>
      <c r="N91" s="58">
        <f>L88+L89+L90</f>
        <v>49750.839166666665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215586.96972222222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9</v>
      </c>
      <c r="N37" s="281">
        <f t="shared" ref="N37:N43" si="0">K37/M37</f>
        <v>13333.333333333334</v>
      </c>
    </row>
    <row r="38" spans="1:14">
      <c r="A38" t="s">
        <v>168</v>
      </c>
      <c r="B38" s="869" t="str">
        <f>VLOOKUP(A38,EQUIPOS!A8:D154,3,FALSE)</f>
        <v>Compactador tipo  POTENCIA: 105 HP, PESO: 6 ton</v>
      </c>
      <c r="C38" s="870"/>
      <c r="D38" s="870"/>
      <c r="E38" s="870"/>
      <c r="F38" s="870"/>
      <c r="G38" s="870"/>
      <c r="H38" s="871"/>
      <c r="I38" s="276"/>
      <c r="J38" s="277"/>
      <c r="K38" s="278">
        <f>VLOOKUP(A38,EQUIPOS!A8:D165,4,FALSE)</f>
        <v>120000</v>
      </c>
      <c r="L38" s="279"/>
      <c r="M38" s="280">
        <v>9</v>
      </c>
      <c r="N38" s="281">
        <f t="shared" si="0"/>
        <v>13333.333333333334</v>
      </c>
    </row>
    <row r="39" spans="1:14">
      <c r="A39" t="s">
        <v>286</v>
      </c>
      <c r="B39" s="869" t="str">
        <f>VLOOKUP(A39,EQUIPOS!A9:D154,3,FALSE)</f>
        <v>Planta de asfalto en frio</v>
      </c>
      <c r="C39" s="870"/>
      <c r="D39" s="870"/>
      <c r="E39" s="870"/>
      <c r="F39" s="870"/>
      <c r="G39" s="870"/>
      <c r="H39" s="871"/>
      <c r="I39" s="276"/>
      <c r="J39" s="277"/>
      <c r="K39" s="278">
        <f>VLOOKUP(A39,EQUIPOS!A9:D166,4,FALSE)</f>
        <v>256200</v>
      </c>
      <c r="L39" s="279"/>
      <c r="M39" s="280">
        <v>9</v>
      </c>
      <c r="N39" s="281">
        <f t="shared" si="0"/>
        <v>28466.666666666668</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9</v>
      </c>
      <c r="N42" s="281">
        <f t="shared" si="0"/>
        <v>26075.555555555555</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9</v>
      </c>
      <c r="N43" s="281">
        <f t="shared" si="0"/>
        <v>5555.5555555555557</v>
      </c>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922.04722222222233</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114087.15833333334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26840</v>
      </c>
      <c r="N53" s="281">
        <f>K53*M53</f>
        <v>37576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39076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7">
        <f>VLOOKUP(A63,TRANSPORTE!A5:D117,4,FALSE)</f>
        <v>1100</v>
      </c>
      <c r="M63" s="908"/>
      <c r="N63" s="296">
        <f>K63*L63</f>
        <v>1540</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7">
        <f>VLOOKUP(A64,TRANSPORTE!A6:D117,4,FALSE)</f>
        <v>1530</v>
      </c>
      <c r="M64" s="908"/>
      <c r="N64" s="296">
        <f>K64*L64</f>
        <v>1912.5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3452.5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8">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9220.4722222222226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165836.13055555554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33167.226111111107</v>
      </c>
      <c r="M87" s="856"/>
      <c r="N87" s="57"/>
    </row>
    <row r="88" spans="1:14">
      <c r="B88" s="95" t="s">
        <v>1057</v>
      </c>
      <c r="C88" s="96"/>
      <c r="D88" s="96"/>
      <c r="E88" s="96"/>
      <c r="F88" s="96"/>
      <c r="G88" s="96"/>
      <c r="H88" s="96"/>
      <c r="I88" s="93"/>
      <c r="J88" s="94"/>
      <c r="K88" s="313">
        <v>0.05</v>
      </c>
      <c r="L88" s="855">
        <f>N82*K88</f>
        <v>8291.8065277777769</v>
      </c>
      <c r="M88" s="856"/>
      <c r="N88" s="57"/>
    </row>
    <row r="89" spans="1:14" ht="15" thickBot="1">
      <c r="B89" s="97" t="s">
        <v>1058</v>
      </c>
      <c r="C89" s="98"/>
      <c r="D89" s="98"/>
      <c r="E89" s="98"/>
      <c r="F89" s="98"/>
      <c r="G89" s="98"/>
      <c r="H89" s="98"/>
      <c r="I89" s="99"/>
      <c r="J89" s="100"/>
      <c r="K89" s="314">
        <v>0.05</v>
      </c>
      <c r="L89" s="857">
        <f>N82*K89</f>
        <v>8291.8065277777769</v>
      </c>
      <c r="M89" s="858"/>
      <c r="N89" s="57"/>
    </row>
    <row r="90" spans="1:14" ht="15" thickBot="1">
      <c r="B90" s="820" t="s">
        <v>1037</v>
      </c>
      <c r="C90" s="821"/>
      <c r="D90" s="821"/>
      <c r="E90" s="821"/>
      <c r="F90" s="821"/>
      <c r="G90" s="821"/>
      <c r="H90" s="821"/>
      <c r="I90" s="821"/>
      <c r="J90" s="821"/>
      <c r="K90" s="821"/>
      <c r="L90" s="821"/>
      <c r="M90" s="822"/>
      <c r="N90" s="58">
        <f>L87+L88+L89</f>
        <v>49750.839166666665</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215586.96972222222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9</v>
      </c>
      <c r="N37" s="281">
        <f t="shared" ref="N37:N43" si="0">K37/M37</f>
        <v>13333.333333333334</v>
      </c>
    </row>
    <row r="38" spans="1:14">
      <c r="A38" t="s">
        <v>168</v>
      </c>
      <c r="B38" s="869" t="str">
        <f>VLOOKUP(A38,EQUIPOS!A8:D154,3,FALSE)</f>
        <v>Compactador tipo  POTENCIA: 105 HP, PESO: 6 ton</v>
      </c>
      <c r="C38" s="870"/>
      <c r="D38" s="870"/>
      <c r="E38" s="870"/>
      <c r="F38" s="870"/>
      <c r="G38" s="870"/>
      <c r="H38" s="871"/>
      <c r="I38" s="276"/>
      <c r="J38" s="277"/>
      <c r="K38" s="278">
        <f>VLOOKUP(A38,EQUIPOS!A8:D165,4,FALSE)</f>
        <v>120000</v>
      </c>
      <c r="L38" s="279"/>
      <c r="M38" s="280">
        <v>9</v>
      </c>
      <c r="N38" s="281">
        <f t="shared" si="0"/>
        <v>13333.333333333334</v>
      </c>
    </row>
    <row r="39" spans="1:14">
      <c r="A39" t="s">
        <v>286</v>
      </c>
      <c r="B39" s="869" t="str">
        <f>VLOOKUP(A39,EQUIPOS!A9:D154,3,FALSE)</f>
        <v>Planta de asfalto en frio</v>
      </c>
      <c r="C39" s="870"/>
      <c r="D39" s="870"/>
      <c r="E39" s="870"/>
      <c r="F39" s="870"/>
      <c r="G39" s="870"/>
      <c r="H39" s="871"/>
      <c r="I39" s="276"/>
      <c r="J39" s="277"/>
      <c r="K39" s="278">
        <f>VLOOKUP(A39,EQUIPOS!A9:D166,4,FALSE)</f>
        <v>256200</v>
      </c>
      <c r="L39" s="279"/>
      <c r="M39" s="280">
        <v>9</v>
      </c>
      <c r="N39" s="281">
        <f t="shared" si="0"/>
        <v>28466.666666666668</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9</v>
      </c>
      <c r="N42" s="281">
        <f t="shared" si="0"/>
        <v>26075.555555555555</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9</v>
      </c>
      <c r="N43" s="281">
        <f t="shared" si="0"/>
        <v>5555.5555555555557</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0"/>
      <c r="F46" s="870"/>
      <c r="G46" s="870"/>
      <c r="H46" s="871"/>
      <c r="I46" s="42"/>
      <c r="J46" s="43"/>
      <c r="K46" s="283"/>
      <c r="L46" s="285"/>
      <c r="M46" s="286"/>
      <c r="N46" s="287"/>
    </row>
    <row r="47" spans="1:14">
      <c r="B47" s="877" t="s">
        <v>1036</v>
      </c>
      <c r="C47" s="955"/>
      <c r="D47" s="955"/>
      <c r="E47" s="44"/>
      <c r="F47" s="45"/>
      <c r="G47" s="45"/>
      <c r="H47" s="46"/>
      <c r="I47" s="42"/>
      <c r="J47" s="43"/>
      <c r="K47" s="288"/>
      <c r="L47" s="285"/>
      <c r="M47" s="410">
        <v>0.1</v>
      </c>
      <c r="N47" s="353">
        <f>N81*M47</f>
        <v>922.04722222222233</v>
      </c>
    </row>
    <row r="48" spans="1:14" ht="15" thickBot="1">
      <c r="B48" s="956"/>
      <c r="C48" s="957"/>
      <c r="D48" s="957"/>
      <c r="E48" s="957"/>
      <c r="F48" s="957"/>
      <c r="G48" s="957"/>
      <c r="H48" s="958"/>
      <c r="I48" s="879"/>
      <c r="J48" s="880"/>
      <c r="K48" s="47"/>
      <c r="L48" s="881"/>
      <c r="M48" s="959"/>
      <c r="N48" s="111"/>
    </row>
    <row r="49" spans="1:14" ht="15" thickBot="1">
      <c r="B49" s="820" t="s">
        <v>1037</v>
      </c>
      <c r="C49" s="821"/>
      <c r="D49" s="821"/>
      <c r="E49" s="821"/>
      <c r="F49" s="821"/>
      <c r="G49" s="821"/>
      <c r="H49" s="821"/>
      <c r="I49" s="821"/>
      <c r="J49" s="821"/>
      <c r="K49" s="821"/>
      <c r="L49" s="821"/>
      <c r="M49" s="822"/>
      <c r="N49" s="403">
        <f>SUM(N36:N48)</f>
        <v>114087.15833333334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7">
        <f>VLOOKUP(A65,TRANSPORTE!A6:D117,4,FALSE)</f>
        <v>1530</v>
      </c>
      <c r="M65" s="908"/>
      <c r="N65" s="296">
        <f>K65*L65</f>
        <v>1912.5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9220.4722222222226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165836.13055555554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33167.226111111107</v>
      </c>
      <c r="M88" s="856"/>
      <c r="N88" s="57"/>
    </row>
    <row r="89" spans="1:14">
      <c r="B89" s="95" t="s">
        <v>1057</v>
      </c>
      <c r="C89" s="96"/>
      <c r="D89" s="96"/>
      <c r="E89" s="96"/>
      <c r="F89" s="96"/>
      <c r="G89" s="96"/>
      <c r="H89" s="96"/>
      <c r="I89" s="93"/>
      <c r="J89" s="94"/>
      <c r="K89" s="313">
        <v>0.05</v>
      </c>
      <c r="L89" s="855">
        <f>N83*K89</f>
        <v>8291.8065277777769</v>
      </c>
      <c r="M89" s="856"/>
      <c r="N89" s="57"/>
    </row>
    <row r="90" spans="1:14" ht="15" thickBot="1">
      <c r="B90" s="97" t="s">
        <v>1058</v>
      </c>
      <c r="C90" s="98"/>
      <c r="D90" s="98"/>
      <c r="E90" s="98"/>
      <c r="F90" s="98"/>
      <c r="G90" s="98"/>
      <c r="H90" s="98"/>
      <c r="I90" s="99"/>
      <c r="J90" s="100"/>
      <c r="K90" s="314">
        <v>0.05</v>
      </c>
      <c r="L90" s="857">
        <f>N83*K90</f>
        <v>8291.8065277777769</v>
      </c>
      <c r="M90" s="858"/>
      <c r="N90" s="57"/>
    </row>
    <row r="91" spans="1:14" ht="15" thickBot="1">
      <c r="B91" s="820" t="s">
        <v>1037</v>
      </c>
      <c r="C91" s="821"/>
      <c r="D91" s="821"/>
      <c r="E91" s="821"/>
      <c r="F91" s="821"/>
      <c r="G91" s="821"/>
      <c r="H91" s="821"/>
      <c r="I91" s="821"/>
      <c r="J91" s="821"/>
      <c r="K91" s="821"/>
      <c r="L91" s="821"/>
      <c r="M91" s="822"/>
      <c r="N91" s="58">
        <f>L88+L89+L90</f>
        <v>49750.839166666665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215586.96972222222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customHeight="1" thickBot="1">
      <c r="A31" t="s">
        <v>1929</v>
      </c>
      <c r="B31" s="86" t="s">
        <v>1151</v>
      </c>
      <c r="C31" s="960" t="s">
        <v>1664</v>
      </c>
      <c r="D31" s="960"/>
      <c r="E31" s="960"/>
      <c r="F31" s="961"/>
      <c r="G31" s="961"/>
      <c r="H31" s="961"/>
      <c r="I31" s="961"/>
      <c r="J31" s="961"/>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7</v>
      </c>
      <c r="N37" s="281">
        <f t="shared" ref="N37:N43" si="0">K37/M37</f>
        <v>17142.857142857141</v>
      </c>
    </row>
    <row r="38" spans="1:14">
      <c r="A38" t="s">
        <v>168</v>
      </c>
      <c r="B38" s="869" t="str">
        <f>VLOOKUP(A38,EQUIPOS!A8:D154,3,FALSE)</f>
        <v>Compactador tipo  POTENCIA: 105 HP, PESO: 6 ton</v>
      </c>
      <c r="C38" s="870"/>
      <c r="D38" s="870"/>
      <c r="E38" s="870"/>
      <c r="F38" s="870"/>
      <c r="G38" s="870"/>
      <c r="H38" s="871"/>
      <c r="I38" s="276"/>
      <c r="J38" s="277"/>
      <c r="K38" s="278">
        <f>VLOOKUP(A38,EQUIPOS!A8:D165,4,FALSE)</f>
        <v>120000</v>
      </c>
      <c r="L38" s="279"/>
      <c r="M38" s="280">
        <v>7</v>
      </c>
      <c r="N38" s="281">
        <f t="shared" si="0"/>
        <v>17142.857142857141</v>
      </c>
    </row>
    <row r="39" spans="1:14">
      <c r="A39" t="s">
        <v>286</v>
      </c>
      <c r="B39" s="869" t="str">
        <f>VLOOKUP(A39,EQUIPOS!A9:D154,3,FALSE)</f>
        <v>Planta de asfalto en frio</v>
      </c>
      <c r="C39" s="870"/>
      <c r="D39" s="870"/>
      <c r="E39" s="870"/>
      <c r="F39" s="870"/>
      <c r="G39" s="870"/>
      <c r="H39" s="871"/>
      <c r="I39" s="276"/>
      <c r="J39" s="277"/>
      <c r="K39" s="278">
        <f>VLOOKUP(A39,EQUIPOS!A9:D166,4,FALSE)</f>
        <v>256200</v>
      </c>
      <c r="L39" s="279"/>
      <c r="M39" s="280">
        <v>9</v>
      </c>
      <c r="N39" s="281">
        <f t="shared" si="0"/>
        <v>28466.666666666668</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7</v>
      </c>
      <c r="N42" s="281">
        <f t="shared" si="0"/>
        <v>33525.714285714283</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9</v>
      </c>
      <c r="N43" s="281">
        <f t="shared" si="0"/>
        <v>5555.5555555555557</v>
      </c>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1053.7682539682542</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129288.08571428571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26840</v>
      </c>
      <c r="N53" s="281">
        <f>K53*M53</f>
        <v>37576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39076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7">
        <f>VLOOKUP(A63,TRANSPORTE!A5:D117,4,FALSE)</f>
        <v>1100</v>
      </c>
      <c r="M63" s="908"/>
      <c r="N63" s="296">
        <f>K63*L63</f>
        <v>1540</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7">
        <f>VLOOKUP(A64,TRANSPORTE!A6:D117,4,FALSE)</f>
        <v>1530</v>
      </c>
      <c r="M64" s="908"/>
      <c r="N64" s="296">
        <f>K64*L64</f>
        <v>1912.5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3452.5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63</v>
      </c>
      <c r="N74" s="404">
        <f>K74/M74</f>
        <v>6484.730158730159</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63</v>
      </c>
      <c r="N75" s="404">
        <f>K75/M75</f>
        <v>1621.1746031746031</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63</v>
      </c>
      <c r="N76" s="404">
        <f>K76/M76</f>
        <v>2431.7777777777778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10537.682539682541</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182354.26825396827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36470.853650793659</v>
      </c>
      <c r="M87" s="856"/>
      <c r="N87" s="57"/>
    </row>
    <row r="88" spans="1:14">
      <c r="B88" s="95" t="s">
        <v>1057</v>
      </c>
      <c r="C88" s="96"/>
      <c r="D88" s="96"/>
      <c r="E88" s="96"/>
      <c r="F88" s="96"/>
      <c r="G88" s="96"/>
      <c r="H88" s="96"/>
      <c r="I88" s="93"/>
      <c r="J88" s="94"/>
      <c r="K88" s="313">
        <v>0.05</v>
      </c>
      <c r="L88" s="855">
        <f>N82*K88</f>
        <v>9117.7134126984147</v>
      </c>
      <c r="M88" s="856"/>
      <c r="N88" s="57"/>
    </row>
    <row r="89" spans="1:14" ht="15" thickBot="1">
      <c r="B89" s="97" t="s">
        <v>1058</v>
      </c>
      <c r="C89" s="98"/>
      <c r="D89" s="98"/>
      <c r="E89" s="98"/>
      <c r="F89" s="98"/>
      <c r="G89" s="98"/>
      <c r="H89" s="98"/>
      <c r="I89" s="99"/>
      <c r="J89" s="100"/>
      <c r="K89" s="314">
        <v>0.05</v>
      </c>
      <c r="L89" s="857">
        <f>N82*K89</f>
        <v>9117.7134126984147</v>
      </c>
      <c r="M89" s="858"/>
      <c r="N89" s="57"/>
    </row>
    <row r="90" spans="1:14" ht="15" thickBot="1">
      <c r="B90" s="820" t="s">
        <v>1037</v>
      </c>
      <c r="C90" s="821"/>
      <c r="D90" s="821"/>
      <c r="E90" s="821"/>
      <c r="F90" s="821"/>
      <c r="G90" s="821"/>
      <c r="H90" s="821"/>
      <c r="I90" s="821"/>
      <c r="J90" s="821"/>
      <c r="K90" s="821"/>
      <c r="L90" s="821"/>
      <c r="M90" s="822"/>
      <c r="N90" s="58">
        <f>L87+L88+L89</f>
        <v>54706.280476190492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237060.54873015877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69"/>
      <c r="C47" s="870"/>
      <c r="D47" s="870"/>
      <c r="E47" s="870"/>
      <c r="F47" s="870"/>
      <c r="G47" s="870"/>
      <c r="H47" s="871"/>
      <c r="I47" s="872"/>
      <c r="J47" s="873"/>
      <c r="K47" s="278"/>
      <c r="L47" s="874"/>
      <c r="M47" s="875"/>
      <c r="N47" s="281"/>
    </row>
    <row r="48" spans="1:14">
      <c r="B48" s="869"/>
      <c r="C48" s="870"/>
      <c r="D48" s="870"/>
      <c r="E48" s="876"/>
      <c r="F48" s="870"/>
      <c r="G48" s="870"/>
      <c r="H48" s="871"/>
      <c r="I48" s="42"/>
      <c r="J48" s="43"/>
      <c r="K48" s="283"/>
      <c r="L48" s="285"/>
      <c r="M48" s="286"/>
      <c r="N48" s="287"/>
    </row>
    <row r="49" spans="1:14">
      <c r="B49" s="877" t="s">
        <v>1036</v>
      </c>
      <c r="C49" s="878"/>
      <c r="D49" s="878"/>
      <c r="E49" s="44"/>
      <c r="F49" s="45"/>
      <c r="G49" s="45"/>
      <c r="H49" s="46"/>
      <c r="I49" s="42"/>
      <c r="J49" s="43"/>
      <c r="K49" s="288"/>
      <c r="L49" s="285"/>
      <c r="M49" s="410">
        <v>0.1</v>
      </c>
      <c r="N49" s="353">
        <f>N83*M49</f>
        <v>829.8425000000002</v>
      </c>
    </row>
    <row r="50" spans="1:14" ht="15" thickBot="1">
      <c r="B50" s="869"/>
      <c r="C50" s="870"/>
      <c r="D50" s="870"/>
      <c r="E50" s="870"/>
      <c r="F50" s="870"/>
      <c r="G50" s="870"/>
      <c r="H50" s="871"/>
      <c r="I50" s="879"/>
      <c r="J50" s="880"/>
      <c r="K50" s="47"/>
      <c r="L50" s="881"/>
      <c r="M50" s="882"/>
      <c r="N50" s="111"/>
    </row>
    <row r="51" spans="1:14" ht="15" thickBot="1">
      <c r="B51" s="820" t="s">
        <v>1037</v>
      </c>
      <c r="C51" s="821"/>
      <c r="D51" s="821"/>
      <c r="E51" s="821"/>
      <c r="F51" s="821"/>
      <c r="G51" s="821"/>
      <c r="H51" s="821"/>
      <c r="I51" s="821"/>
      <c r="J51" s="821"/>
      <c r="K51" s="821"/>
      <c r="L51" s="821"/>
      <c r="M51" s="822"/>
      <c r="N51" s="403">
        <f>SUM(N36:N50)</f>
        <v>138648.50916666668</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5" t="s">
        <v>1028</v>
      </c>
      <c r="C55" s="866"/>
      <c r="D55" s="866"/>
      <c r="E55" s="866"/>
      <c r="F55" s="866"/>
      <c r="G55" s="866"/>
      <c r="H55" s="866"/>
      <c r="I55" s="900"/>
      <c r="J55" s="324" t="s">
        <v>1029</v>
      </c>
      <c r="K55" s="91" t="s">
        <v>1030</v>
      </c>
      <c r="L55" s="901" t="s">
        <v>1039</v>
      </c>
      <c r="M55" s="900"/>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26840</v>
      </c>
      <c r="N56" s="281">
        <f>K56*M56</f>
        <v>37576</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60</v>
      </c>
      <c r="N57" s="281">
        <f>K57*M57</f>
        <v>1500</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902"/>
      <c r="C60" s="903"/>
      <c r="D60" s="903"/>
      <c r="E60" s="903"/>
      <c r="F60" s="903"/>
      <c r="G60" s="903"/>
      <c r="H60" s="903"/>
      <c r="I60" s="873"/>
      <c r="J60" s="48"/>
      <c r="K60" s="50"/>
      <c r="L60" s="904"/>
      <c r="M60" s="905"/>
      <c r="N60" s="51"/>
    </row>
    <row r="61" spans="1:14" ht="15" thickBot="1">
      <c r="B61" s="820" t="s">
        <v>1037</v>
      </c>
      <c r="C61" s="821"/>
      <c r="D61" s="821"/>
      <c r="E61" s="821"/>
      <c r="F61" s="821"/>
      <c r="G61" s="821"/>
      <c r="H61" s="821"/>
      <c r="I61" s="821"/>
      <c r="J61" s="821"/>
      <c r="K61" s="821"/>
      <c r="L61" s="821"/>
      <c r="M61" s="822"/>
      <c r="N61" s="403">
        <f>SUM(N56:N60)</f>
        <v>39076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6" t="s">
        <v>1045</v>
      </c>
      <c r="M65" s="885"/>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7">
        <f>VLOOKUP(A66,TRANSPORTE!A5:D117,4,FALSE)</f>
        <v>1100</v>
      </c>
      <c r="M66" s="908"/>
      <c r="N66" s="296">
        <f>K66*L66</f>
        <v>1540</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7">
        <f>VLOOKUP(A67,TRANSPORTE!A6:D117,4,FALSE)</f>
        <v>1530</v>
      </c>
      <c r="M67" s="908"/>
      <c r="N67" s="296">
        <f>K67*L67</f>
        <v>1912.5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8"/>
      <c r="M71" s="899"/>
      <c r="N71" s="133"/>
    </row>
    <row r="72" spans="1:15" ht="15" thickBot="1">
      <c r="B72" s="909" t="s">
        <v>1037</v>
      </c>
      <c r="C72" s="863"/>
      <c r="D72" s="863"/>
      <c r="E72" s="863"/>
      <c r="F72" s="863"/>
      <c r="G72" s="863"/>
      <c r="H72" s="863"/>
      <c r="I72" s="863"/>
      <c r="J72" s="863"/>
      <c r="K72" s="863"/>
      <c r="L72" s="863"/>
      <c r="M72" s="864"/>
      <c r="N72" s="110">
        <f>N66+N67+N68+N69+N70</f>
        <v>3452.5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9" t="s">
        <v>1047</v>
      </c>
      <c r="C76" s="860"/>
      <c r="D76" s="860"/>
      <c r="E76" s="860"/>
      <c r="F76" s="860"/>
      <c r="G76" s="860"/>
      <c r="H76" s="860"/>
      <c r="I76" s="79" t="s">
        <v>1048</v>
      </c>
      <c r="J76" s="81" t="s">
        <v>1494</v>
      </c>
      <c r="K76" s="80" t="s">
        <v>1050</v>
      </c>
      <c r="L76" s="861" t="s">
        <v>1034</v>
      </c>
      <c r="M76" s="862"/>
      <c r="N76" s="104" t="s">
        <v>1035</v>
      </c>
    </row>
    <row r="77" spans="1:15">
      <c r="A77" t="s">
        <v>19</v>
      </c>
      <c r="B77" s="55" t="str">
        <f>VLOOKUP(A77,'MANO DE OBRA'!A8:D68,3,FALSE)</f>
        <v>Obrero (8)</v>
      </c>
      <c r="C77" s="53"/>
      <c r="D77" s="53"/>
      <c r="E77" s="53"/>
      <c r="F77" s="53"/>
      <c r="G77" s="53"/>
      <c r="H77" s="53"/>
      <c r="I77" s="301">
        <f>K77/J77*100</f>
        <v>220831.35135135136</v>
      </c>
      <c r="J77" s="302">
        <v>185</v>
      </c>
      <c r="K77" s="303">
        <f>VLOOKUP(A77,'MANO DE OBRA'!A8:D99,4,FALSE)</f>
        <v>408538</v>
      </c>
      <c r="L77" s="56"/>
      <c r="M77" s="304">
        <v>80</v>
      </c>
      <c r="N77" s="404">
        <f>K77/M77</f>
        <v>5106.7250000000004</v>
      </c>
      <c r="O77" s="112"/>
    </row>
    <row r="78" spans="1:15">
      <c r="A78"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80</v>
      </c>
      <c r="N78" s="404">
        <f>K78/M78</f>
        <v>1276.675</v>
      </c>
    </row>
    <row r="79" spans="1:15">
      <c r="A79" t="s">
        <v>54</v>
      </c>
      <c r="B79" s="55" t="str">
        <f>VLOOKUP(A79,'MANO DE OBRA'!A9:D70,3,FALSE)</f>
        <v>Rastrilleros (2)</v>
      </c>
      <c r="C79" s="53"/>
      <c r="D79" s="53"/>
      <c r="E79" s="53"/>
      <c r="F79" s="53"/>
      <c r="G79" s="53"/>
      <c r="H79" s="53"/>
      <c r="I79" s="301">
        <f>K79/J79*100</f>
        <v>82811.891891891893</v>
      </c>
      <c r="J79" s="302">
        <v>185</v>
      </c>
      <c r="K79" s="303">
        <f>VLOOKUP(A79,'MANO DE OBRA'!A9:D101,4,FALSE)</f>
        <v>153202</v>
      </c>
      <c r="L79" s="56"/>
      <c r="M79" s="309">
        <v>80</v>
      </c>
      <c r="N79" s="404">
        <f>K79/M79</f>
        <v>1915.0250000000001</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6"/>
      <c r="C82" s="897"/>
      <c r="D82" s="897"/>
      <c r="E82" s="897"/>
      <c r="F82" s="897"/>
      <c r="G82" s="897"/>
      <c r="H82" s="897"/>
      <c r="I82" s="132"/>
      <c r="J82" s="132"/>
      <c r="K82" s="132"/>
      <c r="L82" s="910"/>
      <c r="M82" s="910"/>
      <c r="N82" s="51"/>
    </row>
    <row r="83" spans="1:14" ht="15" thickBot="1">
      <c r="B83" s="909" t="s">
        <v>1037</v>
      </c>
      <c r="C83" s="863"/>
      <c r="D83" s="863"/>
      <c r="E83" s="863"/>
      <c r="F83" s="863"/>
      <c r="G83" s="863"/>
      <c r="H83" s="863"/>
      <c r="I83" s="863"/>
      <c r="J83" s="863"/>
      <c r="K83" s="863"/>
      <c r="L83" s="863"/>
      <c r="M83" s="864"/>
      <c r="N83" s="310">
        <f>SUM(N77:N82)</f>
        <v>8298.4250000000011</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N51+N61+N72+N83</f>
        <v>189475.43416666667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3"/>
      <c r="J89" s="343"/>
      <c r="K89" s="311" t="s">
        <v>1054</v>
      </c>
      <c r="L89" s="867" t="s">
        <v>1055</v>
      </c>
      <c r="M89" s="868"/>
      <c r="N89" s="312"/>
    </row>
    <row r="90" spans="1:14">
      <c r="B90" s="853" t="s">
        <v>1056</v>
      </c>
      <c r="C90" s="854"/>
      <c r="D90" s="854"/>
      <c r="E90" s="854"/>
      <c r="F90" s="854"/>
      <c r="G90" s="854"/>
      <c r="H90" s="854"/>
      <c r="I90" s="93"/>
      <c r="J90" s="94"/>
      <c r="K90" s="313">
        <v>0.2</v>
      </c>
      <c r="L90" s="855">
        <f>N85*K90</f>
        <v>37895.086833333335</v>
      </c>
      <c r="M90" s="856"/>
      <c r="N90" s="57"/>
    </row>
    <row r="91" spans="1:14">
      <c r="B91" s="95" t="s">
        <v>1057</v>
      </c>
      <c r="C91" s="96"/>
      <c r="D91" s="96"/>
      <c r="E91" s="96"/>
      <c r="F91" s="96"/>
      <c r="G91" s="96"/>
      <c r="H91" s="96"/>
      <c r="I91" s="93"/>
      <c r="J91" s="94"/>
      <c r="K91" s="313">
        <v>0.05</v>
      </c>
      <c r="L91" s="855">
        <f>N85*K91</f>
        <v>9473.7717083333337</v>
      </c>
      <c r="M91" s="856"/>
      <c r="N91" s="57"/>
    </row>
    <row r="92" spans="1:14" ht="15" thickBot="1">
      <c r="B92" s="97" t="s">
        <v>1058</v>
      </c>
      <c r="C92" s="98"/>
      <c r="D92" s="98"/>
      <c r="E92" s="98"/>
      <c r="F92" s="98"/>
      <c r="G92" s="98"/>
      <c r="H92" s="98"/>
      <c r="I92" s="99"/>
      <c r="J92" s="100"/>
      <c r="K92" s="314">
        <v>0.05</v>
      </c>
      <c r="L92" s="857">
        <f>N85*K92</f>
        <v>9473.7717083333337</v>
      </c>
      <c r="M92" s="858"/>
      <c r="N92" s="57"/>
    </row>
    <row r="93" spans="1:14" ht="15" thickBot="1">
      <c r="B93" s="820" t="s">
        <v>1037</v>
      </c>
      <c r="C93" s="821"/>
      <c r="D93" s="821"/>
      <c r="E93" s="821"/>
      <c r="F93" s="821"/>
      <c r="G93" s="821"/>
      <c r="H93" s="821"/>
      <c r="I93" s="821"/>
      <c r="J93" s="821"/>
      <c r="K93" s="821"/>
      <c r="L93" s="821"/>
      <c r="M93" s="822"/>
      <c r="N93" s="58">
        <f>L90+L91+L92</f>
        <v>56842.630250000002</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6">
        <f>N85+N93</f>
        <v>246318.06441666669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3" t="s">
        <v>2324</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2325</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6"/>
      <c r="K125" s="886"/>
      <c r="L125" s="886"/>
      <c r="M125" s="886"/>
      <c r="N125" s="887"/>
    </row>
    <row r="126" spans="2:14" ht="15" thickBot="1">
      <c r="B126" s="270" t="s">
        <v>2327</v>
      </c>
      <c r="C126" s="402"/>
      <c r="D126" s="402"/>
      <c r="E126" s="63"/>
      <c r="F126" s="63"/>
      <c r="G126" s="63"/>
      <c r="H126" s="63"/>
      <c r="I126" s="63"/>
      <c r="J126" s="888"/>
      <c r="K126" s="888"/>
      <c r="L126" s="888"/>
      <c r="M126" s="888"/>
      <c r="N126" s="889"/>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6"/>
      <c r="F46" s="870"/>
      <c r="G46" s="870"/>
      <c r="H46" s="871"/>
      <c r="I46" s="42"/>
      <c r="J46" s="43"/>
      <c r="K46" s="283"/>
      <c r="L46" s="285"/>
      <c r="M46" s="286"/>
      <c r="N46" s="287"/>
    </row>
    <row r="47" spans="1:14">
      <c r="B47" s="877" t="s">
        <v>1036</v>
      </c>
      <c r="C47" s="878"/>
      <c r="D47" s="878"/>
      <c r="E47" s="44"/>
      <c r="F47" s="45"/>
      <c r="G47" s="45"/>
      <c r="H47" s="46"/>
      <c r="I47" s="42"/>
      <c r="J47" s="43"/>
      <c r="K47" s="288"/>
      <c r="L47" s="285"/>
      <c r="M47" s="410">
        <v>0.1</v>
      </c>
      <c r="N47" s="353">
        <f>N81*M47</f>
        <v>829.8425000000002</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138648.50916666668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7">
        <f>VLOOKUP(A65,TRANSPORTE!A6:D117,4,FALSE)</f>
        <v>1530</v>
      </c>
      <c r="M65" s="908"/>
      <c r="N65" s="296">
        <f>K65*L65</f>
        <v>1912.5</v>
      </c>
    </row>
    <row r="66" spans="1:15">
      <c r="B66" s="52"/>
      <c r="C66" s="53"/>
      <c r="D66" s="53"/>
      <c r="E66" s="53"/>
      <c r="F66" s="53"/>
      <c r="G66" s="53"/>
      <c r="H66" s="297"/>
      <c r="I66" s="288"/>
      <c r="J66" s="288"/>
      <c r="K66" s="288"/>
      <c r="L66" s="907"/>
      <c r="M66" s="908"/>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8298.4250000000011</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189475.43416666667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37895.086833333335</v>
      </c>
      <c r="M88" s="856"/>
      <c r="N88" s="57"/>
    </row>
    <row r="89" spans="1:14">
      <c r="B89" s="95" t="s">
        <v>1057</v>
      </c>
      <c r="C89" s="96"/>
      <c r="D89" s="96"/>
      <c r="E89" s="96"/>
      <c r="F89" s="96"/>
      <c r="G89" s="96"/>
      <c r="H89" s="96"/>
      <c r="I89" s="93"/>
      <c r="J89" s="94"/>
      <c r="K89" s="313">
        <v>0.05</v>
      </c>
      <c r="L89" s="855">
        <f>N83*K89</f>
        <v>9473.7717083333337</v>
      </c>
      <c r="M89" s="856"/>
      <c r="N89" s="57"/>
    </row>
    <row r="90" spans="1:14" ht="15" thickBot="1">
      <c r="B90" s="97" t="s">
        <v>1058</v>
      </c>
      <c r="C90" s="98"/>
      <c r="D90" s="98"/>
      <c r="E90" s="98"/>
      <c r="F90" s="98"/>
      <c r="G90" s="98"/>
      <c r="H90" s="98"/>
      <c r="I90" s="99"/>
      <c r="J90" s="100"/>
      <c r="K90" s="314">
        <v>0.05</v>
      </c>
      <c r="L90" s="857">
        <f>N83*K90</f>
        <v>9473.7717083333337</v>
      </c>
      <c r="M90" s="858"/>
      <c r="N90" s="57"/>
    </row>
    <row r="91" spans="1:14" ht="15" thickBot="1">
      <c r="B91" s="820" t="s">
        <v>1037</v>
      </c>
      <c r="C91" s="821"/>
      <c r="D91" s="821"/>
      <c r="E91" s="821"/>
      <c r="F91" s="821"/>
      <c r="G91" s="821"/>
      <c r="H91" s="821"/>
      <c r="I91" s="821"/>
      <c r="J91" s="821"/>
      <c r="K91" s="821"/>
      <c r="L91" s="821"/>
      <c r="M91" s="822"/>
      <c r="N91" s="58">
        <f>L88+L89+L90</f>
        <v>56842.630250000002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246318.06441666669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6"/>
      <c r="F46" s="870"/>
      <c r="G46" s="870"/>
      <c r="H46" s="871"/>
      <c r="I46" s="42"/>
      <c r="J46" s="43"/>
      <c r="K46" s="283"/>
      <c r="L46" s="285"/>
      <c r="M46" s="286"/>
      <c r="N46" s="287"/>
    </row>
    <row r="47" spans="1:14">
      <c r="B47" s="877" t="s">
        <v>1036</v>
      </c>
      <c r="C47" s="878"/>
      <c r="D47" s="878"/>
      <c r="E47" s="44"/>
      <c r="F47" s="45"/>
      <c r="G47" s="45"/>
      <c r="H47" s="46"/>
      <c r="I47" s="42"/>
      <c r="J47" s="43"/>
      <c r="K47" s="288"/>
      <c r="L47" s="285"/>
      <c r="M47" s="410">
        <v>0.1</v>
      </c>
      <c r="N47" s="353">
        <f>N81*M47</f>
        <v>829.8425000000002</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138648.50916666668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7">
        <f>VLOOKUP(A65,TRANSPORTE!A6:D117,4,FALSE)</f>
        <v>1530</v>
      </c>
      <c r="M65" s="908"/>
      <c r="N65" s="296">
        <f>K65*L65</f>
        <v>1912.5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80</v>
      </c>
      <c r="N77" s="404">
        <f>K77/M77</f>
        <v>1915.0250000000001</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8298.4250000000011</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189475.43416666667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37895.086833333335</v>
      </c>
      <c r="M88" s="856"/>
      <c r="N88" s="57"/>
    </row>
    <row r="89" spans="1:14">
      <c r="B89" s="95" t="s">
        <v>1057</v>
      </c>
      <c r="C89" s="96"/>
      <c r="D89" s="96"/>
      <c r="E89" s="96"/>
      <c r="F89" s="96"/>
      <c r="G89" s="96"/>
      <c r="H89" s="96"/>
      <c r="I89" s="93"/>
      <c r="J89" s="94"/>
      <c r="K89" s="313">
        <v>0.05</v>
      </c>
      <c r="L89" s="855">
        <f>N83*K89</f>
        <v>9473.7717083333337</v>
      </c>
      <c r="M89" s="856"/>
      <c r="N89" s="57"/>
    </row>
    <row r="90" spans="1:14" ht="15" thickBot="1">
      <c r="B90" s="97" t="s">
        <v>1058</v>
      </c>
      <c r="C90" s="98"/>
      <c r="D90" s="98"/>
      <c r="E90" s="98"/>
      <c r="F90" s="98"/>
      <c r="G90" s="98"/>
      <c r="H90" s="98"/>
      <c r="I90" s="99"/>
      <c r="J90" s="100"/>
      <c r="K90" s="314">
        <v>0.05</v>
      </c>
      <c r="L90" s="857">
        <f>N83*K90</f>
        <v>9473.7717083333337</v>
      </c>
      <c r="M90" s="858"/>
      <c r="N90" s="57"/>
    </row>
    <row r="91" spans="1:14" ht="15" thickBot="1">
      <c r="B91" s="820" t="s">
        <v>1037</v>
      </c>
      <c r="C91" s="821"/>
      <c r="D91" s="821"/>
      <c r="E91" s="821"/>
      <c r="F91" s="821"/>
      <c r="G91" s="821"/>
      <c r="H91" s="821"/>
      <c r="I91" s="821"/>
      <c r="J91" s="821"/>
      <c r="K91" s="821"/>
      <c r="L91" s="821"/>
      <c r="M91" s="822"/>
      <c r="N91" s="58">
        <f>L88+L89+L90</f>
        <v>56842.630250000002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246318.06441666669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ht="15" customHeight="1">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829.8425000000002</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138648.50916666668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26840</v>
      </c>
      <c r="N53" s="281">
        <f>K53*M53</f>
        <v>37576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39076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7">
        <f>VLOOKUP(A63,TRANSPORTE!A5:D117,4,FALSE)</f>
        <v>1100</v>
      </c>
      <c r="M63" s="908"/>
      <c r="N63" s="296">
        <f>K63*L63</f>
        <v>1540</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7">
        <f>VLOOKUP(A64,TRANSPORTE!A6:D117,4,FALSE)</f>
        <v>1530</v>
      </c>
      <c r="M64" s="908"/>
      <c r="N64" s="296">
        <f>K64*L64</f>
        <v>1912.5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3452.5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8298.4250000000011</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189475.43416666667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37895.086833333335</v>
      </c>
      <c r="M87" s="856"/>
      <c r="N87" s="57"/>
    </row>
    <row r="88" spans="1:14">
      <c r="B88" s="95" t="s">
        <v>1057</v>
      </c>
      <c r="C88" s="96"/>
      <c r="D88" s="96"/>
      <c r="E88" s="96"/>
      <c r="F88" s="96"/>
      <c r="G88" s="96"/>
      <c r="H88" s="96"/>
      <c r="I88" s="93"/>
      <c r="J88" s="94"/>
      <c r="K88" s="313">
        <v>0.05</v>
      </c>
      <c r="L88" s="855">
        <f>N82*K88</f>
        <v>9473.7717083333337</v>
      </c>
      <c r="M88" s="856"/>
      <c r="N88" s="57"/>
    </row>
    <row r="89" spans="1:14" ht="15" thickBot="1">
      <c r="B89" s="97" t="s">
        <v>1058</v>
      </c>
      <c r="C89" s="98"/>
      <c r="D89" s="98"/>
      <c r="E89" s="98"/>
      <c r="F89" s="98"/>
      <c r="G89" s="98"/>
      <c r="H89" s="98"/>
      <c r="I89" s="99"/>
      <c r="J89" s="100"/>
      <c r="K89" s="314">
        <v>0.05</v>
      </c>
      <c r="L89" s="857">
        <f>N82*K89</f>
        <v>9473.7717083333337</v>
      </c>
      <c r="M89" s="858"/>
      <c r="N89" s="57"/>
    </row>
    <row r="90" spans="1:14" ht="15" thickBot="1">
      <c r="B90" s="820" t="s">
        <v>1037</v>
      </c>
      <c r="C90" s="821"/>
      <c r="D90" s="821"/>
      <c r="E90" s="821"/>
      <c r="F90" s="821"/>
      <c r="G90" s="821"/>
      <c r="H90" s="821"/>
      <c r="I90" s="821"/>
      <c r="J90" s="821"/>
      <c r="K90" s="821"/>
      <c r="L90" s="821"/>
      <c r="M90" s="822"/>
      <c r="N90" s="58">
        <f>L87+L88+L89</f>
        <v>56842.630250000002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246318.06441666669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829.8425000000002</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138648.50916666668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26840</v>
      </c>
      <c r="N53" s="281">
        <f>K53*M53</f>
        <v>37576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39076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7">
        <f>VLOOKUP(A63,TRANSPORTE!A5:D117,4,FALSE)</f>
        <v>1100</v>
      </c>
      <c r="M63" s="908"/>
      <c r="N63" s="296">
        <f>K63*L63</f>
        <v>1540</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7">
        <f>VLOOKUP(A64,TRANSPORTE!A6:D117,4,FALSE)</f>
        <v>1530</v>
      </c>
      <c r="M64" s="908"/>
      <c r="N64" s="296">
        <f>K64*L64</f>
        <v>1912.5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3452.5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8298.4250000000011</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189475.43416666667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37895.086833333335</v>
      </c>
      <c r="M87" s="856"/>
      <c r="N87" s="57"/>
    </row>
    <row r="88" spans="1:14">
      <c r="B88" s="95" t="s">
        <v>1057</v>
      </c>
      <c r="C88" s="96"/>
      <c r="D88" s="96"/>
      <c r="E88" s="96"/>
      <c r="F88" s="96"/>
      <c r="G88" s="96"/>
      <c r="H88" s="96"/>
      <c r="I88" s="93"/>
      <c r="J88" s="94"/>
      <c r="K88" s="313">
        <v>0.05</v>
      </c>
      <c r="L88" s="855">
        <f>N82*K88</f>
        <v>9473.7717083333337</v>
      </c>
      <c r="M88" s="856"/>
      <c r="N88" s="57"/>
    </row>
    <row r="89" spans="1:14" ht="15" thickBot="1">
      <c r="B89" s="97" t="s">
        <v>1058</v>
      </c>
      <c r="C89" s="98"/>
      <c r="D89" s="98"/>
      <c r="E89" s="98"/>
      <c r="F89" s="98"/>
      <c r="G89" s="98"/>
      <c r="H89" s="98"/>
      <c r="I89" s="99"/>
      <c r="J89" s="100"/>
      <c r="K89" s="314">
        <v>0.05</v>
      </c>
      <c r="L89" s="857">
        <f>N82*K89</f>
        <v>9473.7717083333337</v>
      </c>
      <c r="M89" s="858"/>
      <c r="N89" s="57"/>
    </row>
    <row r="90" spans="1:14" ht="15" thickBot="1">
      <c r="B90" s="820" t="s">
        <v>1037</v>
      </c>
      <c r="C90" s="821"/>
      <c r="D90" s="821"/>
      <c r="E90" s="821"/>
      <c r="F90" s="821"/>
      <c r="G90" s="821"/>
      <c r="H90" s="821"/>
      <c r="I90" s="821"/>
      <c r="J90" s="821"/>
      <c r="K90" s="821"/>
      <c r="L90" s="821"/>
      <c r="M90" s="822"/>
      <c r="N90" s="58">
        <f>L87+L88+L89</f>
        <v>56842.630250000002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246318.06441666669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6"/>
      <c r="F46" s="870"/>
      <c r="G46" s="870"/>
      <c r="H46" s="871"/>
      <c r="I46" s="42"/>
      <c r="J46" s="43"/>
      <c r="K46" s="283"/>
      <c r="L46" s="285"/>
      <c r="M46" s="286"/>
      <c r="N46" s="287"/>
    </row>
    <row r="47" spans="1:14">
      <c r="B47" s="877" t="s">
        <v>1036</v>
      </c>
      <c r="C47" s="878"/>
      <c r="D47" s="878"/>
      <c r="E47" s="44"/>
      <c r="F47" s="45"/>
      <c r="G47" s="45"/>
      <c r="H47" s="46"/>
      <c r="I47" s="42"/>
      <c r="J47" s="43"/>
      <c r="K47" s="288"/>
      <c r="L47" s="285"/>
      <c r="M47" s="410">
        <v>0.1</v>
      </c>
      <c r="N47" s="353">
        <f>N81*M47</f>
        <v>829.8425000000002</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138648.50916666668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7">
        <f>VLOOKUP(A65,TRANSPORTE!A6:D117,4,FALSE)</f>
        <v>1530</v>
      </c>
      <c r="M65" s="908"/>
      <c r="N65" s="296">
        <f>K65*L65</f>
        <v>1912.5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8298.4250000000011</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189475.43416666667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37895.086833333335</v>
      </c>
      <c r="M88" s="856"/>
      <c r="N88" s="57"/>
    </row>
    <row r="89" spans="1:14">
      <c r="B89" s="95" t="s">
        <v>1057</v>
      </c>
      <c r="C89" s="96"/>
      <c r="D89" s="96"/>
      <c r="E89" s="96"/>
      <c r="F89" s="96"/>
      <c r="G89" s="96"/>
      <c r="H89" s="96"/>
      <c r="I89" s="93"/>
      <c r="J89" s="94"/>
      <c r="K89" s="313">
        <v>0.05</v>
      </c>
      <c r="L89" s="855">
        <f>N83*K89</f>
        <v>9473.7717083333337</v>
      </c>
      <c r="M89" s="856"/>
      <c r="N89" s="57"/>
    </row>
    <row r="90" spans="1:14" ht="15" thickBot="1">
      <c r="B90" s="97" t="s">
        <v>1058</v>
      </c>
      <c r="C90" s="98"/>
      <c r="D90" s="98"/>
      <c r="E90" s="98"/>
      <c r="F90" s="98"/>
      <c r="G90" s="98"/>
      <c r="H90" s="98"/>
      <c r="I90" s="99"/>
      <c r="J90" s="100"/>
      <c r="K90" s="314">
        <v>0.05</v>
      </c>
      <c r="L90" s="857">
        <f>N83*K90</f>
        <v>9473.7717083333337</v>
      </c>
      <c r="M90" s="858"/>
      <c r="N90" s="57"/>
    </row>
    <row r="91" spans="1:14" ht="15" thickBot="1">
      <c r="B91" s="820" t="s">
        <v>1037</v>
      </c>
      <c r="C91" s="821"/>
      <c r="D91" s="821"/>
      <c r="E91" s="821"/>
      <c r="F91" s="821"/>
      <c r="G91" s="821"/>
      <c r="H91" s="821"/>
      <c r="I91" s="821"/>
      <c r="J91" s="821"/>
      <c r="K91" s="821"/>
      <c r="L91" s="821"/>
      <c r="M91" s="822"/>
      <c r="N91" s="58">
        <f>L88+L89+L90</f>
        <v>56842.630250000002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246318.06441666669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6"/>
      <c r="F46" s="870"/>
      <c r="G46" s="870"/>
      <c r="H46" s="871"/>
      <c r="I46" s="42"/>
      <c r="J46" s="43"/>
      <c r="K46" s="283"/>
      <c r="L46" s="285"/>
      <c r="M46" s="286"/>
      <c r="N46" s="287"/>
    </row>
    <row r="47" spans="1:14">
      <c r="B47" s="877" t="s">
        <v>1036</v>
      </c>
      <c r="C47" s="878"/>
      <c r="D47" s="878"/>
      <c r="E47" s="44"/>
      <c r="F47" s="45"/>
      <c r="G47" s="45"/>
      <c r="H47" s="46"/>
      <c r="I47" s="42"/>
      <c r="J47" s="43"/>
      <c r="K47" s="288"/>
      <c r="L47" s="285"/>
      <c r="M47" s="410">
        <v>0.1</v>
      </c>
      <c r="N47" s="353">
        <f>N81*M47</f>
        <v>829.8425000000002</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138648.50916666668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7">
        <f>VLOOKUP(A65,TRANSPORTE!A6:D117,4,FALSE)</f>
        <v>1530</v>
      </c>
      <c r="M65" s="908"/>
      <c r="N65" s="296">
        <f>K65*L65</f>
        <v>1912.5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8298.4250000000011</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189475.43416666667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37895.086833333335</v>
      </c>
      <c r="M88" s="856"/>
      <c r="N88" s="57"/>
    </row>
    <row r="89" spans="1:14">
      <c r="B89" s="95" t="s">
        <v>1057</v>
      </c>
      <c r="C89" s="96"/>
      <c r="D89" s="96"/>
      <c r="E89" s="96"/>
      <c r="F89" s="96"/>
      <c r="G89" s="96"/>
      <c r="H89" s="96"/>
      <c r="I89" s="93"/>
      <c r="J89" s="94"/>
      <c r="K89" s="313">
        <v>0.05</v>
      </c>
      <c r="L89" s="855">
        <f>N83*K89</f>
        <v>9473.7717083333337</v>
      </c>
      <c r="M89" s="856"/>
      <c r="N89" s="57"/>
    </row>
    <row r="90" spans="1:14" ht="15" thickBot="1">
      <c r="B90" s="97" t="s">
        <v>1058</v>
      </c>
      <c r="C90" s="98"/>
      <c r="D90" s="98"/>
      <c r="E90" s="98"/>
      <c r="F90" s="98"/>
      <c r="G90" s="98"/>
      <c r="H90" s="98"/>
      <c r="I90" s="99"/>
      <c r="J90" s="100"/>
      <c r="K90" s="314">
        <v>0.05</v>
      </c>
      <c r="L90" s="857">
        <f>N83*K90</f>
        <v>9473.7717083333337</v>
      </c>
      <c r="M90" s="858"/>
      <c r="N90" s="57"/>
    </row>
    <row r="91" spans="1:14" ht="15" thickBot="1">
      <c r="B91" s="820" t="s">
        <v>1037</v>
      </c>
      <c r="C91" s="821"/>
      <c r="D91" s="821"/>
      <c r="E91" s="821"/>
      <c r="F91" s="821"/>
      <c r="G91" s="821"/>
      <c r="H91" s="821"/>
      <c r="I91" s="821"/>
      <c r="J91" s="821"/>
      <c r="K91" s="821"/>
      <c r="L91" s="821"/>
      <c r="M91" s="822"/>
      <c r="N91" s="58">
        <f>L88+L89+L90</f>
        <v>56842.630250000002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246318.06441666669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6"/>
      <c r="F46" s="870"/>
      <c r="G46" s="870"/>
      <c r="H46" s="871"/>
      <c r="I46" s="42"/>
      <c r="J46" s="43"/>
      <c r="K46" s="283"/>
      <c r="L46" s="285"/>
      <c r="M46" s="286"/>
      <c r="N46" s="287"/>
    </row>
    <row r="47" spans="1:14">
      <c r="B47" s="877" t="s">
        <v>1036</v>
      </c>
      <c r="C47" s="878"/>
      <c r="D47" s="878"/>
      <c r="E47" s="44"/>
      <c r="F47" s="45"/>
      <c r="G47" s="45"/>
      <c r="H47" s="46"/>
      <c r="I47" s="42"/>
      <c r="J47" s="43"/>
      <c r="K47" s="288"/>
      <c r="L47" s="285"/>
      <c r="M47" s="410">
        <v>0.1</v>
      </c>
      <c r="N47" s="353">
        <f>N81*M47</f>
        <v>829.8425000000002</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138648.50916666668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1377</v>
      </c>
      <c r="B65" s="52" t="str">
        <f>VLOOKUP(A65,TRANSPORTE!A6:D117,3,FALSE)</f>
        <v>Transporte de mezcla</v>
      </c>
      <c r="C65" s="53"/>
      <c r="D65" s="53"/>
      <c r="E65" s="53"/>
      <c r="F65" s="53"/>
      <c r="G65" s="53"/>
      <c r="H65" s="320" t="s">
        <v>1552</v>
      </c>
      <c r="I65" s="288">
        <v>1.25</v>
      </c>
      <c r="J65" s="295">
        <v>1</v>
      </c>
      <c r="K65" s="288">
        <f>I65*J65</f>
        <v>1.25</v>
      </c>
      <c r="L65" s="907">
        <f>VLOOKUP(A65,TRANSPORTE!A6:D117,4,FALSE)</f>
        <v>1530</v>
      </c>
      <c r="M65" s="908"/>
      <c r="N65" s="296">
        <f>K65*L65</f>
        <v>1912.5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8298.4250000000011</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189475.43416666667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37895.086833333335</v>
      </c>
      <c r="M88" s="856"/>
      <c r="N88" s="57"/>
    </row>
    <row r="89" spans="1:14">
      <c r="B89" s="95" t="s">
        <v>1057</v>
      </c>
      <c r="C89" s="96"/>
      <c r="D89" s="96"/>
      <c r="E89" s="96"/>
      <c r="F89" s="96"/>
      <c r="G89" s="96"/>
      <c r="H89" s="96"/>
      <c r="I89" s="93"/>
      <c r="J89" s="94"/>
      <c r="K89" s="313">
        <v>0.05</v>
      </c>
      <c r="L89" s="855">
        <f>N83*K89</f>
        <v>9473.7717083333337</v>
      </c>
      <c r="M89" s="856"/>
      <c r="N89" s="57"/>
    </row>
    <row r="90" spans="1:14" ht="15" thickBot="1">
      <c r="B90" s="97" t="s">
        <v>1058</v>
      </c>
      <c r="C90" s="98"/>
      <c r="D90" s="98"/>
      <c r="E90" s="98"/>
      <c r="F90" s="98"/>
      <c r="G90" s="98"/>
      <c r="H90" s="98"/>
      <c r="I90" s="99"/>
      <c r="J90" s="100"/>
      <c r="K90" s="314">
        <v>0.05</v>
      </c>
      <c r="L90" s="857">
        <f>N83*K90</f>
        <v>9473.7717083333337</v>
      </c>
      <c r="M90" s="858"/>
      <c r="N90" s="57"/>
    </row>
    <row r="91" spans="1:14" ht="15" thickBot="1">
      <c r="B91" s="820" t="s">
        <v>1037</v>
      </c>
      <c r="C91" s="821"/>
      <c r="D91" s="821"/>
      <c r="E91" s="821"/>
      <c r="F91" s="821"/>
      <c r="G91" s="821"/>
      <c r="H91" s="821"/>
      <c r="I91" s="821"/>
      <c r="J91" s="821"/>
      <c r="K91" s="821"/>
      <c r="L91" s="821"/>
      <c r="M91" s="822"/>
      <c r="N91" s="58">
        <f>L88+L89+L90</f>
        <v>56842.630250000002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246318.06441666669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8</v>
      </c>
      <c r="N37" s="281">
        <f t="shared" ref="N37:N43" si="0">K37/M37</f>
        <v>15000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8</v>
      </c>
      <c r="N38" s="281">
        <f t="shared" si="0"/>
        <v>11250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8</v>
      </c>
      <c r="N39" s="281">
        <f t="shared" si="0"/>
        <v>77437.5</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8</v>
      </c>
      <c r="N42" s="281">
        <f t="shared" si="0"/>
        <v>29335</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8</v>
      </c>
      <c r="N43" s="281">
        <f t="shared" si="0"/>
        <v>6250</v>
      </c>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922.04722222222233</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166595.21388888892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26840</v>
      </c>
      <c r="N53" s="281">
        <f>K53*M53</f>
        <v>37576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39076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7">
        <f>VLOOKUP(A63,TRANSPORTE!A5:D117,4,FALSE)</f>
        <v>1100</v>
      </c>
      <c r="M63" s="908"/>
      <c r="N63" s="296">
        <f>K63*L63</f>
        <v>1540</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7">
        <f>VLOOKUP(A64,TRANSPORTE!A6:D117,4,FALSE)</f>
        <v>1530</v>
      </c>
      <c r="M64" s="908"/>
      <c r="N64" s="296">
        <f>K64*L64</f>
        <v>1912.5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3452.5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9220.4722222222226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218344.18611111114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43668.837222222232</v>
      </c>
      <c r="M87" s="856"/>
      <c r="N87" s="57"/>
    </row>
    <row r="88" spans="1:14">
      <c r="B88" s="95" t="s">
        <v>1057</v>
      </c>
      <c r="C88" s="96"/>
      <c r="D88" s="96"/>
      <c r="E88" s="96"/>
      <c r="F88" s="96"/>
      <c r="G88" s="96"/>
      <c r="H88" s="96"/>
      <c r="I88" s="93"/>
      <c r="J88" s="94"/>
      <c r="K88" s="313">
        <v>0.05</v>
      </c>
      <c r="L88" s="855">
        <f>N82*K88</f>
        <v>10917.209305555558</v>
      </c>
      <c r="M88" s="856"/>
      <c r="N88" s="57"/>
    </row>
    <row r="89" spans="1:14" ht="15" thickBot="1">
      <c r="B89" s="97" t="s">
        <v>1058</v>
      </c>
      <c r="C89" s="98"/>
      <c r="D89" s="98"/>
      <c r="E89" s="98"/>
      <c r="F89" s="98"/>
      <c r="G89" s="98"/>
      <c r="H89" s="98"/>
      <c r="I89" s="99"/>
      <c r="J89" s="100"/>
      <c r="K89" s="314">
        <v>0.05</v>
      </c>
      <c r="L89" s="857">
        <f>N82*K89</f>
        <v>10917.209305555558</v>
      </c>
      <c r="M89" s="858"/>
      <c r="N89" s="57"/>
    </row>
    <row r="90" spans="1:14" ht="15" thickBot="1">
      <c r="B90" s="820" t="s">
        <v>1037</v>
      </c>
      <c r="C90" s="821"/>
      <c r="D90" s="821"/>
      <c r="E90" s="821"/>
      <c r="F90" s="821"/>
      <c r="G90" s="821"/>
      <c r="H90" s="821"/>
      <c r="I90" s="821"/>
      <c r="J90" s="821"/>
      <c r="K90" s="821"/>
      <c r="L90" s="821"/>
      <c r="M90" s="822"/>
      <c r="N90" s="58">
        <f>L87+L88+L89</f>
        <v>65503.255833333351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283847.44194444449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8</v>
      </c>
      <c r="N37" s="281">
        <f t="shared" ref="N37:N43" si="0">K37/M37</f>
        <v>15000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8</v>
      </c>
      <c r="N38" s="281">
        <f t="shared" si="0"/>
        <v>11250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8</v>
      </c>
      <c r="N39" s="281">
        <f t="shared" si="0"/>
        <v>77437.5</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8</v>
      </c>
      <c r="N42" s="281">
        <f t="shared" si="0"/>
        <v>29335</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8</v>
      </c>
      <c r="N43" s="281">
        <f t="shared" si="0"/>
        <v>6250</v>
      </c>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922.04722222222233</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166595.21388888892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26840</v>
      </c>
      <c r="N53" s="281">
        <f>K53*M53</f>
        <v>37576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39076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7">
        <f>VLOOKUP(A63,TRANSPORTE!A5:D117,4,FALSE)</f>
        <v>1100</v>
      </c>
      <c r="M63" s="908"/>
      <c r="N63" s="296">
        <f>K63*L63</f>
        <v>1540</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7">
        <f>VLOOKUP(A64,TRANSPORTE!A6:D117,4,FALSE)</f>
        <v>1530</v>
      </c>
      <c r="M64" s="908"/>
      <c r="N64" s="296">
        <f>K64*L64</f>
        <v>1912.5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3452.5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133"/>
    </row>
    <row r="80" spans="1:15" ht="15" thickBot="1">
      <c r="B80" s="909" t="s">
        <v>1037</v>
      </c>
      <c r="C80" s="863"/>
      <c r="D80" s="863"/>
      <c r="E80" s="863"/>
      <c r="F80" s="863"/>
      <c r="G80" s="863"/>
      <c r="H80" s="863"/>
      <c r="I80" s="863"/>
      <c r="J80" s="863"/>
      <c r="K80" s="863"/>
      <c r="L80" s="863"/>
      <c r="M80" s="864"/>
      <c r="N80" s="469">
        <f>SUM(N74:N79)</f>
        <v>9220.4722222222226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218344.18611111114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43668.837222222232</v>
      </c>
      <c r="M87" s="856"/>
      <c r="N87" s="57"/>
    </row>
    <row r="88" spans="1:14">
      <c r="B88" s="95" t="s">
        <v>1057</v>
      </c>
      <c r="C88" s="96"/>
      <c r="D88" s="96"/>
      <c r="E88" s="96"/>
      <c r="F88" s="96"/>
      <c r="G88" s="96"/>
      <c r="H88" s="96"/>
      <c r="I88" s="93"/>
      <c r="J88" s="94"/>
      <c r="K88" s="313">
        <v>0.05</v>
      </c>
      <c r="L88" s="855">
        <f>N82*K88</f>
        <v>10917.209305555558</v>
      </c>
      <c r="M88" s="856"/>
      <c r="N88" s="57"/>
    </row>
    <row r="89" spans="1:14" ht="15" thickBot="1">
      <c r="B89" s="97" t="s">
        <v>1058</v>
      </c>
      <c r="C89" s="98"/>
      <c r="D89" s="98"/>
      <c r="E89" s="98"/>
      <c r="F89" s="98"/>
      <c r="G89" s="98"/>
      <c r="H89" s="98"/>
      <c r="I89" s="99"/>
      <c r="J89" s="100"/>
      <c r="K89" s="314">
        <v>0.05</v>
      </c>
      <c r="L89" s="857">
        <f>N82*K89</f>
        <v>10917.209305555558</v>
      </c>
      <c r="M89" s="858"/>
      <c r="N89" s="57"/>
    </row>
    <row r="90" spans="1:14" ht="15" thickBot="1">
      <c r="B90" s="820" t="s">
        <v>1037</v>
      </c>
      <c r="C90" s="821"/>
      <c r="D90" s="821"/>
      <c r="E90" s="821"/>
      <c r="F90" s="821"/>
      <c r="G90" s="821"/>
      <c r="H90" s="821"/>
      <c r="I90" s="821"/>
      <c r="J90" s="821"/>
      <c r="K90" s="821"/>
      <c r="L90" s="821"/>
      <c r="M90" s="822"/>
      <c r="N90" s="58">
        <f>L87+L88+L89</f>
        <v>65503.255833333351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283847.44194444449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8</v>
      </c>
      <c r="N37" s="281">
        <f t="shared" ref="N37:N43" si="0">K37/M37</f>
        <v>15000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8</v>
      </c>
      <c r="N38" s="281">
        <f t="shared" si="0"/>
        <v>11250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8</v>
      </c>
      <c r="N39" s="281">
        <f t="shared" si="0"/>
        <v>77437.5</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8</v>
      </c>
      <c r="N42" s="281">
        <f t="shared" si="0"/>
        <v>29335</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8</v>
      </c>
      <c r="N43" s="281">
        <f t="shared" si="0"/>
        <v>6250</v>
      </c>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922.04722222222233</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166595.21388888892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26840</v>
      </c>
      <c r="N53" s="281">
        <f>K53*M53</f>
        <v>37576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39076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7">
        <f>VLOOKUP(A63,TRANSPORTE!A5:D117,4,FALSE)</f>
        <v>1100</v>
      </c>
      <c r="M63" s="908"/>
      <c r="N63" s="296">
        <f>K63*L63</f>
        <v>1540</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7">
        <f>VLOOKUP(A64,TRANSPORTE!A6:D117,4,FALSE)</f>
        <v>1530</v>
      </c>
      <c r="M64" s="908"/>
      <c r="N64" s="296">
        <f>K64*L64</f>
        <v>1912.5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3452.5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9220.4722222222226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218344.18611111114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43668.837222222232</v>
      </c>
      <c r="M87" s="856"/>
      <c r="N87" s="57"/>
    </row>
    <row r="88" spans="1:14">
      <c r="B88" s="95" t="s">
        <v>1057</v>
      </c>
      <c r="C88" s="96"/>
      <c r="D88" s="96"/>
      <c r="E88" s="96"/>
      <c r="F88" s="96"/>
      <c r="G88" s="96"/>
      <c r="H88" s="96"/>
      <c r="I88" s="93"/>
      <c r="J88" s="94"/>
      <c r="K88" s="313">
        <v>0.05</v>
      </c>
      <c r="L88" s="855">
        <f>N82*K88</f>
        <v>10917.209305555558</v>
      </c>
      <c r="M88" s="856"/>
      <c r="N88" s="57"/>
    </row>
    <row r="89" spans="1:14" ht="15" thickBot="1">
      <c r="B89" s="97" t="s">
        <v>1058</v>
      </c>
      <c r="C89" s="98"/>
      <c r="D89" s="98"/>
      <c r="E89" s="98"/>
      <c r="F89" s="98"/>
      <c r="G89" s="98"/>
      <c r="H89" s="98"/>
      <c r="I89" s="99"/>
      <c r="J89" s="100"/>
      <c r="K89" s="314">
        <v>0.05</v>
      </c>
      <c r="L89" s="857">
        <f>N82*K89</f>
        <v>10917.209305555558</v>
      </c>
      <c r="M89" s="858"/>
      <c r="N89" s="57"/>
    </row>
    <row r="90" spans="1:14" ht="15" thickBot="1">
      <c r="B90" s="820" t="s">
        <v>1037</v>
      </c>
      <c r="C90" s="821"/>
      <c r="D90" s="821"/>
      <c r="E90" s="821"/>
      <c r="F90" s="821"/>
      <c r="G90" s="821"/>
      <c r="H90" s="821"/>
      <c r="I90" s="821"/>
      <c r="J90" s="821"/>
      <c r="K90" s="821"/>
      <c r="L90" s="821"/>
      <c r="M90" s="822"/>
      <c r="N90" s="58">
        <f>L87+L88+L89</f>
        <v>65503.255833333351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283847.44194444449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829.8425000000002</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138648.50916666668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26840</v>
      </c>
      <c r="N53" s="281">
        <f>K53*M53</f>
        <v>37576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39076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7">
        <f>VLOOKUP(A63,TRANSPORTE!A5:D117,4,FALSE)</f>
        <v>1100</v>
      </c>
      <c r="M63" s="908"/>
      <c r="N63" s="296">
        <f>K63*L63</f>
        <v>1540</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7">
        <f>VLOOKUP(A64,TRANSPORTE!A6:D117,4,FALSE)</f>
        <v>1530</v>
      </c>
      <c r="M64" s="908"/>
      <c r="N64" s="296">
        <f>K64*L64</f>
        <v>1912.5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3452.5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8298.4250000000011</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189475.43416666667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37895.086833333335</v>
      </c>
      <c r="M87" s="856"/>
      <c r="N87" s="57"/>
    </row>
    <row r="88" spans="1:14">
      <c r="B88" s="95" t="s">
        <v>1057</v>
      </c>
      <c r="C88" s="96"/>
      <c r="D88" s="96"/>
      <c r="E88" s="96"/>
      <c r="F88" s="96"/>
      <c r="G88" s="96"/>
      <c r="H88" s="96"/>
      <c r="I88" s="93"/>
      <c r="J88" s="94"/>
      <c r="K88" s="313">
        <v>0.05</v>
      </c>
      <c r="L88" s="855">
        <f>N82*K88</f>
        <v>9473.7717083333337</v>
      </c>
      <c r="M88" s="856"/>
      <c r="N88" s="57"/>
    </row>
    <row r="89" spans="1:14" ht="15" thickBot="1">
      <c r="B89" s="97" t="s">
        <v>1058</v>
      </c>
      <c r="C89" s="98"/>
      <c r="D89" s="98"/>
      <c r="E89" s="98"/>
      <c r="F89" s="98"/>
      <c r="G89" s="98"/>
      <c r="H89" s="98"/>
      <c r="I89" s="99"/>
      <c r="J89" s="100"/>
      <c r="K89" s="314">
        <v>0.05</v>
      </c>
      <c r="L89" s="857">
        <f>N82*K89</f>
        <v>9473.7717083333337</v>
      </c>
      <c r="M89" s="858"/>
      <c r="N89" s="57"/>
    </row>
    <row r="90" spans="1:14" ht="15" thickBot="1">
      <c r="B90" s="820" t="s">
        <v>1037</v>
      </c>
      <c r="C90" s="821"/>
      <c r="D90" s="821"/>
      <c r="E90" s="821"/>
      <c r="F90" s="821"/>
      <c r="G90" s="821"/>
      <c r="H90" s="821"/>
      <c r="I90" s="821"/>
      <c r="J90" s="821"/>
      <c r="K90" s="821"/>
      <c r="L90" s="821"/>
      <c r="M90" s="822"/>
      <c r="N90" s="58">
        <f>L87+L88+L89</f>
        <v>56842.630250000002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246318.06441666669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6"/>
      <c r="F46" s="870"/>
      <c r="G46" s="870"/>
      <c r="H46" s="871"/>
      <c r="I46" s="42"/>
      <c r="J46" s="43"/>
      <c r="K46" s="283"/>
      <c r="L46" s="285"/>
      <c r="M46" s="286"/>
      <c r="N46" s="287"/>
    </row>
    <row r="47" spans="1:14">
      <c r="B47" s="877" t="s">
        <v>1036</v>
      </c>
      <c r="C47" s="878"/>
      <c r="D47" s="878"/>
      <c r="E47" s="44"/>
      <c r="F47" s="45"/>
      <c r="G47" s="45"/>
      <c r="H47" s="46"/>
      <c r="I47" s="42"/>
      <c r="J47" s="43"/>
      <c r="K47" s="288"/>
      <c r="L47" s="285"/>
      <c r="M47" s="410">
        <v>0.1</v>
      </c>
      <c r="N47" s="353">
        <f>N81*M47</f>
        <v>829.8425000000002</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138648.50916666668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7">
        <f>VLOOKUP(A65,TRANSPORTE!A6:D117,4,FALSE)</f>
        <v>1530</v>
      </c>
      <c r="M65" s="908"/>
      <c r="N65" s="296">
        <f>K65*L65</f>
        <v>1912.5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133"/>
    </row>
    <row r="81" spans="1:14" ht="15" thickBot="1">
      <c r="B81" s="909" t="s">
        <v>1037</v>
      </c>
      <c r="C81" s="863"/>
      <c r="D81" s="863"/>
      <c r="E81" s="863"/>
      <c r="F81" s="863"/>
      <c r="G81" s="863"/>
      <c r="H81" s="863"/>
      <c r="I81" s="863"/>
      <c r="J81" s="863"/>
      <c r="K81" s="863"/>
      <c r="L81" s="863"/>
      <c r="M81" s="864"/>
      <c r="N81" s="469">
        <f>SUM(N75:N80)</f>
        <v>8298.4250000000011</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189475.43416666667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37895.086833333335</v>
      </c>
      <c r="M88" s="856"/>
      <c r="N88" s="57"/>
    </row>
    <row r="89" spans="1:14">
      <c r="B89" s="95" t="s">
        <v>1057</v>
      </c>
      <c r="C89" s="96"/>
      <c r="D89" s="96"/>
      <c r="E89" s="96"/>
      <c r="F89" s="96"/>
      <c r="G89" s="96"/>
      <c r="H89" s="96"/>
      <c r="I89" s="93"/>
      <c r="J89" s="94"/>
      <c r="K89" s="313">
        <v>0.05</v>
      </c>
      <c r="L89" s="855">
        <f>N83*K89</f>
        <v>9473.7717083333337</v>
      </c>
      <c r="M89" s="856"/>
      <c r="N89" s="57"/>
    </row>
    <row r="90" spans="1:14" ht="15" thickBot="1">
      <c r="B90" s="97" t="s">
        <v>1058</v>
      </c>
      <c r="C90" s="98"/>
      <c r="D90" s="98"/>
      <c r="E90" s="98"/>
      <c r="F90" s="98"/>
      <c r="G90" s="98"/>
      <c r="H90" s="98"/>
      <c r="I90" s="99"/>
      <c r="J90" s="100"/>
      <c r="K90" s="314">
        <v>0.05</v>
      </c>
      <c r="L90" s="857">
        <f>N83*K90</f>
        <v>9473.7717083333337</v>
      </c>
      <c r="M90" s="858"/>
      <c r="N90" s="57"/>
    </row>
    <row r="91" spans="1:14" ht="15" thickBot="1">
      <c r="B91" s="820" t="s">
        <v>1037</v>
      </c>
      <c r="C91" s="821"/>
      <c r="D91" s="821"/>
      <c r="E91" s="821"/>
      <c r="F91" s="821"/>
      <c r="G91" s="821"/>
      <c r="H91" s="821"/>
      <c r="I91" s="821"/>
      <c r="J91" s="821"/>
      <c r="K91" s="821"/>
      <c r="L91" s="821"/>
      <c r="M91" s="822"/>
      <c r="N91" s="58">
        <f>L88+L89+L90</f>
        <v>56842.630250000002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246318.06441666669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829.8425000000002</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138648.50916666668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26840</v>
      </c>
      <c r="N53" s="281">
        <f>K53*M53</f>
        <v>37576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39076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7">
        <f>VLOOKUP(A63,TRANSPORTE!A5:D117,4,FALSE)</f>
        <v>1100</v>
      </c>
      <c r="M63" s="908"/>
      <c r="N63" s="296">
        <f>K63*L63</f>
        <v>1540</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7">
        <f>VLOOKUP(A64,TRANSPORTE!A6:D117,4,FALSE)</f>
        <v>1530</v>
      </c>
      <c r="M64" s="908"/>
      <c r="N64" s="296">
        <f>K64*L64</f>
        <v>1912.5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3452.5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8298.4250000000011</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189475.43416666667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37895.086833333335</v>
      </c>
      <c r="M87" s="856"/>
      <c r="N87" s="57"/>
    </row>
    <row r="88" spans="1:14">
      <c r="B88" s="95" t="s">
        <v>1057</v>
      </c>
      <c r="C88" s="96"/>
      <c r="D88" s="96"/>
      <c r="E88" s="96"/>
      <c r="F88" s="96"/>
      <c r="G88" s="96"/>
      <c r="H88" s="96"/>
      <c r="I88" s="93"/>
      <c r="J88" s="94"/>
      <c r="K88" s="313">
        <v>0.05</v>
      </c>
      <c r="L88" s="855">
        <f>N82*K88</f>
        <v>9473.7717083333337</v>
      </c>
      <c r="M88" s="856"/>
      <c r="N88" s="57"/>
    </row>
    <row r="89" spans="1:14" ht="15" thickBot="1">
      <c r="B89" s="97" t="s">
        <v>1058</v>
      </c>
      <c r="C89" s="98"/>
      <c r="D89" s="98"/>
      <c r="E89" s="98"/>
      <c r="F89" s="98"/>
      <c r="G89" s="98"/>
      <c r="H89" s="98"/>
      <c r="I89" s="99"/>
      <c r="J89" s="100"/>
      <c r="K89" s="314">
        <v>0.05</v>
      </c>
      <c r="L89" s="857">
        <f>N82*K89</f>
        <v>9473.7717083333337</v>
      </c>
      <c r="M89" s="858"/>
      <c r="N89" s="57"/>
    </row>
    <row r="90" spans="1:14" ht="15" thickBot="1">
      <c r="B90" s="820" t="s">
        <v>1037</v>
      </c>
      <c r="C90" s="821"/>
      <c r="D90" s="821"/>
      <c r="E90" s="821"/>
      <c r="F90" s="821"/>
      <c r="G90" s="821"/>
      <c r="H90" s="821"/>
      <c r="I90" s="821"/>
      <c r="J90" s="821"/>
      <c r="K90" s="821"/>
      <c r="L90" s="821"/>
      <c r="M90" s="822"/>
      <c r="N90" s="58">
        <f>L87+L88+L89</f>
        <v>56842.630250000002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246318.06441666669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8</v>
      </c>
      <c r="N37" s="281">
        <f t="shared" ref="N37:N43" si="0">K37/M37</f>
        <v>15000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8</v>
      </c>
      <c r="N38" s="281">
        <f t="shared" si="0"/>
        <v>11250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8</v>
      </c>
      <c r="N39" s="281">
        <f t="shared" si="0"/>
        <v>77437.5</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8</v>
      </c>
      <c r="N42" s="281">
        <f t="shared" si="0"/>
        <v>29335</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8</v>
      </c>
      <c r="N43" s="281">
        <f t="shared" si="0"/>
        <v>6250</v>
      </c>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922.04722222222233</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166595.21388888892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26840</v>
      </c>
      <c r="N53" s="281">
        <f>K53*M53</f>
        <v>37576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39076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7">
        <f>VLOOKUP(A63,TRANSPORTE!A5:D117,4,FALSE)</f>
        <v>1100</v>
      </c>
      <c r="M63" s="908"/>
      <c r="N63" s="296">
        <f>K63*L63</f>
        <v>1540</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7">
        <f>VLOOKUP(A64,TRANSPORTE!A6:D117,4,FALSE)</f>
        <v>1530</v>
      </c>
      <c r="M64" s="908"/>
      <c r="N64" s="296">
        <f>K64*L64</f>
        <v>1912.5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3452.5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9220.4722222222226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218344.18611111114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43668.837222222232</v>
      </c>
      <c r="M87" s="856"/>
      <c r="N87" s="57"/>
    </row>
    <row r="88" spans="1:14">
      <c r="B88" s="95" t="s">
        <v>1057</v>
      </c>
      <c r="C88" s="96"/>
      <c r="D88" s="96"/>
      <c r="E88" s="96"/>
      <c r="F88" s="96"/>
      <c r="G88" s="96"/>
      <c r="H88" s="96"/>
      <c r="I88" s="93"/>
      <c r="J88" s="94"/>
      <c r="K88" s="313">
        <v>0.05</v>
      </c>
      <c r="L88" s="855">
        <f>N82*K88</f>
        <v>10917.209305555558</v>
      </c>
      <c r="M88" s="856"/>
      <c r="N88" s="57"/>
    </row>
    <row r="89" spans="1:14" ht="15" thickBot="1">
      <c r="B89" s="97" t="s">
        <v>1058</v>
      </c>
      <c r="C89" s="98"/>
      <c r="D89" s="98"/>
      <c r="E89" s="98"/>
      <c r="F89" s="98"/>
      <c r="G89" s="98"/>
      <c r="H89" s="98"/>
      <c r="I89" s="99"/>
      <c r="J89" s="100"/>
      <c r="K89" s="314">
        <v>0.05</v>
      </c>
      <c r="L89" s="857">
        <f>N82*K89</f>
        <v>10917.209305555558</v>
      </c>
      <c r="M89" s="858"/>
      <c r="N89" s="57"/>
    </row>
    <row r="90" spans="1:14" ht="15" thickBot="1">
      <c r="B90" s="820" t="s">
        <v>1037</v>
      </c>
      <c r="C90" s="821"/>
      <c r="D90" s="821"/>
      <c r="E90" s="821"/>
      <c r="F90" s="821"/>
      <c r="G90" s="821"/>
      <c r="H90" s="821"/>
      <c r="I90" s="821"/>
      <c r="J90" s="821"/>
      <c r="K90" s="821"/>
      <c r="L90" s="821"/>
      <c r="M90" s="822"/>
      <c r="N90" s="58">
        <f>L87+L88+L89</f>
        <v>65503.255833333351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283847.44194444449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6"/>
      <c r="F46" s="870"/>
      <c r="G46" s="870"/>
      <c r="H46" s="871"/>
      <c r="I46" s="42"/>
      <c r="J46" s="43"/>
      <c r="K46" s="283"/>
      <c r="L46" s="285"/>
      <c r="M46" s="286"/>
      <c r="N46" s="287"/>
    </row>
    <row r="47" spans="1:14">
      <c r="B47" s="877" t="s">
        <v>1036</v>
      </c>
      <c r="C47" s="878"/>
      <c r="D47" s="878"/>
      <c r="E47" s="44"/>
      <c r="F47" s="45"/>
      <c r="G47" s="45"/>
      <c r="H47" s="46"/>
      <c r="I47" s="42"/>
      <c r="J47" s="43"/>
      <c r="K47" s="288"/>
      <c r="L47" s="285"/>
      <c r="M47" s="410">
        <v>0.1</v>
      </c>
      <c r="N47" s="353">
        <f>N81*M47</f>
        <v>829.8425000000002</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138648.50916666668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7">
        <f>VLOOKUP(A65,TRANSPORTE!A6:D117,4,FALSE)</f>
        <v>1530</v>
      </c>
      <c r="M65" s="908"/>
      <c r="N65" s="296">
        <f>K65*L65</f>
        <v>1912.5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8298.4250000000011</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189475.43416666667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37895.086833333335</v>
      </c>
      <c r="M88" s="856"/>
      <c r="N88" s="57"/>
    </row>
    <row r="89" spans="1:14">
      <c r="B89" s="95" t="s">
        <v>1057</v>
      </c>
      <c r="C89" s="96"/>
      <c r="D89" s="96"/>
      <c r="E89" s="96"/>
      <c r="F89" s="96"/>
      <c r="G89" s="96"/>
      <c r="H89" s="96"/>
      <c r="I89" s="93"/>
      <c r="J89" s="94"/>
      <c r="K89" s="313">
        <v>0.05</v>
      </c>
      <c r="L89" s="855">
        <f>N83*K89</f>
        <v>9473.7717083333337</v>
      </c>
      <c r="M89" s="856"/>
      <c r="N89" s="57"/>
    </row>
    <row r="90" spans="1:14" ht="15" thickBot="1">
      <c r="B90" s="97" t="s">
        <v>1058</v>
      </c>
      <c r="C90" s="98"/>
      <c r="D90" s="98"/>
      <c r="E90" s="98"/>
      <c r="F90" s="98"/>
      <c r="G90" s="98"/>
      <c r="H90" s="98"/>
      <c r="I90" s="99"/>
      <c r="J90" s="100"/>
      <c r="K90" s="314">
        <v>0.05</v>
      </c>
      <c r="L90" s="857">
        <f>N83*K90</f>
        <v>9473.7717083333337</v>
      </c>
      <c r="M90" s="858"/>
      <c r="N90" s="57"/>
    </row>
    <row r="91" spans="1:14" ht="15" thickBot="1">
      <c r="B91" s="820" t="s">
        <v>1037</v>
      </c>
      <c r="C91" s="821"/>
      <c r="D91" s="821"/>
      <c r="E91" s="821"/>
      <c r="F91" s="821"/>
      <c r="G91" s="821"/>
      <c r="H91" s="821"/>
      <c r="I91" s="821"/>
      <c r="J91" s="821"/>
      <c r="K91" s="821"/>
      <c r="L91" s="821"/>
      <c r="M91" s="822"/>
      <c r="N91" s="58">
        <f>L88+L89+L90</f>
        <v>56842.630250000002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246318.06441666669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6"/>
      <c r="F46" s="870"/>
      <c r="G46" s="870"/>
      <c r="H46" s="871"/>
      <c r="I46" s="42"/>
      <c r="J46" s="43"/>
      <c r="K46" s="283"/>
      <c r="L46" s="285"/>
      <c r="M46" s="286"/>
      <c r="N46" s="287"/>
    </row>
    <row r="47" spans="1:14">
      <c r="B47" s="877" t="s">
        <v>1036</v>
      </c>
      <c r="C47" s="878"/>
      <c r="D47" s="878"/>
      <c r="E47" s="44"/>
      <c r="F47" s="45"/>
      <c r="G47" s="45"/>
      <c r="H47" s="46"/>
      <c r="I47" s="42"/>
      <c r="J47" s="43"/>
      <c r="K47" s="288"/>
      <c r="L47" s="285"/>
      <c r="M47" s="410">
        <v>0.1</v>
      </c>
      <c r="N47" s="353">
        <f>N81*M47</f>
        <v>829.8425000000002</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138648.50916666668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7">
        <f>VLOOKUP(A65,TRANSPORTE!A6:D117,4,FALSE)</f>
        <v>1530</v>
      </c>
      <c r="M65" s="908"/>
      <c r="N65" s="296">
        <f>K65*L65</f>
        <v>1912.5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8298.4250000000011</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189475.43416666667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37895.086833333335</v>
      </c>
      <c r="M88" s="856"/>
      <c r="N88" s="57"/>
    </row>
    <row r="89" spans="1:14">
      <c r="B89" s="95" t="s">
        <v>1057</v>
      </c>
      <c r="C89" s="96"/>
      <c r="D89" s="96"/>
      <c r="E89" s="96"/>
      <c r="F89" s="96"/>
      <c r="G89" s="96"/>
      <c r="H89" s="96"/>
      <c r="I89" s="93"/>
      <c r="J89" s="94"/>
      <c r="K89" s="313">
        <v>0.05</v>
      </c>
      <c r="L89" s="855">
        <f>N83*K89</f>
        <v>9473.7717083333337</v>
      </c>
      <c r="M89" s="856"/>
      <c r="N89" s="57"/>
    </row>
    <row r="90" spans="1:14" ht="15" thickBot="1">
      <c r="B90" s="97" t="s">
        <v>1058</v>
      </c>
      <c r="C90" s="98"/>
      <c r="D90" s="98"/>
      <c r="E90" s="98"/>
      <c r="F90" s="98"/>
      <c r="G90" s="98"/>
      <c r="H90" s="98"/>
      <c r="I90" s="99"/>
      <c r="J90" s="100"/>
      <c r="K90" s="314">
        <v>0.05</v>
      </c>
      <c r="L90" s="857">
        <f>N83*K90</f>
        <v>9473.7717083333337</v>
      </c>
      <c r="M90" s="858"/>
      <c r="N90" s="57"/>
    </row>
    <row r="91" spans="1:14" ht="15" thickBot="1">
      <c r="B91" s="820" t="s">
        <v>1037</v>
      </c>
      <c r="C91" s="821"/>
      <c r="D91" s="821"/>
      <c r="E91" s="821"/>
      <c r="F91" s="821"/>
      <c r="G91" s="821"/>
      <c r="H91" s="821"/>
      <c r="I91" s="821"/>
      <c r="J91" s="821"/>
      <c r="K91" s="821"/>
      <c r="L91" s="821"/>
      <c r="M91" s="822"/>
      <c r="N91" s="58">
        <f>L88+L89+L90</f>
        <v>56842.630250000002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246318.06441666669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829.8425000000002</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138648.50916666668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26840</v>
      </c>
      <c r="N53" s="281">
        <f>K53*M53</f>
        <v>37576</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39076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7">
        <f>VLOOKUP(A63,TRANSPORTE!A5:D117,4,FALSE)</f>
        <v>1100</v>
      </c>
      <c r="M63" s="908"/>
      <c r="N63" s="296">
        <f>K63*L63</f>
        <v>1540</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7">
        <f>VLOOKUP(A64,TRANSPORTE!A6:D117,4,FALSE)</f>
        <v>1530</v>
      </c>
      <c r="M64" s="908"/>
      <c r="N64" s="296">
        <f>K64*L64</f>
        <v>1912.5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3452.5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8298.4250000000011</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189475.43416666667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37895.086833333335</v>
      </c>
      <c r="M87" s="856"/>
      <c r="N87" s="57"/>
    </row>
    <row r="88" spans="1:14">
      <c r="B88" s="95" t="s">
        <v>1057</v>
      </c>
      <c r="C88" s="96"/>
      <c r="D88" s="96"/>
      <c r="E88" s="96"/>
      <c r="F88" s="96"/>
      <c r="G88" s="96"/>
      <c r="H88" s="96"/>
      <c r="I88" s="93"/>
      <c r="J88" s="94"/>
      <c r="K88" s="313">
        <v>0.05</v>
      </c>
      <c r="L88" s="855">
        <f>N82*K88</f>
        <v>9473.7717083333337</v>
      </c>
      <c r="M88" s="856"/>
      <c r="N88" s="57"/>
    </row>
    <row r="89" spans="1:14" ht="15" thickBot="1">
      <c r="B89" s="97" t="s">
        <v>1058</v>
      </c>
      <c r="C89" s="98"/>
      <c r="D89" s="98"/>
      <c r="E89" s="98"/>
      <c r="F89" s="98"/>
      <c r="G89" s="98"/>
      <c r="H89" s="98"/>
      <c r="I89" s="99"/>
      <c r="J89" s="100"/>
      <c r="K89" s="314">
        <v>0.05</v>
      </c>
      <c r="L89" s="857">
        <f>N82*K89</f>
        <v>9473.7717083333337</v>
      </c>
      <c r="M89" s="858"/>
      <c r="N89" s="57"/>
    </row>
    <row r="90" spans="1:14" ht="15" thickBot="1">
      <c r="B90" s="820" t="s">
        <v>1037</v>
      </c>
      <c r="C90" s="821"/>
      <c r="D90" s="821"/>
      <c r="E90" s="821"/>
      <c r="F90" s="821"/>
      <c r="G90" s="821"/>
      <c r="H90" s="821"/>
      <c r="I90" s="821"/>
      <c r="J90" s="821"/>
      <c r="K90" s="821"/>
      <c r="L90" s="821"/>
      <c r="M90" s="822"/>
      <c r="N90" s="58">
        <f>L87+L88+L89</f>
        <v>56842.630250000002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246318.06441666669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6"/>
      <c r="J36" s="277"/>
      <c r="K36" s="278">
        <f>VLOOKUP(A36,EQUIPOS!A6:D163,4,FALSE)</f>
        <v>143820</v>
      </c>
      <c r="L36" s="279"/>
      <c r="M36" s="280">
        <v>30</v>
      </c>
      <c r="N36" s="281">
        <f>K36/M36</f>
        <v>4794</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166</v>
      </c>
      <c r="B38" s="869" t="str">
        <f>VLOOKUP(A38,EQUIPOS!A8:D154,3,FALSE)</f>
        <v>Compactador de Rodillo POTENCIA: 99HP, PESO: 8 ton</v>
      </c>
      <c r="C38" s="870"/>
      <c r="D38" s="870"/>
      <c r="E38" s="870"/>
      <c r="F38" s="870"/>
      <c r="G38" s="870"/>
      <c r="H38" s="871"/>
      <c r="I38" s="276"/>
      <c r="J38" s="277"/>
      <c r="K38" s="278">
        <f>VLOOKUP(A38,EQUIPOS!A8:D165,4,FALSE)</f>
        <v>90000</v>
      </c>
      <c r="L38" s="279"/>
      <c r="M38" s="280">
        <v>10</v>
      </c>
      <c r="N38" s="281">
        <f t="shared" si="0"/>
        <v>9000</v>
      </c>
    </row>
    <row r="39" spans="1:14">
      <c r="A39" t="s">
        <v>284</v>
      </c>
      <c r="B39" s="869" t="str">
        <f>VLOOKUP(A39,EQUIPOS!A9:D154,3,FALSE)</f>
        <v>Planta de asfalto en caliente</v>
      </c>
      <c r="C39" s="870"/>
      <c r="D39" s="870"/>
      <c r="E39" s="870"/>
      <c r="F39" s="870"/>
      <c r="G39" s="870"/>
      <c r="H39" s="871"/>
      <c r="I39" s="276"/>
      <c r="J39" s="277"/>
      <c r="K39" s="278">
        <f>VLOOKUP(A39,EQUIPOS!A9:D166,4,FALSE)</f>
        <v>619500</v>
      </c>
      <c r="L39" s="279"/>
      <c r="M39" s="280">
        <v>10</v>
      </c>
      <c r="N39" s="281">
        <f t="shared" si="0"/>
        <v>61950</v>
      </c>
    </row>
    <row r="40" spans="1:14">
      <c r="A40" t="s">
        <v>290</v>
      </c>
      <c r="B40" s="869" t="str">
        <f>VLOOKUP(A40,EQUIPOS!A10:D154,3,FALSE)</f>
        <v>Planta trituradora</v>
      </c>
      <c r="C40" s="870"/>
      <c r="D40" s="870"/>
      <c r="E40" s="870"/>
      <c r="F40" s="870"/>
      <c r="G40" s="870"/>
      <c r="H40" s="871"/>
      <c r="I40" s="276"/>
      <c r="J40" s="277"/>
      <c r="K40" s="278">
        <f>VLOOKUP(A40,EQUIPOS!A10:D167,4,FALSE)</f>
        <v>493500</v>
      </c>
      <c r="L40" s="279"/>
      <c r="M40" s="280">
        <v>30</v>
      </c>
      <c r="N40" s="281">
        <f t="shared" si="0"/>
        <v>16450</v>
      </c>
    </row>
    <row r="41" spans="1:14">
      <c r="A41" t="s">
        <v>314</v>
      </c>
      <c r="B41" s="869" t="str">
        <f>VLOOKUP(A41,EQUIPOS!A11:D155,3,FALSE)</f>
        <v xml:space="preserve">Retroexcavadora E-200 sobre orugas
</v>
      </c>
      <c r="C41" s="870"/>
      <c r="D41" s="870"/>
      <c r="E41" s="870"/>
      <c r="F41" s="870"/>
      <c r="G41" s="870"/>
      <c r="H41" s="871"/>
      <c r="I41" s="276"/>
      <c r="J41" s="277"/>
      <c r="K41" s="278">
        <f>VLOOKUP(A41,EQUIPOS!A11:D168,4,FALSE)</f>
        <v>154700</v>
      </c>
      <c r="L41" s="279"/>
      <c r="M41" s="280">
        <v>30</v>
      </c>
      <c r="N41" s="281">
        <f t="shared" si="0"/>
        <v>5156.666666666667</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6"/>
      <c r="J42" s="277"/>
      <c r="K42" s="278">
        <f>VLOOKUP(A42,EQUIPOS!A12:D169,4,FALSE)</f>
        <v>234680</v>
      </c>
      <c r="L42" s="279"/>
      <c r="M42" s="280">
        <v>10</v>
      </c>
      <c r="N42" s="281">
        <f t="shared" si="0"/>
        <v>23468</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329"/>
      <c r="C44" s="330"/>
      <c r="D44" s="330"/>
      <c r="E44" s="330"/>
      <c r="F44" s="330"/>
      <c r="G44" s="330"/>
      <c r="H44" s="331"/>
      <c r="I44" s="276"/>
      <c r="J44" s="277"/>
      <c r="K44" s="278"/>
      <c r="L44" s="279"/>
      <c r="M44" s="280"/>
      <c r="N44" s="281"/>
    </row>
    <row r="45" spans="1:14">
      <c r="B45" s="869"/>
      <c r="C45" s="870"/>
      <c r="D45" s="870"/>
      <c r="E45" s="870"/>
      <c r="F45" s="870"/>
      <c r="G45" s="870"/>
      <c r="H45" s="871"/>
      <c r="I45" s="872"/>
      <c r="J45" s="873"/>
      <c r="K45" s="278"/>
      <c r="L45" s="874"/>
      <c r="M45" s="875"/>
      <c r="N45" s="281"/>
    </row>
    <row r="46" spans="1:14">
      <c r="B46" s="869"/>
      <c r="C46" s="870"/>
      <c r="D46" s="870"/>
      <c r="E46" s="876"/>
      <c r="F46" s="870"/>
      <c r="G46" s="870"/>
      <c r="H46" s="871"/>
      <c r="I46" s="42"/>
      <c r="J46" s="43"/>
      <c r="K46" s="283"/>
      <c r="L46" s="285"/>
      <c r="M46" s="286"/>
      <c r="N46" s="287"/>
    </row>
    <row r="47" spans="1:14">
      <c r="B47" s="877" t="s">
        <v>1036</v>
      </c>
      <c r="C47" s="878"/>
      <c r="D47" s="878"/>
      <c r="E47" s="44"/>
      <c r="F47" s="45"/>
      <c r="G47" s="45"/>
      <c r="H47" s="46"/>
      <c r="I47" s="42"/>
      <c r="J47" s="43"/>
      <c r="K47" s="288"/>
      <c r="L47" s="285"/>
      <c r="M47" s="410">
        <v>0.1</v>
      </c>
      <c r="N47" s="353">
        <f>N81*M47</f>
        <v>829.8425000000002</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138648.50916666668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26840</v>
      </c>
      <c r="N54" s="281">
        <f>K54*M54</f>
        <v>37576</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3">
        <f>SUM(N54:N58)</f>
        <v>39076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7">
        <f>VLOOKUP(A64,TRANSPORTE!A5:D117,4,FALSE)</f>
        <v>1100</v>
      </c>
      <c r="M64" s="908"/>
      <c r="N64" s="296">
        <f>K64*L64</f>
        <v>1540</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7">
        <f>VLOOKUP(A65,TRANSPORTE!A6:D117,4,FALSE)</f>
        <v>1530</v>
      </c>
      <c r="M65" s="908"/>
      <c r="N65" s="296">
        <f>K65*L65</f>
        <v>1912.5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3452.5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8298.4250000000011</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189475.43416666667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37895.086833333335</v>
      </c>
      <c r="M88" s="856"/>
      <c r="N88" s="57"/>
    </row>
    <row r="89" spans="1:14">
      <c r="B89" s="95" t="s">
        <v>1057</v>
      </c>
      <c r="C89" s="96"/>
      <c r="D89" s="96"/>
      <c r="E89" s="96"/>
      <c r="F89" s="96"/>
      <c r="G89" s="96"/>
      <c r="H89" s="96"/>
      <c r="I89" s="93"/>
      <c r="J89" s="94"/>
      <c r="K89" s="313">
        <v>0.05</v>
      </c>
      <c r="L89" s="855">
        <f>N83*K89</f>
        <v>9473.7717083333337</v>
      </c>
      <c r="M89" s="856"/>
      <c r="N89" s="57"/>
    </row>
    <row r="90" spans="1:14" ht="15" thickBot="1">
      <c r="B90" s="97" t="s">
        <v>1058</v>
      </c>
      <c r="C90" s="98"/>
      <c r="D90" s="98"/>
      <c r="E90" s="98"/>
      <c r="F90" s="98"/>
      <c r="G90" s="98"/>
      <c r="H90" s="98"/>
      <c r="I90" s="99"/>
      <c r="J90" s="100"/>
      <c r="K90" s="314">
        <v>0.05</v>
      </c>
      <c r="L90" s="857">
        <f>N83*K90</f>
        <v>9473.7717083333337</v>
      </c>
      <c r="M90" s="858"/>
      <c r="N90" s="57"/>
    </row>
    <row r="91" spans="1:14" ht="15" thickBot="1">
      <c r="B91" s="820" t="s">
        <v>1037</v>
      </c>
      <c r="C91" s="821"/>
      <c r="D91" s="821"/>
      <c r="E91" s="821"/>
      <c r="F91" s="821"/>
      <c r="G91" s="821"/>
      <c r="H91" s="821"/>
      <c r="I91" s="821"/>
      <c r="J91" s="821"/>
      <c r="K91" s="821"/>
      <c r="L91" s="821"/>
      <c r="M91" s="822"/>
      <c r="N91" s="58">
        <f>L88+L89+L90</f>
        <v>56842.630250000002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246318.06441666669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0" t="s">
        <v>2327</v>
      </c>
      <c r="C124" s="402"/>
      <c r="D124" s="402"/>
      <c r="E124" s="63"/>
      <c r="F124" s="63"/>
      <c r="G124" s="63"/>
      <c r="H124" s="63"/>
      <c r="I124" s="63"/>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148</v>
      </c>
      <c r="B36" s="869" t="str">
        <f>VLOOKUP(A36,EQUIPOS!A6:D154,3,FALSE)</f>
        <v>Cargador : Potencia en el volante 110 hp, Clasificación de RPM del motor 2300.</v>
      </c>
      <c r="C36" s="870"/>
      <c r="D36" s="870"/>
      <c r="E36" s="870"/>
      <c r="F36" s="870"/>
      <c r="G36" s="870"/>
      <c r="H36" s="871"/>
      <c r="I36" s="276"/>
      <c r="J36" s="277"/>
      <c r="K36" s="278">
        <f>VLOOKUP(A36,EQUIPOS!A6:D163,4,FALSE)</f>
        <v>124850</v>
      </c>
      <c r="L36" s="279"/>
      <c r="M36" s="280">
        <v>30</v>
      </c>
      <c r="N36" s="281">
        <f>K36/M36</f>
        <v>4161.666666666667</v>
      </c>
    </row>
    <row r="37" spans="1:14">
      <c r="A37" s="119" t="s">
        <v>173</v>
      </c>
      <c r="B37" s="869" t="str">
        <f>VLOOKUP(A37,EQUIPOS!A7:D154,3,FALSE)</f>
        <v>Compactador neumático de Potencia 70 HP, peso de 13 ton</v>
      </c>
      <c r="C37" s="870"/>
      <c r="D37" s="870"/>
      <c r="E37" s="870"/>
      <c r="F37" s="870"/>
      <c r="G37" s="870"/>
      <c r="H37" s="871"/>
      <c r="I37" s="276"/>
      <c r="J37" s="277"/>
      <c r="K37" s="278">
        <f>VLOOKUP(A37,EQUIPOS!A7:D164,4,FALSE)</f>
        <v>120000</v>
      </c>
      <c r="L37" s="279"/>
      <c r="M37" s="280">
        <v>10</v>
      </c>
      <c r="N37" s="281">
        <f t="shared" ref="N37:N43" si="0">K37/M37</f>
        <v>12000</v>
      </c>
    </row>
    <row r="38" spans="1:14">
      <c r="A38" t="s">
        <v>284</v>
      </c>
      <c r="B38" s="869" t="str">
        <f>VLOOKUP(A38,EQUIPOS!A8:D154,3,FALSE)</f>
        <v>Planta de asfalto en caliente</v>
      </c>
      <c r="C38" s="870"/>
      <c r="D38" s="870"/>
      <c r="E38" s="870"/>
      <c r="F38" s="870"/>
      <c r="G38" s="870"/>
      <c r="H38" s="871"/>
      <c r="I38" s="276"/>
      <c r="J38" s="277"/>
      <c r="K38" s="278">
        <f>VLOOKUP(A38,EQUIPOS!A8:D165,4,FALSE)</f>
        <v>619500</v>
      </c>
      <c r="L38" s="279"/>
      <c r="M38" s="280">
        <v>10</v>
      </c>
      <c r="N38" s="281">
        <f t="shared" si="0"/>
        <v>61950</v>
      </c>
    </row>
    <row r="39" spans="1:14">
      <c r="A39" t="s">
        <v>290</v>
      </c>
      <c r="B39" s="869" t="str">
        <f>VLOOKUP(A39,EQUIPOS!A9:D154,3,FALSE)</f>
        <v>Planta trituradora</v>
      </c>
      <c r="C39" s="870"/>
      <c r="D39" s="870"/>
      <c r="E39" s="870"/>
      <c r="F39" s="870"/>
      <c r="G39" s="870"/>
      <c r="H39" s="871"/>
      <c r="I39" s="276"/>
      <c r="J39" s="277"/>
      <c r="K39" s="278">
        <f>VLOOKUP(A39,EQUIPOS!A9:D166,4,FALSE)</f>
        <v>493500</v>
      </c>
      <c r="L39" s="279"/>
      <c r="M39" s="280">
        <v>30</v>
      </c>
      <c r="N39" s="281">
        <f t="shared" si="0"/>
        <v>16450</v>
      </c>
    </row>
    <row r="40" spans="1:14">
      <c r="A40" t="s">
        <v>316</v>
      </c>
      <c r="B40" s="869" t="str">
        <f>VLOOKUP(A40,EQUIPOS!A10:D154,3,FALSE)</f>
        <v>Retroexcavadora Tipo E-200 o  Equivalente</v>
      </c>
      <c r="C40" s="870"/>
      <c r="D40" s="870"/>
      <c r="E40" s="870"/>
      <c r="F40" s="870"/>
      <c r="G40" s="870"/>
      <c r="H40" s="871"/>
      <c r="I40" s="276"/>
      <c r="J40" s="277"/>
      <c r="K40" s="278">
        <f>VLOOKUP(A40,EQUIPOS!A10:D167,4,FALSE)</f>
        <v>154700</v>
      </c>
      <c r="L40" s="279"/>
      <c r="M40" s="280">
        <v>30</v>
      </c>
      <c r="N40" s="281">
        <f t="shared" si="0"/>
        <v>5156.666666666667</v>
      </c>
    </row>
    <row r="41" spans="1:14">
      <c r="A41" t="s">
        <v>358</v>
      </c>
      <c r="B41" s="869" t="str">
        <f>VLOOKUP(A41,EQUIPOS!A11:D155,3,FALSE)</f>
        <v xml:space="preserve">Terminadora de asfalto (Finisher), potencia en el volante 174 HP, R=20M3/H, velocidad de desplazamiento 114 m/min
</v>
      </c>
      <c r="C41" s="870"/>
      <c r="D41" s="870"/>
      <c r="E41" s="870"/>
      <c r="F41" s="870"/>
      <c r="G41" s="870"/>
      <c r="H41" s="871"/>
      <c r="I41" s="276"/>
      <c r="J41" s="277"/>
      <c r="K41" s="278">
        <f>VLOOKUP(A41,EQUIPOS!A11:D168,4,FALSE)</f>
        <v>234680</v>
      </c>
      <c r="L41" s="279"/>
      <c r="M41" s="280">
        <v>10</v>
      </c>
      <c r="N41" s="281">
        <f t="shared" si="0"/>
        <v>23468</v>
      </c>
    </row>
    <row r="42" spans="1:14">
      <c r="A42" t="s">
        <v>166</v>
      </c>
      <c r="B42" s="869" t="str">
        <f>VLOOKUP(A42,EQUIPOS!A12:D156,3,FALSE)</f>
        <v>Compactador de Rodillo POTENCIA: 99HP, PESO: 8 ton</v>
      </c>
      <c r="C42" s="870"/>
      <c r="D42" s="870"/>
      <c r="E42" s="870"/>
      <c r="F42" s="870"/>
      <c r="G42" s="870"/>
      <c r="H42" s="871"/>
      <c r="I42" s="276"/>
      <c r="J42" s="277"/>
      <c r="K42" s="278">
        <f>VLOOKUP(A42,EQUIPOS!A12:D169,4,FALSE)</f>
        <v>90000</v>
      </c>
      <c r="L42" s="279"/>
      <c r="M42" s="280">
        <v>10</v>
      </c>
      <c r="N42" s="281">
        <f t="shared" si="0"/>
        <v>9000</v>
      </c>
    </row>
    <row r="43" spans="1:14">
      <c r="A43" t="s">
        <v>373</v>
      </c>
      <c r="B43" s="869" t="str">
        <f>VLOOKUP(A43,EQUIPOS!A13:D157,3,FALSE)</f>
        <v>Volqueta 6 m3</v>
      </c>
      <c r="C43" s="870"/>
      <c r="D43" s="870"/>
      <c r="E43" s="870"/>
      <c r="F43" s="870"/>
      <c r="G43" s="870"/>
      <c r="H43" s="871"/>
      <c r="I43" s="276"/>
      <c r="J43" s="277"/>
      <c r="K43" s="278">
        <f>VLOOKUP(A43,EQUIPOS!A13:D170,4,FALSE)</f>
        <v>50000</v>
      </c>
      <c r="L43" s="279"/>
      <c r="M43" s="280">
        <v>10</v>
      </c>
      <c r="N43" s="281">
        <f t="shared" si="0"/>
        <v>5000</v>
      </c>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1085.17875</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138271.51208333333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26840</v>
      </c>
      <c r="N53" s="281">
        <f>K53*M53</f>
        <v>37576</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37576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7">
        <f>VLOOKUP(A63,TRANSPORTE!A5:D117,4,FALSE)</f>
        <v>1100</v>
      </c>
      <c r="M63" s="908"/>
      <c r="N63" s="296">
        <f>K63*L63</f>
        <v>1540</v>
      </c>
    </row>
    <row r="64" spans="1:14">
      <c r="A64" t="s">
        <v>1377</v>
      </c>
      <c r="B64" s="52" t="str">
        <f>VLOOKUP(A64,TRANSPORTE!A6:D117,3,FALSE)</f>
        <v>Transporte de mezcla</v>
      </c>
      <c r="C64" s="53"/>
      <c r="D64" s="53"/>
      <c r="E64" s="53"/>
      <c r="F64" s="53"/>
      <c r="G64" s="53"/>
      <c r="H64" s="320" t="s">
        <v>1552</v>
      </c>
      <c r="I64" s="288">
        <v>1.25</v>
      </c>
      <c r="J64" s="295">
        <v>1</v>
      </c>
      <c r="K64" s="288">
        <f>I64*J64</f>
        <v>1.25</v>
      </c>
      <c r="L64" s="907">
        <f>VLOOKUP(A64,TRANSPORTE!A6:D117,4,FALSE)</f>
        <v>1530</v>
      </c>
      <c r="M64" s="908"/>
      <c r="N64" s="296">
        <f>K64*L64</f>
        <v>1912.5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3452.5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54</v>
      </c>
      <c r="B75" s="55" t="str">
        <f>VLOOKUP(A75,'MANO DE OBRA'!A8:D69,3,FALSE)</f>
        <v>Rastrilleros (2)</v>
      </c>
      <c r="C75" s="53"/>
      <c r="D75" s="53"/>
      <c r="E75" s="53"/>
      <c r="F75" s="53"/>
      <c r="G75" s="53"/>
      <c r="H75" s="53"/>
      <c r="I75" s="301">
        <f>K75/J75*100</f>
        <v>82811.891891891893</v>
      </c>
      <c r="J75" s="302">
        <v>185</v>
      </c>
      <c r="K75" s="303">
        <f>VLOOKUP(A75,'MANO DE OBRA'!A8:D100,4,FALSE)</f>
        <v>153202</v>
      </c>
      <c r="L75" s="56"/>
      <c r="M75" s="308">
        <v>80</v>
      </c>
      <c r="N75" s="404">
        <f>K75/M75</f>
        <v>1915.0250000000001</v>
      </c>
    </row>
    <row r="76" spans="1:15">
      <c r="A76" t="s">
        <v>34</v>
      </c>
      <c r="B76" s="55" t="str">
        <f>VLOOKUP(A76,'MANO DE OBRA'!A9:D70,3,FALSE)</f>
        <v>Oficial (3)</v>
      </c>
      <c r="C76" s="53"/>
      <c r="D76" s="53"/>
      <c r="E76" s="53"/>
      <c r="F76" s="53"/>
      <c r="G76" s="53"/>
      <c r="H76" s="53"/>
      <c r="I76" s="301">
        <f>K76/J76*100</f>
        <v>165623.24324324325</v>
      </c>
      <c r="J76" s="302">
        <v>185</v>
      </c>
      <c r="K76" s="303">
        <f>VLOOKUP(A76,'MANO DE OBRA'!A9:D101,4,FALSE)</f>
        <v>306403</v>
      </c>
      <c r="L76" s="56"/>
      <c r="M76" s="309">
        <v>80</v>
      </c>
      <c r="N76" s="404">
        <f>K76/M76</f>
        <v>3830.0374999999999</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10851.7875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190151.79958333334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38030.359916666668</v>
      </c>
      <c r="M87" s="856"/>
      <c r="N87" s="57"/>
    </row>
    <row r="88" spans="1:14">
      <c r="B88" s="95" t="s">
        <v>1057</v>
      </c>
      <c r="C88" s="96"/>
      <c r="D88" s="96"/>
      <c r="E88" s="96"/>
      <c r="F88" s="96"/>
      <c r="G88" s="96"/>
      <c r="H88" s="96"/>
      <c r="I88" s="93"/>
      <c r="J88" s="94"/>
      <c r="K88" s="313">
        <v>0.05</v>
      </c>
      <c r="L88" s="855">
        <f>N82*K88</f>
        <v>9507.589979166667</v>
      </c>
      <c r="M88" s="856"/>
      <c r="N88" s="57"/>
    </row>
    <row r="89" spans="1:14" ht="15" thickBot="1">
      <c r="B89" s="97" t="s">
        <v>1058</v>
      </c>
      <c r="C89" s="98"/>
      <c r="D89" s="98"/>
      <c r="E89" s="98"/>
      <c r="F89" s="98"/>
      <c r="G89" s="98"/>
      <c r="H89" s="98"/>
      <c r="I89" s="99"/>
      <c r="J89" s="100"/>
      <c r="K89" s="314">
        <v>0.05</v>
      </c>
      <c r="L89" s="857">
        <f>N82*K89</f>
        <v>9507.589979166667</v>
      </c>
      <c r="M89" s="858"/>
      <c r="N89" s="57"/>
    </row>
    <row r="90" spans="1:14" ht="15" thickBot="1">
      <c r="B90" s="820" t="s">
        <v>1037</v>
      </c>
      <c r="C90" s="821"/>
      <c r="D90" s="821"/>
      <c r="E90" s="821"/>
      <c r="F90" s="821"/>
      <c r="G90" s="821"/>
      <c r="H90" s="821"/>
      <c r="I90" s="821"/>
      <c r="J90" s="821"/>
      <c r="K90" s="821"/>
      <c r="L90" s="821"/>
      <c r="M90" s="822"/>
      <c r="N90" s="58">
        <f>L87+L88+L89</f>
        <v>57045.539875000002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247197.33945833333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117</v>
      </c>
      <c r="B36" s="869" t="str">
        <f>VLOOKUP(A36,EQUIPOS!A6:D154,3,FALSE)</f>
        <v xml:space="preserve">Barredora mecánica de cepillo de 3658 mm ; 6 m3 </v>
      </c>
      <c r="C36" s="870"/>
      <c r="D36" s="870"/>
      <c r="E36" s="870"/>
      <c r="F36" s="870"/>
      <c r="G36" s="870"/>
      <c r="H36" s="871"/>
      <c r="I36" s="276"/>
      <c r="J36" s="277"/>
      <c r="K36" s="278">
        <f>VLOOKUP(A36,EQUIPOS!A6:D163,4,FALSE)</f>
        <v>78750</v>
      </c>
      <c r="L36" s="279"/>
      <c r="M36" s="280">
        <v>150</v>
      </c>
      <c r="N36" s="281">
        <f>K36/M36</f>
        <v>525</v>
      </c>
    </row>
    <row r="37" spans="1:14">
      <c r="A37" s="119" t="s">
        <v>148</v>
      </c>
      <c r="B37" s="869" t="str">
        <f>VLOOKUP(A37,EQUIPOS!A7:D154,3,FALSE)</f>
        <v>Cargador : Potencia en el volante 110 hp, Clasificación de RPM del motor 2300.</v>
      </c>
      <c r="C37" s="870"/>
      <c r="D37" s="870"/>
      <c r="E37" s="870"/>
      <c r="F37" s="870"/>
      <c r="G37" s="870"/>
      <c r="H37" s="871"/>
      <c r="I37" s="276"/>
      <c r="J37" s="277"/>
      <c r="K37" s="278">
        <f>VLOOKUP(A37,EQUIPOS!A7:D164,4,FALSE)</f>
        <v>124850</v>
      </c>
      <c r="L37" s="279"/>
      <c r="M37" s="280">
        <v>150</v>
      </c>
      <c r="N37" s="281">
        <f>K37/M37</f>
        <v>832.33333333333337</v>
      </c>
    </row>
    <row r="38" spans="1:14">
      <c r="A38" t="s">
        <v>236</v>
      </c>
      <c r="B38" s="869" t="str">
        <f>VLOOKUP(A38,EQUIPOS!A8:D154,3,FALSE)</f>
        <v>Fresadora de pavimento, potencia 255 HP, peso 19 Ton, PROFUNDIDAD DE CORTE 305 mm</v>
      </c>
      <c r="C38" s="870"/>
      <c r="D38" s="870"/>
      <c r="E38" s="870"/>
      <c r="F38" s="870"/>
      <c r="G38" s="870"/>
      <c r="H38" s="871"/>
      <c r="I38" s="276"/>
      <c r="J38" s="277"/>
      <c r="K38" s="278">
        <f>VLOOKUP(A38,EQUIPOS!A8:D165,4,FALSE)</f>
        <v>385310</v>
      </c>
      <c r="L38" s="279"/>
      <c r="M38" s="280">
        <v>150</v>
      </c>
      <c r="N38" s="281">
        <f>K38/M38</f>
        <v>2568.7333333333331</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N75*M41</f>
        <v>1.7022416666666667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3927.7689083333335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7">
        <f>VLOOKUP(A58,TRANSPORTE!A5:D117,4,FALSE)</f>
        <v>1100</v>
      </c>
      <c r="M58" s="908"/>
      <c r="N58" s="296">
        <f>K58*L58</f>
        <v>143</v>
      </c>
    </row>
    <row r="59" spans="1:14">
      <c r="B59" s="52"/>
      <c r="C59" s="53"/>
      <c r="D59" s="53"/>
      <c r="E59" s="53"/>
      <c r="F59" s="53"/>
      <c r="G59" s="53"/>
      <c r="H59" s="320"/>
      <c r="I59" s="288"/>
      <c r="J59" s="295"/>
      <c r="K59" s="288"/>
      <c r="L59" s="907"/>
      <c r="M59" s="908"/>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1200</v>
      </c>
      <c r="N69" s="404">
        <f>K69/M69</f>
        <v>170.22416666666666</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69">
        <f>SUM(N69:N74)</f>
        <v>170.22416666666666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4240.9930750000003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848.19861500000013</v>
      </c>
      <c r="M82" s="856"/>
      <c r="N82" s="57"/>
    </row>
    <row r="83" spans="1:14">
      <c r="B83" s="95" t="s">
        <v>1057</v>
      </c>
      <c r="C83" s="96"/>
      <c r="D83" s="96"/>
      <c r="E83" s="96"/>
      <c r="F83" s="96"/>
      <c r="G83" s="96"/>
      <c r="H83" s="96"/>
      <c r="I83" s="93"/>
      <c r="J83" s="94"/>
      <c r="K83" s="313">
        <v>0.05</v>
      </c>
      <c r="L83" s="855">
        <f>N77*K83</f>
        <v>212.04965375000003</v>
      </c>
      <c r="M83" s="856"/>
      <c r="N83" s="57"/>
    </row>
    <row r="84" spans="1:14" ht="15" thickBot="1">
      <c r="B84" s="97" t="s">
        <v>1058</v>
      </c>
      <c r="C84" s="98"/>
      <c r="D84" s="98"/>
      <c r="E84" s="98"/>
      <c r="F84" s="98"/>
      <c r="G84" s="98"/>
      <c r="H84" s="98"/>
      <c r="I84" s="99"/>
      <c r="J84" s="100"/>
      <c r="K84" s="314">
        <v>0.05</v>
      </c>
      <c r="L84" s="857">
        <f>N77*K84</f>
        <v>212.04965375000003</v>
      </c>
      <c r="M84" s="858"/>
      <c r="N84" s="57"/>
    </row>
    <row r="85" spans="1:14" ht="15" thickBot="1">
      <c r="B85" s="820" t="s">
        <v>1037</v>
      </c>
      <c r="C85" s="821"/>
      <c r="D85" s="821"/>
      <c r="E85" s="821"/>
      <c r="F85" s="821"/>
      <c r="G85" s="821"/>
      <c r="H85" s="821"/>
      <c r="I85" s="821"/>
      <c r="J85" s="821"/>
      <c r="K85" s="821"/>
      <c r="L85" s="821"/>
      <c r="M85" s="822"/>
      <c r="N85" s="58">
        <f>L82+L83+L84</f>
        <v>1272.2979225000001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5513.2909975000002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0" t="s">
        <v>2327</v>
      </c>
      <c r="C118" s="402"/>
      <c r="D118" s="402"/>
      <c r="E118" s="63"/>
      <c r="F118" s="63"/>
      <c r="G118" s="63"/>
      <c r="H118" s="63"/>
      <c r="I118" s="63"/>
      <c r="J118" s="888"/>
      <c r="K118" s="888"/>
      <c r="L118" s="888"/>
      <c r="M118" s="888"/>
      <c r="N118" s="889"/>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117</v>
      </c>
      <c r="B36" s="869" t="str">
        <f>VLOOKUP(A36,EQUIPOS!A6:D154,3,FALSE)</f>
        <v xml:space="preserve">Barredora mecánica de cepillo de 3658 mm ; 6 m3 </v>
      </c>
      <c r="C36" s="870"/>
      <c r="D36" s="870"/>
      <c r="E36" s="870"/>
      <c r="F36" s="870"/>
      <c r="G36" s="870"/>
      <c r="H36" s="871"/>
      <c r="I36" s="276"/>
      <c r="J36" s="277"/>
      <c r="K36" s="278">
        <f>VLOOKUP(A36,EQUIPOS!A6:D163,4,FALSE)</f>
        <v>78750</v>
      </c>
      <c r="L36" s="279"/>
      <c r="M36" s="280">
        <v>300</v>
      </c>
      <c r="N36" s="281">
        <f>K36/M36</f>
        <v>262.5</v>
      </c>
    </row>
    <row r="37" spans="1:14">
      <c r="A37" s="119" t="s">
        <v>148</v>
      </c>
      <c r="B37" s="869" t="str">
        <f>VLOOKUP(A37,EQUIPOS!A7:D154,3,FALSE)</f>
        <v>Cargador : Potencia en el volante 110 hp, Clasificación de RPM del motor 2300.</v>
      </c>
      <c r="C37" s="870"/>
      <c r="D37" s="870"/>
      <c r="E37" s="870"/>
      <c r="F37" s="870"/>
      <c r="G37" s="870"/>
      <c r="H37" s="871"/>
      <c r="I37" s="276"/>
      <c r="J37" s="277"/>
      <c r="K37" s="278">
        <f>VLOOKUP(A37,EQUIPOS!A7:D164,4,FALSE)</f>
        <v>124850</v>
      </c>
      <c r="L37" s="279"/>
      <c r="M37" s="280">
        <v>300</v>
      </c>
      <c r="N37" s="281">
        <f>K37/M37</f>
        <v>416.16666666666669</v>
      </c>
    </row>
    <row r="38" spans="1:14">
      <c r="A38" t="s">
        <v>236</v>
      </c>
      <c r="B38" s="869" t="str">
        <f>VLOOKUP(A38,EQUIPOS!A8:D154,3,FALSE)</f>
        <v>Fresadora de pavimento, potencia 255 HP, peso 19 Ton, PROFUNDIDAD DE CORTE 305 mm</v>
      </c>
      <c r="C38" s="870"/>
      <c r="D38" s="870"/>
      <c r="E38" s="870"/>
      <c r="F38" s="870"/>
      <c r="G38" s="870"/>
      <c r="H38" s="871"/>
      <c r="I38" s="276"/>
      <c r="J38" s="277"/>
      <c r="K38" s="278">
        <f>VLOOKUP(A38,EQUIPOS!A8:D165,4,FALSE)</f>
        <v>385310</v>
      </c>
      <c r="L38" s="279"/>
      <c r="M38" s="280">
        <v>300</v>
      </c>
      <c r="N38" s="281">
        <f>K38/M38</f>
        <v>1284.3666666666666</v>
      </c>
    </row>
    <row r="39" spans="1:14">
      <c r="B39" s="869"/>
      <c r="C39" s="870"/>
      <c r="D39" s="870"/>
      <c r="E39" s="870"/>
      <c r="F39" s="870"/>
      <c r="G39" s="870"/>
      <c r="H39" s="871"/>
      <c r="I39" s="872"/>
      <c r="J39" s="873"/>
      <c r="K39" s="278"/>
      <c r="L39" s="874"/>
      <c r="M39" s="875"/>
      <c r="N39" s="281"/>
    </row>
    <row r="40" spans="1:14">
      <c r="B40" s="869"/>
      <c r="C40" s="870"/>
      <c r="D40" s="870"/>
      <c r="E40" s="876"/>
      <c r="F40" s="870"/>
      <c r="G40" s="870"/>
      <c r="H40" s="871"/>
      <c r="I40" s="42"/>
      <c r="J40" s="43"/>
      <c r="K40" s="283"/>
      <c r="L40" s="285"/>
      <c r="M40" s="286"/>
      <c r="N40" s="287"/>
    </row>
    <row r="41" spans="1:14">
      <c r="B41" s="877" t="s">
        <v>1036</v>
      </c>
      <c r="C41" s="878"/>
      <c r="D41" s="878"/>
      <c r="E41" s="44"/>
      <c r="F41" s="45"/>
      <c r="G41" s="45"/>
      <c r="H41" s="46"/>
      <c r="I41" s="42"/>
      <c r="J41" s="43"/>
      <c r="K41" s="288"/>
      <c r="L41" s="285"/>
      <c r="M41" s="410">
        <v>0.01</v>
      </c>
      <c r="N41" s="353">
        <f>N75*M41</f>
        <v>0.85112083333333333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1963.8844541666667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7">
        <f>VLOOKUP(A58,TRANSPORTE!A5:D117,4,FALSE)</f>
        <v>1100</v>
      </c>
      <c r="M58" s="908"/>
      <c r="N58" s="296">
        <f>K58*L58</f>
        <v>71.5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71.5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2400</v>
      </c>
      <c r="N69" s="404">
        <f>K69/M69</f>
        <v>85.112083333333331</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85.112083333333331</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2120.4965375000002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424.09930750000007</v>
      </c>
      <c r="M82" s="856"/>
      <c r="N82" s="57"/>
    </row>
    <row r="83" spans="1:14">
      <c r="B83" s="95" t="s">
        <v>1057</v>
      </c>
      <c r="C83" s="96"/>
      <c r="D83" s="96"/>
      <c r="E83" s="96"/>
      <c r="F83" s="96"/>
      <c r="G83" s="96"/>
      <c r="H83" s="96"/>
      <c r="I83" s="93"/>
      <c r="J83" s="94"/>
      <c r="K83" s="313">
        <v>0.05</v>
      </c>
      <c r="L83" s="855">
        <f>N77*K83</f>
        <v>106.02482687500002</v>
      </c>
      <c r="M83" s="856"/>
      <c r="N83" s="57"/>
    </row>
    <row r="84" spans="1:14" ht="15" thickBot="1">
      <c r="B84" s="97" t="s">
        <v>1058</v>
      </c>
      <c r="C84" s="98"/>
      <c r="D84" s="98"/>
      <c r="E84" s="98"/>
      <c r="F84" s="98"/>
      <c r="G84" s="98"/>
      <c r="H84" s="98"/>
      <c r="I84" s="99"/>
      <c r="J84" s="100"/>
      <c r="K84" s="314">
        <v>0.05</v>
      </c>
      <c r="L84" s="857">
        <f>N77*K84</f>
        <v>106.02482687500002</v>
      </c>
      <c r="M84" s="858"/>
      <c r="N84" s="57"/>
    </row>
    <row r="85" spans="1:14" ht="15" thickBot="1">
      <c r="B85" s="820" t="s">
        <v>1037</v>
      </c>
      <c r="C85" s="821"/>
      <c r="D85" s="821"/>
      <c r="E85" s="821"/>
      <c r="F85" s="821"/>
      <c r="G85" s="821"/>
      <c r="H85" s="821"/>
      <c r="I85" s="821"/>
      <c r="J85" s="821"/>
      <c r="K85" s="821"/>
      <c r="L85" s="821"/>
      <c r="M85" s="822"/>
      <c r="N85" s="58">
        <f>L82+L83+L84</f>
        <v>636.14896125000007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2756.6454987500001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0" t="s">
        <v>2327</v>
      </c>
      <c r="C118" s="402"/>
      <c r="D118" s="402"/>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18</v>
      </c>
      <c r="N36" s="281">
        <f>K36/M36</f>
        <v>3305.5555555555557</v>
      </c>
    </row>
    <row r="37" spans="1:14">
      <c r="A37" s="119" t="s">
        <v>154</v>
      </c>
      <c r="B37" s="869" t="str">
        <f>VLOOKUP(A37,EQUIPOS!A7:D154,3,FALSE)</f>
        <v>Carrotanque Irrigador de asfalto, 1000 GALONES DE CAPACIDAD</v>
      </c>
      <c r="C37" s="870"/>
      <c r="D37" s="870"/>
      <c r="E37" s="870"/>
      <c r="F37" s="870"/>
      <c r="G37" s="870"/>
      <c r="H37" s="871"/>
      <c r="I37" s="276"/>
      <c r="J37" s="277"/>
      <c r="K37" s="278">
        <f>VLOOKUP(A37,EQUIPOS!A7:D164,4,FALSE)</f>
        <v>81410</v>
      </c>
      <c r="L37" s="279"/>
      <c r="M37" s="280">
        <v>18</v>
      </c>
      <c r="N37" s="281">
        <f>K37/M37</f>
        <v>4522.7777777777774</v>
      </c>
    </row>
    <row r="38" spans="1:14">
      <c r="A38" t="s">
        <v>269</v>
      </c>
      <c r="B38" s="869" t="str">
        <f>VLOOKUP(A38,EQUIPOS!A8:D154,3,FALSE)</f>
        <v>Motoniveladora  potencia 215 HP, ancho de cuchilla 4,27 m, peso 18 ton.</v>
      </c>
      <c r="C38" s="870"/>
      <c r="D38" s="870"/>
      <c r="E38" s="870"/>
      <c r="F38" s="870"/>
      <c r="G38" s="870"/>
      <c r="H38" s="871"/>
      <c r="I38" s="276"/>
      <c r="J38" s="277"/>
      <c r="K38" s="278">
        <f>VLOOKUP(A38,EQUIPOS!A8:D165,4,FALSE)</f>
        <v>152250</v>
      </c>
      <c r="L38" s="279"/>
      <c r="M38" s="280">
        <v>18</v>
      </c>
      <c r="N38" s="281">
        <f>K38/M38</f>
        <v>8458.3333333333339</v>
      </c>
    </row>
    <row r="39" spans="1:14">
      <c r="A39" t="s">
        <v>299</v>
      </c>
      <c r="B39" s="869" t="str">
        <f>VLOOKUP(A39,EQUIPOS!A9:D154,3,FALSE)</f>
        <v xml:space="preserve">Recicladora, potencia 430HP </v>
      </c>
      <c r="C39" s="870"/>
      <c r="D39" s="870"/>
      <c r="E39" s="870"/>
      <c r="F39" s="870"/>
      <c r="G39" s="870"/>
      <c r="H39" s="871"/>
      <c r="I39" s="872"/>
      <c r="J39" s="873"/>
      <c r="K39" s="278">
        <f>VLOOKUP(A39,EQUIPOS!A9:D166,4,FALSE)</f>
        <v>525000</v>
      </c>
      <c r="L39" s="874">
        <v>18</v>
      </c>
      <c r="M39" s="875"/>
      <c r="N39" s="281">
        <f>K39/L39</f>
        <v>29166.666666666668</v>
      </c>
    </row>
    <row r="40" spans="1:14">
      <c r="A40" t="s">
        <v>365</v>
      </c>
      <c r="B40" s="869" t="str">
        <f>VLOOKUP(A40,EQUIPOS!A10:D154,3,FALSE)</f>
        <v xml:space="preserve">Vibrocompatador, potencia 153 HP, peso 10 Ton. </v>
      </c>
      <c r="C40" s="870"/>
      <c r="D40" s="870"/>
      <c r="E40" s="870"/>
      <c r="F40" s="870"/>
      <c r="G40" s="870"/>
      <c r="H40" s="871"/>
      <c r="I40" s="42"/>
      <c r="J40" s="43"/>
      <c r="K40" s="278">
        <f>VLOOKUP(A40,EQUIPOS!A10:D167,4,FALSE)</f>
        <v>95200</v>
      </c>
      <c r="L40" s="285"/>
      <c r="M40" s="286">
        <v>18</v>
      </c>
      <c r="N40" s="281">
        <f>K40/M40</f>
        <v>5288.8888888888887</v>
      </c>
    </row>
    <row r="41" spans="1:14">
      <c r="B41" s="877" t="s">
        <v>1036</v>
      </c>
      <c r="C41" s="878"/>
      <c r="D41" s="878"/>
      <c r="E41" s="44"/>
      <c r="F41" s="45"/>
      <c r="G41" s="45"/>
      <c r="H41" s="46"/>
      <c r="I41" s="42"/>
      <c r="J41" s="43"/>
      <c r="K41" s="288"/>
      <c r="L41" s="285"/>
      <c r="M41" s="410">
        <v>0.01</v>
      </c>
      <c r="N41" s="353">
        <f>N75*M41</f>
        <v>28.370625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50770.592847222229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27100</v>
      </c>
      <c r="N48" s="281">
        <f>K48*M48</f>
        <v>948.50000000000011</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66740</v>
      </c>
      <c r="N49" s="281">
        <f>K49*M49</f>
        <v>16685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3">
        <f>SUM(N48:N52)</f>
        <v>17633.5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7">
        <f>VLOOKUP(A58,TRANSPORTE!A5:D117,4,FALSE)</f>
        <v>1100</v>
      </c>
      <c r="M58" s="908"/>
      <c r="N58" s="296">
        <f>K58*L58</f>
        <v>313.50000000000006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313.50000000000006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15</v>
      </c>
      <c r="B69" s="55" t="str">
        <f>VLOOKUP(A69,'MANO DE OBRA'!A8:D68,3,FALSE)</f>
        <v>Obrero (6)</v>
      </c>
      <c r="C69" s="53"/>
      <c r="D69" s="53"/>
      <c r="E69" s="53"/>
      <c r="F69" s="53"/>
      <c r="G69" s="53"/>
      <c r="H69" s="53"/>
      <c r="I69" s="301">
        <f>K69/J69*100</f>
        <v>165623.24324324325</v>
      </c>
      <c r="J69" s="302">
        <v>185</v>
      </c>
      <c r="K69" s="303">
        <f>VLOOKUP(A69,'MANO DE OBRA'!A8:D99,4,FALSE)</f>
        <v>306403</v>
      </c>
      <c r="L69" s="56"/>
      <c r="M69" s="304">
        <v>144</v>
      </c>
      <c r="N69" s="404">
        <f>K69/M69</f>
        <v>2127.7986111111113</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144</v>
      </c>
      <c r="N70" s="404">
        <f>K70/M70</f>
        <v>709.26388888888891</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2837.0625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71554.655347222229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14310.931069444447</v>
      </c>
      <c r="M82" s="856"/>
      <c r="N82" s="57"/>
    </row>
    <row r="83" spans="1:14">
      <c r="B83" s="95" t="s">
        <v>1057</v>
      </c>
      <c r="C83" s="96"/>
      <c r="D83" s="96"/>
      <c r="E83" s="96"/>
      <c r="F83" s="96"/>
      <c r="G83" s="96"/>
      <c r="H83" s="96"/>
      <c r="I83" s="93"/>
      <c r="J83" s="94"/>
      <c r="K83" s="313">
        <v>0.05</v>
      </c>
      <c r="L83" s="855">
        <f>N77*K83</f>
        <v>3577.7327673611117</v>
      </c>
      <c r="M83" s="856"/>
      <c r="N83" s="57"/>
    </row>
    <row r="84" spans="1:14" ht="15" thickBot="1">
      <c r="B84" s="97" t="s">
        <v>1058</v>
      </c>
      <c r="C84" s="98"/>
      <c r="D84" s="98"/>
      <c r="E84" s="98"/>
      <c r="F84" s="98"/>
      <c r="G84" s="98"/>
      <c r="H84" s="98"/>
      <c r="I84" s="99"/>
      <c r="J84" s="100"/>
      <c r="K84" s="314">
        <v>0.05</v>
      </c>
      <c r="L84" s="857">
        <f>N77*K84</f>
        <v>3577.7327673611117</v>
      </c>
      <c r="M84" s="858"/>
      <c r="N84" s="57"/>
    </row>
    <row r="85" spans="1:14" ht="15" thickBot="1">
      <c r="B85" s="820" t="s">
        <v>1037</v>
      </c>
      <c r="C85" s="821"/>
      <c r="D85" s="821"/>
      <c r="E85" s="821"/>
      <c r="F85" s="821"/>
      <c r="G85" s="821"/>
      <c r="H85" s="821"/>
      <c r="I85" s="821"/>
      <c r="J85" s="821"/>
      <c r="K85" s="821"/>
      <c r="L85" s="821"/>
      <c r="M85" s="822"/>
      <c r="N85" s="58">
        <f>L82+L83+L84</f>
        <v>21466.396604166668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93021.051951388901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0" t="s">
        <v>2327</v>
      </c>
      <c r="C118" s="402"/>
      <c r="D118" s="402"/>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12</v>
      </c>
      <c r="N36" s="281">
        <f>K36/M36</f>
        <v>4958.333333333333</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81410</v>
      </c>
      <c r="L37" s="279"/>
      <c r="M37" s="280">
        <v>12</v>
      </c>
      <c r="N37" s="281">
        <f>K37/M37</f>
        <v>6784.166666666667</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152250</v>
      </c>
      <c r="L38" s="279"/>
      <c r="M38" s="280">
        <v>12</v>
      </c>
      <c r="N38" s="281">
        <f>K38/M38</f>
        <v>12687.5</v>
      </c>
    </row>
    <row r="39" spans="1:14">
      <c r="A39" s="119" t="s">
        <v>299</v>
      </c>
      <c r="B39" s="869" t="str">
        <f>VLOOKUP(A39,EQUIPOS!A7:D154,3,FALSE)</f>
        <v xml:space="preserve">Recicladora, potencia 430HP </v>
      </c>
      <c r="C39" s="870"/>
      <c r="D39" s="870"/>
      <c r="E39" s="870"/>
      <c r="F39" s="870"/>
      <c r="G39" s="870"/>
      <c r="H39" s="871"/>
      <c r="I39" s="276"/>
      <c r="J39" s="277"/>
      <c r="K39" s="278">
        <f>VLOOKUP(A39,EQUIPOS!A7:D164,4,FALSE)</f>
        <v>525000</v>
      </c>
      <c r="L39" s="279"/>
      <c r="M39" s="280">
        <v>12</v>
      </c>
      <c r="N39" s="281">
        <f>K39/M39</f>
        <v>43750</v>
      </c>
    </row>
    <row r="40" spans="1:14">
      <c r="A40" t="s">
        <v>365</v>
      </c>
      <c r="B40" s="869" t="str">
        <f>VLOOKUP(A40,EQUIPOS!A8:D154,3,FALSE)</f>
        <v xml:space="preserve">Vibrocompatador, potencia 153 HP, peso 10 Ton. </v>
      </c>
      <c r="C40" s="870"/>
      <c r="D40" s="870"/>
      <c r="E40" s="870"/>
      <c r="F40" s="870"/>
      <c r="G40" s="870"/>
      <c r="H40" s="871"/>
      <c r="I40" s="276"/>
      <c r="J40" s="277"/>
      <c r="K40" s="278">
        <f>VLOOKUP(A40,EQUIPOS!A8:D165,4,FALSE)</f>
        <v>95200</v>
      </c>
      <c r="L40" s="279"/>
      <c r="M40" s="280">
        <v>12</v>
      </c>
      <c r="N40" s="281">
        <f>K40/M40</f>
        <v>7933.333333333333</v>
      </c>
    </row>
    <row r="41" spans="1:14">
      <c r="B41" s="869"/>
      <c r="C41" s="870"/>
      <c r="D41" s="870"/>
      <c r="E41" s="870"/>
      <c r="F41" s="870"/>
      <c r="G41" s="870"/>
      <c r="H41" s="871"/>
      <c r="I41" s="872"/>
      <c r="J41" s="873"/>
      <c r="K41" s="278"/>
      <c r="L41" s="874"/>
      <c r="M41" s="875"/>
      <c r="N41" s="281"/>
    </row>
    <row r="42" spans="1:14">
      <c r="B42" s="869"/>
      <c r="C42" s="870"/>
      <c r="D42" s="870"/>
      <c r="E42" s="876"/>
      <c r="F42" s="870"/>
      <c r="G42" s="870"/>
      <c r="H42" s="871"/>
      <c r="I42" s="42"/>
      <c r="J42" s="43"/>
      <c r="K42" s="283"/>
      <c r="L42" s="285"/>
      <c r="M42" s="286"/>
      <c r="N42" s="287"/>
    </row>
    <row r="43" spans="1:14">
      <c r="B43" s="877" t="s">
        <v>1036</v>
      </c>
      <c r="C43" s="955"/>
      <c r="D43" s="955"/>
      <c r="E43" s="44"/>
      <c r="F43" s="45"/>
      <c r="G43" s="45"/>
      <c r="H43" s="46"/>
      <c r="I43" s="42"/>
      <c r="J43" s="43"/>
      <c r="K43" s="288"/>
      <c r="L43" s="285"/>
      <c r="M43" s="410">
        <v>0.1</v>
      </c>
      <c r="N43" s="353">
        <f>N77*M43</f>
        <v>425.55937500000005</v>
      </c>
    </row>
    <row r="44" spans="1:14" ht="15" thickBot="1">
      <c r="B44" s="869"/>
      <c r="C44" s="870"/>
      <c r="D44" s="870"/>
      <c r="E44" s="870"/>
      <c r="F44" s="870"/>
      <c r="G44" s="870"/>
      <c r="H44" s="871"/>
      <c r="I44" s="879"/>
      <c r="J44" s="880"/>
      <c r="K44" s="47"/>
      <c r="L44" s="881"/>
      <c r="M44" s="882"/>
      <c r="N44" s="111"/>
    </row>
    <row r="45" spans="1:14" ht="15" thickBot="1">
      <c r="B45" s="820" t="s">
        <v>1037</v>
      </c>
      <c r="C45" s="821"/>
      <c r="D45" s="821"/>
      <c r="E45" s="821"/>
      <c r="F45" s="821"/>
      <c r="G45" s="821"/>
      <c r="H45" s="821"/>
      <c r="I45" s="821"/>
      <c r="J45" s="821"/>
      <c r="K45" s="821"/>
      <c r="L45" s="821"/>
      <c r="M45" s="822"/>
      <c r="N45" s="403">
        <f>SUM(N36:N44)</f>
        <v>76538.892708333326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4" t="s">
        <v>1029</v>
      </c>
      <c r="K49" s="91" t="s">
        <v>1030</v>
      </c>
      <c r="L49" s="901" t="s">
        <v>1039</v>
      </c>
      <c r="M49" s="900"/>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60</v>
      </c>
      <c r="N50" s="281">
        <f>K50*M50</f>
        <v>4500</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1660</v>
      </c>
      <c r="N51" s="281">
        <f>K51*M51</f>
        <v>2158</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902"/>
      <c r="C54" s="903"/>
      <c r="D54" s="903"/>
      <c r="E54" s="903"/>
      <c r="F54" s="903"/>
      <c r="G54" s="903"/>
      <c r="H54" s="903"/>
      <c r="I54" s="873"/>
      <c r="J54" s="48"/>
      <c r="K54" s="50"/>
      <c r="L54" s="904"/>
      <c r="M54" s="905"/>
      <c r="N54" s="51"/>
    </row>
    <row r="55" spans="1:14" ht="15" thickBot="1">
      <c r="B55" s="820" t="s">
        <v>1037</v>
      </c>
      <c r="C55" s="821"/>
      <c r="D55" s="821"/>
      <c r="E55" s="821"/>
      <c r="F55" s="821"/>
      <c r="G55" s="821"/>
      <c r="H55" s="821"/>
      <c r="I55" s="821"/>
      <c r="J55" s="821"/>
      <c r="K55" s="821"/>
      <c r="L55" s="821"/>
      <c r="M55" s="822"/>
      <c r="N55" s="403">
        <f>SUM(N50:N54)</f>
        <v>6658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304">
        <v>96</v>
      </c>
      <c r="N71" s="404">
        <f>K71/M71</f>
        <v>1063.8958333333333</v>
      </c>
      <c r="O71" s="112"/>
    </row>
    <row r="72" spans="1:15">
      <c r="A72" t="s">
        <v>15</v>
      </c>
      <c r="B72" s="55" t="str">
        <f>VLOOKUP(A72,'MANO DE OBRA'!A8:D69,3,FALSE)</f>
        <v>Obrero (6)</v>
      </c>
      <c r="C72" s="53"/>
      <c r="D72" s="53"/>
      <c r="E72" s="53"/>
      <c r="F72" s="53"/>
      <c r="G72" s="53"/>
      <c r="H72" s="53"/>
      <c r="I72" s="301">
        <f>K72/J72*100</f>
        <v>165623.24324324325</v>
      </c>
      <c r="J72" s="302">
        <v>185</v>
      </c>
      <c r="K72" s="303">
        <f>VLOOKUP(A72,'MANO DE OBRA'!A8:D100,4,FALSE)</f>
        <v>306403</v>
      </c>
      <c r="L72" s="56"/>
      <c r="M72" s="308">
        <v>96</v>
      </c>
      <c r="N72" s="404">
        <f>K72/M72</f>
        <v>3191.6979166666665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4255.59375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N45+N55+N66+N77</f>
        <v>87452.486458333326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17490.497291666667</v>
      </c>
      <c r="M84" s="856"/>
      <c r="N84" s="57"/>
    </row>
    <row r="85" spans="1:14">
      <c r="B85" s="95" t="s">
        <v>1057</v>
      </c>
      <c r="C85" s="96"/>
      <c r="D85" s="96"/>
      <c r="E85" s="96"/>
      <c r="F85" s="96"/>
      <c r="G85" s="96"/>
      <c r="H85" s="96"/>
      <c r="I85" s="93"/>
      <c r="J85" s="94"/>
      <c r="K85" s="313">
        <v>0.05</v>
      </c>
      <c r="L85" s="855">
        <f>N79*K85</f>
        <v>4372.6243229166666</v>
      </c>
      <c r="M85" s="856"/>
      <c r="N85" s="57"/>
    </row>
    <row r="86" spans="1:14" ht="15" thickBot="1">
      <c r="B86" s="97" t="s">
        <v>1058</v>
      </c>
      <c r="C86" s="98"/>
      <c r="D86" s="98"/>
      <c r="E86" s="98"/>
      <c r="F86" s="98"/>
      <c r="G86" s="98"/>
      <c r="H86" s="98"/>
      <c r="I86" s="99"/>
      <c r="J86" s="100"/>
      <c r="K86" s="314">
        <v>0.05</v>
      </c>
      <c r="L86" s="857">
        <f>N79*K86</f>
        <v>4372.6243229166666</v>
      </c>
      <c r="M86" s="858"/>
      <c r="N86" s="57"/>
    </row>
    <row r="87" spans="1:14" ht="15" thickBot="1">
      <c r="B87" s="820" t="s">
        <v>1037</v>
      </c>
      <c r="C87" s="821"/>
      <c r="D87" s="821"/>
      <c r="E87" s="821"/>
      <c r="F87" s="821"/>
      <c r="G87" s="821"/>
      <c r="H87" s="821"/>
      <c r="I87" s="821"/>
      <c r="J87" s="821"/>
      <c r="K87" s="821"/>
      <c r="L87" s="821"/>
      <c r="M87" s="822"/>
      <c r="N87" s="58">
        <f>L84+L85+L86</f>
        <v>26235.745937499996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113688.23239583333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3" t="s">
        <v>2324</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2325</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6"/>
      <c r="K119" s="886"/>
      <c r="L119" s="886"/>
      <c r="M119" s="886"/>
      <c r="N119" s="887"/>
    </row>
    <row r="120" spans="2:14" ht="15" thickBot="1">
      <c r="B120" s="270" t="s">
        <v>2327</v>
      </c>
      <c r="C120" s="402"/>
      <c r="D120" s="402"/>
      <c r="E120" s="63"/>
      <c r="F120" s="63"/>
      <c r="G120" s="63"/>
      <c r="H120" s="63"/>
      <c r="I120" s="63"/>
      <c r="J120" s="888"/>
      <c r="K120" s="888"/>
      <c r="L120" s="888"/>
      <c r="M120" s="888"/>
      <c r="N120" s="889"/>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18</v>
      </c>
      <c r="N36" s="281">
        <f>K36/M36</f>
        <v>3305.5555555555557</v>
      </c>
    </row>
    <row r="37" spans="1:14">
      <c r="A37" s="119" t="s">
        <v>154</v>
      </c>
      <c r="B37" s="869" t="str">
        <f>VLOOKUP(A37,EQUIPOS!A7:D154,3,FALSE)</f>
        <v>Carrotanque Irrigador de asfalto, 1000 GALONES DE CAPACIDAD</v>
      </c>
      <c r="C37" s="870"/>
      <c r="D37" s="870"/>
      <c r="E37" s="870"/>
      <c r="F37" s="870"/>
      <c r="G37" s="870"/>
      <c r="H37" s="871"/>
      <c r="I37" s="276"/>
      <c r="J37" s="277"/>
      <c r="K37" s="278">
        <f>VLOOKUP(A37,EQUIPOS!A7:D164,4,FALSE)</f>
        <v>81410</v>
      </c>
      <c r="L37" s="279"/>
      <c r="M37" s="280">
        <v>18</v>
      </c>
      <c r="N37" s="281">
        <f>K37/M37</f>
        <v>4522.7777777777774</v>
      </c>
    </row>
    <row r="38" spans="1:14">
      <c r="A38" t="s">
        <v>269</v>
      </c>
      <c r="B38" s="869" t="str">
        <f>VLOOKUP(A38,EQUIPOS!A8:D154,3,FALSE)</f>
        <v>Motoniveladora  potencia 215 HP, ancho de cuchilla 4,27 m, peso 18 ton.</v>
      </c>
      <c r="C38" s="870"/>
      <c r="D38" s="870"/>
      <c r="E38" s="870"/>
      <c r="F38" s="870"/>
      <c r="G38" s="870"/>
      <c r="H38" s="871"/>
      <c r="I38" s="276"/>
      <c r="J38" s="277"/>
      <c r="K38" s="278">
        <f>VLOOKUP(A38,EQUIPOS!A8:D165,4,FALSE)</f>
        <v>152250</v>
      </c>
      <c r="L38" s="279"/>
      <c r="M38" s="280">
        <v>18</v>
      </c>
      <c r="N38" s="281">
        <f>K38/M38</f>
        <v>8458.3333333333339</v>
      </c>
    </row>
    <row r="39" spans="1:14">
      <c r="A39" t="s">
        <v>299</v>
      </c>
      <c r="B39" s="869" t="str">
        <f>VLOOKUP(A39,EQUIPOS!A9:D154,3,FALSE)</f>
        <v xml:space="preserve">Recicladora, potencia 430HP </v>
      </c>
      <c r="C39" s="870"/>
      <c r="D39" s="870"/>
      <c r="E39" s="870"/>
      <c r="F39" s="870"/>
      <c r="G39" s="870"/>
      <c r="H39" s="871"/>
      <c r="I39" s="872"/>
      <c r="J39" s="873"/>
      <c r="K39" s="278">
        <f>VLOOKUP(A39,EQUIPOS!A9:D166,4,FALSE)</f>
        <v>525000</v>
      </c>
      <c r="L39" s="874">
        <v>18</v>
      </c>
      <c r="M39" s="875"/>
      <c r="N39" s="281">
        <f>K39/L39</f>
        <v>29166.666666666668</v>
      </c>
    </row>
    <row r="40" spans="1:14">
      <c r="A40" t="s">
        <v>365</v>
      </c>
      <c r="B40" s="869" t="str">
        <f>VLOOKUP(A40,EQUIPOS!A10:D154,3,FALSE)</f>
        <v xml:space="preserve">Vibrocompatador, potencia 153 HP, peso 10 Ton. </v>
      </c>
      <c r="C40" s="870"/>
      <c r="D40" s="870"/>
      <c r="E40" s="870"/>
      <c r="F40" s="870"/>
      <c r="G40" s="870"/>
      <c r="H40" s="871"/>
      <c r="I40" s="42"/>
      <c r="J40" s="43"/>
      <c r="K40" s="278">
        <f>VLOOKUP(A40,EQUIPOS!A10:D167,4,FALSE)</f>
        <v>95200</v>
      </c>
      <c r="L40" s="285"/>
      <c r="M40" s="286">
        <v>18</v>
      </c>
      <c r="N40" s="281">
        <f>K40/M40</f>
        <v>5288.8888888888887</v>
      </c>
    </row>
    <row r="41" spans="1:14">
      <c r="B41" s="329"/>
      <c r="C41" s="330"/>
      <c r="D41" s="330"/>
      <c r="E41" s="330"/>
      <c r="F41" s="332"/>
      <c r="G41" s="332"/>
      <c r="H41" s="131"/>
      <c r="I41" s="42"/>
      <c r="J41" s="43"/>
      <c r="K41" s="283"/>
      <c r="L41" s="285"/>
      <c r="M41" s="286"/>
      <c r="N41" s="281"/>
    </row>
    <row r="42" spans="1:14">
      <c r="B42" s="877" t="s">
        <v>1036</v>
      </c>
      <c r="C42" s="878"/>
      <c r="D42" s="878"/>
      <c r="E42" s="44"/>
      <c r="F42" s="45"/>
      <c r="G42" s="45"/>
      <c r="H42" s="46"/>
      <c r="I42" s="42"/>
      <c r="J42" s="43"/>
      <c r="K42" s="288"/>
      <c r="L42" s="285"/>
      <c r="M42" s="410">
        <v>0.01</v>
      </c>
      <c r="N42" s="353">
        <f>N76*M42</f>
        <v>28.370625</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3">
        <f>SUM(N36:N43)</f>
        <v>50770.592847222229</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4" t="s">
        <v>1029</v>
      </c>
      <c r="K48" s="91" t="s">
        <v>1030</v>
      </c>
      <c r="L48" s="901" t="s">
        <v>1039</v>
      </c>
      <c r="M48" s="900"/>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351050</v>
      </c>
      <c r="N49" s="281">
        <f>K49*M49</f>
        <v>53710.65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SUM(N49:N53)</f>
        <v>53710.65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7">
        <f>VLOOKUP(A59,TRANSPORTE!A5:D117,4,FALSE)</f>
        <v>1530</v>
      </c>
      <c r="M59" s="908"/>
      <c r="N59" s="296">
        <f>K59*L59</f>
        <v>234.09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234.09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144</v>
      </c>
      <c r="N70" s="404">
        <f>K70/M70</f>
        <v>2127.7986111111113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144</v>
      </c>
      <c r="N71" s="404">
        <f>K71/M71</f>
        <v>709.26388888888891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2837.0625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107552.39534722222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21510.479069444445</v>
      </c>
      <c r="M83" s="856"/>
      <c r="N83" s="57"/>
    </row>
    <row r="84" spans="1:14">
      <c r="B84" s="95" t="s">
        <v>1057</v>
      </c>
      <c r="C84" s="96"/>
      <c r="D84" s="96"/>
      <c r="E84" s="96"/>
      <c r="F84" s="96"/>
      <c r="G84" s="96"/>
      <c r="H84" s="96"/>
      <c r="I84" s="93"/>
      <c r="J84" s="94"/>
      <c r="K84" s="313">
        <v>0.05</v>
      </c>
      <c r="L84" s="855">
        <f>N78*K84</f>
        <v>5377.6197673611114</v>
      </c>
      <c r="M84" s="856"/>
      <c r="N84" s="57"/>
    </row>
    <row r="85" spans="1:14" ht="15" thickBot="1">
      <c r="B85" s="97" t="s">
        <v>1058</v>
      </c>
      <c r="C85" s="98"/>
      <c r="D85" s="98"/>
      <c r="E85" s="98"/>
      <c r="F85" s="98"/>
      <c r="G85" s="98"/>
      <c r="H85" s="98"/>
      <c r="I85" s="99"/>
      <c r="J85" s="100"/>
      <c r="K85" s="314">
        <v>0.05</v>
      </c>
      <c r="L85" s="857">
        <f>N78*K85</f>
        <v>5377.6197673611114</v>
      </c>
      <c r="M85" s="858"/>
      <c r="N85" s="57"/>
    </row>
    <row r="86" spans="1:14" ht="15" thickBot="1">
      <c r="B86" s="820" t="s">
        <v>1037</v>
      </c>
      <c r="C86" s="821"/>
      <c r="D86" s="821"/>
      <c r="E86" s="821"/>
      <c r="F86" s="821"/>
      <c r="G86" s="821"/>
      <c r="H86" s="821"/>
      <c r="I86" s="821"/>
      <c r="J86" s="821"/>
      <c r="K86" s="821"/>
      <c r="L86" s="821"/>
      <c r="M86" s="822"/>
      <c r="N86" s="58">
        <f>L83+L84+L85</f>
        <v>32265.718604166665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139818.11395138889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18</v>
      </c>
      <c r="N36" s="281">
        <f>K36/M36</f>
        <v>3305.5555555555557</v>
      </c>
    </row>
    <row r="37" spans="1:14">
      <c r="A37" s="119" t="s">
        <v>154</v>
      </c>
      <c r="B37" s="869" t="str">
        <f>VLOOKUP(A37,EQUIPOS!A7:D154,3,FALSE)</f>
        <v>Carrotanque Irrigador de asfalto, 1000 GALONES DE CAPACIDAD</v>
      </c>
      <c r="C37" s="870"/>
      <c r="D37" s="870"/>
      <c r="E37" s="870"/>
      <c r="F37" s="870"/>
      <c r="G37" s="870"/>
      <c r="H37" s="871"/>
      <c r="I37" s="276"/>
      <c r="J37" s="277"/>
      <c r="K37" s="278">
        <f>VLOOKUP(A37,EQUIPOS!A7:D164,4,FALSE)</f>
        <v>81410</v>
      </c>
      <c r="L37" s="279"/>
      <c r="M37" s="280">
        <v>18</v>
      </c>
      <c r="N37" s="281">
        <f>K37/M37</f>
        <v>4522.7777777777774</v>
      </c>
    </row>
    <row r="38" spans="1:14">
      <c r="A38" t="s">
        <v>269</v>
      </c>
      <c r="B38" s="869" t="str">
        <f>VLOOKUP(A38,EQUIPOS!A8:D154,3,FALSE)</f>
        <v>Motoniveladora  potencia 215 HP, ancho de cuchilla 4,27 m, peso 18 ton.</v>
      </c>
      <c r="C38" s="870"/>
      <c r="D38" s="870"/>
      <c r="E38" s="870"/>
      <c r="F38" s="870"/>
      <c r="G38" s="870"/>
      <c r="H38" s="871"/>
      <c r="I38" s="276"/>
      <c r="J38" s="277"/>
      <c r="K38" s="278">
        <f>VLOOKUP(A38,EQUIPOS!A8:D165,4,FALSE)</f>
        <v>152250</v>
      </c>
      <c r="L38" s="279"/>
      <c r="M38" s="280">
        <v>18</v>
      </c>
      <c r="N38" s="281">
        <f>K38/M38</f>
        <v>8458.3333333333339</v>
      </c>
    </row>
    <row r="39" spans="1:14">
      <c r="A39" t="s">
        <v>299</v>
      </c>
      <c r="B39" s="869" t="str">
        <f>VLOOKUP(A39,EQUIPOS!A9:D154,3,FALSE)</f>
        <v xml:space="preserve">Recicladora, potencia 430HP </v>
      </c>
      <c r="C39" s="870"/>
      <c r="D39" s="870"/>
      <c r="E39" s="870"/>
      <c r="F39" s="870"/>
      <c r="G39" s="870"/>
      <c r="H39" s="871"/>
      <c r="I39" s="872"/>
      <c r="J39" s="873"/>
      <c r="K39" s="278">
        <f>VLOOKUP(A39,EQUIPOS!A9:D166,4,FALSE)</f>
        <v>525000</v>
      </c>
      <c r="L39" s="874">
        <v>18</v>
      </c>
      <c r="M39" s="875"/>
      <c r="N39" s="281">
        <f>K39/L39</f>
        <v>29166.666666666668</v>
      </c>
    </row>
    <row r="40" spans="1:14">
      <c r="A40" t="s">
        <v>365</v>
      </c>
      <c r="B40" s="869" t="str">
        <f>VLOOKUP(A40,EQUIPOS!A10:D154,3,FALSE)</f>
        <v xml:space="preserve">Vibrocompatador, potencia 153 HP, peso 10 Ton. </v>
      </c>
      <c r="C40" s="870"/>
      <c r="D40" s="870"/>
      <c r="E40" s="870"/>
      <c r="F40" s="870"/>
      <c r="G40" s="870"/>
      <c r="H40" s="871"/>
      <c r="I40" s="42"/>
      <c r="J40" s="43"/>
      <c r="K40" s="278">
        <f>VLOOKUP(A40,EQUIPOS!A10:D167,4,FALSE)</f>
        <v>95200</v>
      </c>
      <c r="L40" s="285"/>
      <c r="M40" s="286">
        <v>18</v>
      </c>
      <c r="N40" s="281">
        <f>K40/M40</f>
        <v>5288.8888888888887</v>
      </c>
    </row>
    <row r="41" spans="1:14">
      <c r="B41" s="329"/>
      <c r="C41" s="330"/>
      <c r="D41" s="330"/>
      <c r="E41" s="330"/>
      <c r="F41" s="332"/>
      <c r="G41" s="332"/>
      <c r="H41" s="131"/>
      <c r="I41" s="42"/>
      <c r="J41" s="43"/>
      <c r="K41" s="283"/>
      <c r="L41" s="285"/>
      <c r="M41" s="286"/>
      <c r="N41" s="287"/>
    </row>
    <row r="42" spans="1:14">
      <c r="B42" s="877" t="s">
        <v>1036</v>
      </c>
      <c r="C42" s="878"/>
      <c r="D42" s="878"/>
      <c r="E42" s="44"/>
      <c r="F42" s="45"/>
      <c r="G42" s="45"/>
      <c r="H42" s="46"/>
      <c r="I42" s="42"/>
      <c r="J42" s="43"/>
      <c r="K42" s="288"/>
      <c r="L42" s="285"/>
      <c r="M42" s="410">
        <v>0.01</v>
      </c>
      <c r="N42" s="353">
        <f>N76*M42</f>
        <v>28.370625</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3">
        <f>SUM(N36:N43)</f>
        <v>50770.592847222229</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4" t="s">
        <v>1029</v>
      </c>
      <c r="K48" s="91" t="s">
        <v>1030</v>
      </c>
      <c r="L48" s="901" t="s">
        <v>1039</v>
      </c>
      <c r="M48" s="900"/>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351050</v>
      </c>
      <c r="N49" s="281">
        <f>K49*M49</f>
        <v>53710.65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SUM(N49:N53)</f>
        <v>53710.65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7">
        <f>VLOOKUP(A59,TRANSPORTE!A5:D117,4,FALSE)</f>
        <v>1530</v>
      </c>
      <c r="M59" s="908"/>
      <c r="N59" s="296">
        <f>K59*L59</f>
        <v>234.09</v>
      </c>
    </row>
    <row r="60" spans="1:14">
      <c r="B60" s="52"/>
      <c r="C60" s="53"/>
      <c r="D60" s="53"/>
      <c r="E60" s="53"/>
      <c r="F60" s="53"/>
      <c r="G60" s="53"/>
      <c r="H60" s="320"/>
      <c r="I60" s="288"/>
      <c r="J60" s="295"/>
      <c r="K60" s="288"/>
      <c r="L60" s="907"/>
      <c r="M60" s="90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234.09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144</v>
      </c>
      <c r="N70" s="404">
        <f>K70/M70</f>
        <v>2127.7986111111113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144</v>
      </c>
      <c r="N71" s="404">
        <f>K71/M71</f>
        <v>709.26388888888891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2837.0625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107552.39534722222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21510.479069444445</v>
      </c>
      <c r="M83" s="856"/>
      <c r="N83" s="57"/>
    </row>
    <row r="84" spans="1:14">
      <c r="B84" s="95" t="s">
        <v>1057</v>
      </c>
      <c r="C84" s="96"/>
      <c r="D84" s="96"/>
      <c r="E84" s="96"/>
      <c r="F84" s="96"/>
      <c r="G84" s="96"/>
      <c r="H84" s="96"/>
      <c r="I84" s="93"/>
      <c r="J84" s="94"/>
      <c r="K84" s="313">
        <v>0.05</v>
      </c>
      <c r="L84" s="855">
        <f>N78*K84</f>
        <v>5377.6197673611114</v>
      </c>
      <c r="M84" s="856"/>
      <c r="N84" s="57"/>
    </row>
    <row r="85" spans="1:14" ht="15" thickBot="1">
      <c r="B85" s="97" t="s">
        <v>1058</v>
      </c>
      <c r="C85" s="98"/>
      <c r="D85" s="98"/>
      <c r="E85" s="98"/>
      <c r="F85" s="98"/>
      <c r="G85" s="98"/>
      <c r="H85" s="98"/>
      <c r="I85" s="99"/>
      <c r="J85" s="100"/>
      <c r="K85" s="314">
        <v>0.05</v>
      </c>
      <c r="L85" s="857">
        <f>N78*K85</f>
        <v>5377.6197673611114</v>
      </c>
      <c r="M85" s="858"/>
      <c r="N85" s="57"/>
    </row>
    <row r="86" spans="1:14" ht="15" thickBot="1">
      <c r="B86" s="820" t="s">
        <v>1037</v>
      </c>
      <c r="C86" s="821"/>
      <c r="D86" s="821"/>
      <c r="E86" s="821"/>
      <c r="F86" s="821"/>
      <c r="G86" s="821"/>
      <c r="H86" s="821"/>
      <c r="I86" s="821"/>
      <c r="J86" s="821"/>
      <c r="K86" s="821"/>
      <c r="L86" s="821"/>
      <c r="M86" s="822"/>
      <c r="N86" s="58">
        <f>L83+L84+L85</f>
        <v>32265.718604166665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139818.11395138889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15</v>
      </c>
      <c r="N36" s="281">
        <f>K36/M36</f>
        <v>3966.6666666666665</v>
      </c>
    </row>
    <row r="37" spans="1:14">
      <c r="A37" s="119" t="s">
        <v>154</v>
      </c>
      <c r="B37" s="869" t="str">
        <f>VLOOKUP(A37,EQUIPOS!A7:D154,3,FALSE)</f>
        <v>Carrotanque Irrigador de asfalto, 1000 GALONES DE CAPACIDAD</v>
      </c>
      <c r="C37" s="870"/>
      <c r="D37" s="870"/>
      <c r="E37" s="870"/>
      <c r="F37" s="870"/>
      <c r="G37" s="870"/>
      <c r="H37" s="871"/>
      <c r="I37" s="276"/>
      <c r="J37" s="277"/>
      <c r="K37" s="278">
        <f>VLOOKUP(A37,EQUIPOS!A7:D164,4,FALSE)</f>
        <v>81410</v>
      </c>
      <c r="L37" s="279"/>
      <c r="M37" s="280">
        <v>15</v>
      </c>
      <c r="N37" s="281">
        <f>K37/M37</f>
        <v>5427.333333333333</v>
      </c>
    </row>
    <row r="38" spans="1:14">
      <c r="A38" t="s">
        <v>269</v>
      </c>
      <c r="B38" s="869" t="str">
        <f>VLOOKUP(A38,EQUIPOS!A8:D154,3,FALSE)</f>
        <v>Motoniveladora  potencia 215 HP, ancho de cuchilla 4,27 m, peso 18 ton.</v>
      </c>
      <c r="C38" s="870"/>
      <c r="D38" s="870"/>
      <c r="E38" s="870"/>
      <c r="F38" s="870"/>
      <c r="G38" s="870"/>
      <c r="H38" s="871"/>
      <c r="I38" s="276"/>
      <c r="J38" s="277"/>
      <c r="K38" s="278">
        <f>VLOOKUP(A38,EQUIPOS!A8:D165,4,FALSE)</f>
        <v>152250</v>
      </c>
      <c r="L38" s="279"/>
      <c r="M38" s="280">
        <v>15</v>
      </c>
      <c r="N38" s="281">
        <f>K38/M38</f>
        <v>10150</v>
      </c>
    </row>
    <row r="39" spans="1:14">
      <c r="A39" t="s">
        <v>299</v>
      </c>
      <c r="B39" s="869" t="str">
        <f>VLOOKUP(A39,EQUIPOS!A9:D154,3,FALSE)</f>
        <v xml:space="preserve">Recicladora, potencia 430HP </v>
      </c>
      <c r="C39" s="870"/>
      <c r="D39" s="870"/>
      <c r="E39" s="870"/>
      <c r="F39" s="870"/>
      <c r="G39" s="870"/>
      <c r="H39" s="871"/>
      <c r="I39" s="872"/>
      <c r="J39" s="873"/>
      <c r="K39" s="278">
        <f>VLOOKUP(A39,EQUIPOS!A9:D166,4,FALSE)</f>
        <v>525000</v>
      </c>
      <c r="L39" s="874">
        <v>15</v>
      </c>
      <c r="M39" s="875"/>
      <c r="N39" s="281">
        <f>K39/L39</f>
        <v>35000</v>
      </c>
    </row>
    <row r="40" spans="1:14">
      <c r="A40" t="s">
        <v>365</v>
      </c>
      <c r="B40" s="869" t="str">
        <f>VLOOKUP(A40,EQUIPOS!A10:D154,3,FALSE)</f>
        <v xml:space="preserve">Vibrocompatador, potencia 153 HP, peso 10 Ton. </v>
      </c>
      <c r="C40" s="870"/>
      <c r="D40" s="870"/>
      <c r="E40" s="870"/>
      <c r="F40" s="870"/>
      <c r="G40" s="870"/>
      <c r="H40" s="871"/>
      <c r="I40" s="42"/>
      <c r="J40" s="43"/>
      <c r="K40" s="278">
        <f>VLOOKUP(A40,EQUIPOS!A10:D167,4,FALSE)</f>
        <v>95200</v>
      </c>
      <c r="L40" s="285"/>
      <c r="M40" s="286">
        <v>15</v>
      </c>
      <c r="N40" s="281">
        <f>K40/M40</f>
        <v>6346.666666666667</v>
      </c>
    </row>
    <row r="41" spans="1:14">
      <c r="B41" s="329"/>
      <c r="C41" s="330"/>
      <c r="D41" s="330"/>
      <c r="E41" s="330"/>
      <c r="F41" s="332"/>
      <c r="G41" s="332"/>
      <c r="H41" s="131"/>
      <c r="I41" s="42"/>
      <c r="J41" s="43"/>
      <c r="K41" s="283"/>
      <c r="L41" s="285"/>
      <c r="M41" s="286"/>
      <c r="N41" s="287"/>
    </row>
    <row r="42" spans="1:14">
      <c r="B42" s="877" t="s">
        <v>1036</v>
      </c>
      <c r="C42" s="878"/>
      <c r="D42" s="878"/>
      <c r="E42" s="44"/>
      <c r="F42" s="45"/>
      <c r="G42" s="45"/>
      <c r="H42" s="46"/>
      <c r="I42" s="42"/>
      <c r="J42" s="43"/>
      <c r="K42" s="288"/>
      <c r="L42" s="285"/>
      <c r="M42" s="410">
        <v>0.01</v>
      </c>
      <c r="N42" s="353">
        <f>N76*M42</f>
        <v>34.044750000000001</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3">
        <f>SUM(N36:N43)</f>
        <v>60924.711416666665</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4" t="s">
        <v>1029</v>
      </c>
      <c r="K48" s="91" t="s">
        <v>1030</v>
      </c>
      <c r="L48" s="901" t="s">
        <v>1039</v>
      </c>
      <c r="M48" s="900"/>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351050</v>
      </c>
      <c r="N49" s="281">
        <f>K49*M49</f>
        <v>53710.65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SUM(N49:N53)</f>
        <v>53710.65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7">
        <f>VLOOKUP(A59,TRANSPORTE!A5:D117,4,FALSE)</f>
        <v>1530</v>
      </c>
      <c r="M59" s="908"/>
      <c r="N59" s="296">
        <f>K59*L59</f>
        <v>234.09</v>
      </c>
    </row>
    <row r="60" spans="1:14">
      <c r="B60" s="52"/>
      <c r="C60" s="53"/>
      <c r="D60" s="53"/>
      <c r="E60" s="53"/>
      <c r="F60" s="53"/>
      <c r="G60" s="53"/>
      <c r="H60" s="320"/>
      <c r="I60" s="288"/>
      <c r="J60" s="295"/>
      <c r="K60" s="288"/>
      <c r="L60" s="907"/>
      <c r="M60" s="90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234.09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120</v>
      </c>
      <c r="N70" s="404">
        <f>K70/M70</f>
        <v>2553.3583333333331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120</v>
      </c>
      <c r="N71" s="404">
        <f>K71/M71</f>
        <v>851.11666666666667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3404.4749999999999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118273.92641666667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23654.785283333335</v>
      </c>
      <c r="M83" s="856"/>
      <c r="N83" s="57"/>
    </row>
    <row r="84" spans="1:14">
      <c r="B84" s="95" t="s">
        <v>1057</v>
      </c>
      <c r="C84" s="96"/>
      <c r="D84" s="96"/>
      <c r="E84" s="96"/>
      <c r="F84" s="96"/>
      <c r="G84" s="96"/>
      <c r="H84" s="96"/>
      <c r="I84" s="93"/>
      <c r="J84" s="94"/>
      <c r="K84" s="313">
        <v>0.05</v>
      </c>
      <c r="L84" s="855">
        <f>N78*K84</f>
        <v>5913.6963208333336</v>
      </c>
      <c r="M84" s="856"/>
      <c r="N84" s="57"/>
    </row>
    <row r="85" spans="1:14" ht="15" thickBot="1">
      <c r="B85" s="97" t="s">
        <v>1058</v>
      </c>
      <c r="C85" s="98"/>
      <c r="D85" s="98"/>
      <c r="E85" s="98"/>
      <c r="F85" s="98"/>
      <c r="G85" s="98"/>
      <c r="H85" s="98"/>
      <c r="I85" s="99"/>
      <c r="J85" s="100"/>
      <c r="K85" s="314">
        <v>0.05</v>
      </c>
      <c r="L85" s="857">
        <f>N78*K85</f>
        <v>5913.6963208333336</v>
      </c>
      <c r="M85" s="858"/>
      <c r="N85" s="57"/>
    </row>
    <row r="86" spans="1:14" ht="15" thickBot="1">
      <c r="B86" s="820" t="s">
        <v>1037</v>
      </c>
      <c r="C86" s="821"/>
      <c r="D86" s="821"/>
      <c r="E86" s="821"/>
      <c r="F86" s="821"/>
      <c r="G86" s="821"/>
      <c r="H86" s="821"/>
      <c r="I86" s="821"/>
      <c r="J86" s="821"/>
      <c r="K86" s="821"/>
      <c r="L86" s="821"/>
      <c r="M86" s="822"/>
      <c r="N86" s="58">
        <f>L83+L84+L85</f>
        <v>35482.177925000004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153756.10434166668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280">
        <v>15</v>
      </c>
      <c r="N36" s="281">
        <f>K36/M36</f>
        <v>3966.6666666666665</v>
      </c>
    </row>
    <row r="37" spans="1:14">
      <c r="A37" s="119" t="s">
        <v>154</v>
      </c>
      <c r="B37" s="869" t="str">
        <f>VLOOKUP(A37,EQUIPOS!A7:D154,3,FALSE)</f>
        <v>Carrotanque Irrigador de asfalto, 1000 GALONES DE CAPACIDAD</v>
      </c>
      <c r="C37" s="870"/>
      <c r="D37" s="870"/>
      <c r="E37" s="870"/>
      <c r="F37" s="870"/>
      <c r="G37" s="870"/>
      <c r="H37" s="871"/>
      <c r="I37" s="276"/>
      <c r="J37" s="277"/>
      <c r="K37" s="278">
        <f>VLOOKUP(A37,EQUIPOS!A7:D164,4,FALSE)</f>
        <v>81410</v>
      </c>
      <c r="L37" s="279"/>
      <c r="M37" s="280">
        <v>15</v>
      </c>
      <c r="N37" s="281">
        <f>K37/M37</f>
        <v>5427.333333333333</v>
      </c>
    </row>
    <row r="38" spans="1:14">
      <c r="A38" t="s">
        <v>269</v>
      </c>
      <c r="B38" s="869" t="str">
        <f>VLOOKUP(A38,EQUIPOS!A8:D154,3,FALSE)</f>
        <v>Motoniveladora  potencia 215 HP, ancho de cuchilla 4,27 m, peso 18 ton.</v>
      </c>
      <c r="C38" s="870"/>
      <c r="D38" s="870"/>
      <c r="E38" s="870"/>
      <c r="F38" s="870"/>
      <c r="G38" s="870"/>
      <c r="H38" s="871"/>
      <c r="I38" s="276"/>
      <c r="J38" s="277"/>
      <c r="K38" s="278">
        <f>VLOOKUP(A38,EQUIPOS!A8:D165,4,FALSE)</f>
        <v>152250</v>
      </c>
      <c r="L38" s="279"/>
      <c r="M38" s="280">
        <v>15</v>
      </c>
      <c r="N38" s="281">
        <f>K38/M38</f>
        <v>10150</v>
      </c>
    </row>
    <row r="39" spans="1:14">
      <c r="A39" t="s">
        <v>299</v>
      </c>
      <c r="B39" s="869" t="str">
        <f>VLOOKUP(A39,EQUIPOS!A9:D154,3,FALSE)</f>
        <v xml:space="preserve">Recicladora, potencia 430HP </v>
      </c>
      <c r="C39" s="870"/>
      <c r="D39" s="870"/>
      <c r="E39" s="870"/>
      <c r="F39" s="870"/>
      <c r="G39" s="870"/>
      <c r="H39" s="871"/>
      <c r="I39" s="872"/>
      <c r="J39" s="873"/>
      <c r="K39" s="278">
        <f>VLOOKUP(A39,EQUIPOS!A9:D166,4,FALSE)</f>
        <v>525000</v>
      </c>
      <c r="L39" s="874">
        <v>15</v>
      </c>
      <c r="M39" s="875"/>
      <c r="N39" s="281">
        <f>K39/L39</f>
        <v>35000</v>
      </c>
    </row>
    <row r="40" spans="1:14">
      <c r="A40" t="s">
        <v>365</v>
      </c>
      <c r="B40" s="869" t="str">
        <f>VLOOKUP(A40,EQUIPOS!A10:D154,3,FALSE)</f>
        <v xml:space="preserve">Vibrocompatador, potencia 153 HP, peso 10 Ton. </v>
      </c>
      <c r="C40" s="870"/>
      <c r="D40" s="870"/>
      <c r="E40" s="870"/>
      <c r="F40" s="870"/>
      <c r="G40" s="870"/>
      <c r="H40" s="871"/>
      <c r="I40" s="42"/>
      <c r="J40" s="43"/>
      <c r="K40" s="278">
        <f>VLOOKUP(A40,EQUIPOS!A10:D167,4,FALSE)</f>
        <v>95200</v>
      </c>
      <c r="L40" s="285"/>
      <c r="M40" s="286">
        <v>15</v>
      </c>
      <c r="N40" s="281">
        <f>K40/M40</f>
        <v>6346.666666666667</v>
      </c>
    </row>
    <row r="41" spans="1:14">
      <c r="B41" s="329"/>
      <c r="C41" s="330"/>
      <c r="D41" s="330"/>
      <c r="E41" s="330"/>
      <c r="F41" s="332"/>
      <c r="G41" s="332"/>
      <c r="H41" s="131"/>
      <c r="I41" s="42"/>
      <c r="J41" s="43"/>
      <c r="K41" s="283"/>
      <c r="L41" s="285"/>
      <c r="M41" s="286"/>
      <c r="N41" s="287"/>
    </row>
    <row r="42" spans="1:14">
      <c r="B42" s="877" t="s">
        <v>1036</v>
      </c>
      <c r="C42" s="878"/>
      <c r="D42" s="878"/>
      <c r="E42" s="44"/>
      <c r="F42" s="45"/>
      <c r="G42" s="45"/>
      <c r="H42" s="46"/>
      <c r="I42" s="42"/>
      <c r="J42" s="43"/>
      <c r="K42" s="288"/>
      <c r="L42" s="285"/>
      <c r="M42" s="410">
        <v>0.01</v>
      </c>
      <c r="N42" s="353">
        <f>N76*M42</f>
        <v>34.044750000000001</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3">
        <f>SUM(N36:N43)</f>
        <v>60924.711416666665</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4" t="s">
        <v>1029</v>
      </c>
      <c r="K48" s="91" t="s">
        <v>1030</v>
      </c>
      <c r="L48" s="901" t="s">
        <v>1039</v>
      </c>
      <c r="M48" s="900"/>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351050</v>
      </c>
      <c r="N49" s="281">
        <f>K49*M49</f>
        <v>53710.65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SUM(N49:N53)</f>
        <v>53710.65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7">
        <f>VLOOKUP(A59,TRANSPORTE!A5:D117,4,FALSE)</f>
        <v>1530</v>
      </c>
      <c r="M59" s="908"/>
      <c r="N59" s="296">
        <f>K59*L59</f>
        <v>234.09</v>
      </c>
    </row>
    <row r="60" spans="1:14">
      <c r="B60" s="52"/>
      <c r="C60" s="53"/>
      <c r="D60" s="53"/>
      <c r="E60" s="53"/>
      <c r="F60" s="53"/>
      <c r="G60" s="53"/>
      <c r="H60" s="320"/>
      <c r="I60" s="288"/>
      <c r="J60" s="295"/>
      <c r="K60" s="288"/>
      <c r="L60" s="907"/>
      <c r="M60" s="90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234.09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120</v>
      </c>
      <c r="N70" s="404">
        <f>K70/M70</f>
        <v>2553.3583333333331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120</v>
      </c>
      <c r="N71" s="404">
        <f>K71/M71</f>
        <v>851.11666666666667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3404.4749999999999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118273.92641666667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23654.785283333335</v>
      </c>
      <c r="M83" s="856"/>
      <c r="N83" s="57"/>
    </row>
    <row r="84" spans="1:14">
      <c r="B84" s="95" t="s">
        <v>1057</v>
      </c>
      <c r="C84" s="96"/>
      <c r="D84" s="96"/>
      <c r="E84" s="96"/>
      <c r="F84" s="96"/>
      <c r="G84" s="96"/>
      <c r="H84" s="96"/>
      <c r="I84" s="93"/>
      <c r="J84" s="94"/>
      <c r="K84" s="313">
        <v>0.05</v>
      </c>
      <c r="L84" s="855">
        <f>N78*K84</f>
        <v>5913.6963208333336</v>
      </c>
      <c r="M84" s="856"/>
      <c r="N84" s="57"/>
    </row>
    <row r="85" spans="1:14" ht="15" thickBot="1">
      <c r="B85" s="97" t="s">
        <v>1058</v>
      </c>
      <c r="C85" s="98"/>
      <c r="D85" s="98"/>
      <c r="E85" s="98"/>
      <c r="F85" s="98"/>
      <c r="G85" s="98"/>
      <c r="H85" s="98"/>
      <c r="I85" s="99"/>
      <c r="J85" s="100"/>
      <c r="K85" s="314">
        <v>0.05</v>
      </c>
      <c r="L85" s="857">
        <f>N78*K85</f>
        <v>5913.6963208333336</v>
      </c>
      <c r="M85" s="858"/>
      <c r="N85" s="57"/>
    </row>
    <row r="86" spans="1:14" ht="15" thickBot="1">
      <c r="B86" s="820" t="s">
        <v>1037</v>
      </c>
      <c r="C86" s="821"/>
      <c r="D86" s="821"/>
      <c r="E86" s="821"/>
      <c r="F86" s="821"/>
      <c r="G86" s="821"/>
      <c r="H86" s="821"/>
      <c r="I86" s="821"/>
      <c r="J86" s="821"/>
      <c r="K86" s="821"/>
      <c r="L86" s="821"/>
      <c r="M86" s="822"/>
      <c r="N86" s="58">
        <f>L83+L84+L85</f>
        <v>35482.177925000004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153756.10434166668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0"/>
      <c r="F40" s="870"/>
      <c r="G40" s="870"/>
      <c r="H40" s="871"/>
      <c r="I40" s="42"/>
      <c r="J40" s="43"/>
      <c r="K40" s="278"/>
      <c r="L40" s="285"/>
      <c r="M40" s="286"/>
      <c r="N40" s="281"/>
    </row>
    <row r="41" spans="1:14">
      <c r="B41" s="329"/>
      <c r="C41" s="330"/>
      <c r="D41" s="330"/>
      <c r="E41" s="330"/>
      <c r="F41" s="332"/>
      <c r="G41" s="332"/>
      <c r="H41" s="131"/>
      <c r="I41" s="42"/>
      <c r="J41" s="43"/>
      <c r="K41" s="283"/>
      <c r="L41" s="285"/>
      <c r="M41" s="286"/>
      <c r="N41" s="287"/>
    </row>
    <row r="42" spans="1:14">
      <c r="B42" s="877" t="s">
        <v>1036</v>
      </c>
      <c r="C42" s="878"/>
      <c r="D42" s="878"/>
      <c r="E42" s="44"/>
      <c r="F42" s="45"/>
      <c r="G42" s="45"/>
      <c r="H42" s="46"/>
      <c r="I42" s="42"/>
      <c r="J42" s="43"/>
      <c r="K42" s="288"/>
      <c r="L42" s="285"/>
      <c r="M42" s="410">
        <v>0.01</v>
      </c>
      <c r="N42" s="353">
        <f>N76*M42</f>
        <v>4.0853700000000002</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3">
        <f>SUM(N36:N43)</f>
        <v>4.0853700000000002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4" t="s">
        <v>1029</v>
      </c>
      <c r="K48" s="91" t="s">
        <v>1030</v>
      </c>
      <c r="L48" s="901" t="s">
        <v>1039</v>
      </c>
      <c r="M48" s="900"/>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5050</v>
      </c>
      <c r="N49" s="281">
        <f>K49*M49</f>
        <v>5327.75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SUM(N49:N53)</f>
        <v>5327.75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320"/>
      <c r="I60" s="288"/>
      <c r="J60" s="295"/>
      <c r="K60" s="288"/>
      <c r="L60" s="907"/>
      <c r="M60" s="90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1000</v>
      </c>
      <c r="N70" s="404">
        <f>K70/M70</f>
        <v>306.40300000000002</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408.53700000000003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5740.37237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1148.074474</v>
      </c>
      <c r="M83" s="856"/>
      <c r="N83" s="57"/>
    </row>
    <row r="84" spans="1:14">
      <c r="B84" s="95" t="s">
        <v>1057</v>
      </c>
      <c r="C84" s="96"/>
      <c r="D84" s="96"/>
      <c r="E84" s="96"/>
      <c r="F84" s="96"/>
      <c r="G84" s="96"/>
      <c r="H84" s="96"/>
      <c r="I84" s="93"/>
      <c r="J84" s="94"/>
      <c r="K84" s="313">
        <v>0.05</v>
      </c>
      <c r="L84" s="855">
        <f>N78*K84</f>
        <v>287.0186185</v>
      </c>
      <c r="M84" s="856"/>
      <c r="N84" s="57"/>
    </row>
    <row r="85" spans="1:14" ht="15" thickBot="1">
      <c r="B85" s="97" t="s">
        <v>1058</v>
      </c>
      <c r="C85" s="98"/>
      <c r="D85" s="98"/>
      <c r="E85" s="98"/>
      <c r="F85" s="98"/>
      <c r="G85" s="98"/>
      <c r="H85" s="98"/>
      <c r="I85" s="99"/>
      <c r="J85" s="100"/>
      <c r="K85" s="314">
        <v>0.05</v>
      </c>
      <c r="L85" s="857">
        <f>N78*K85</f>
        <v>287.0186185</v>
      </c>
      <c r="M85" s="858"/>
      <c r="N85" s="57"/>
    </row>
    <row r="86" spans="1:14" ht="15" thickBot="1">
      <c r="B86" s="820" t="s">
        <v>1037</v>
      </c>
      <c r="C86" s="821"/>
      <c r="D86" s="821"/>
      <c r="E86" s="821"/>
      <c r="F86" s="821"/>
      <c r="G86" s="821"/>
      <c r="H86" s="821"/>
      <c r="I86" s="821"/>
      <c r="J86" s="821"/>
      <c r="K86" s="821"/>
      <c r="L86" s="821"/>
      <c r="M86" s="822"/>
      <c r="N86" s="58">
        <f>L83+L84+L85</f>
        <v>1722.111711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7462.4840810000005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0" t="s">
        <v>2327</v>
      </c>
      <c r="C119" s="402"/>
      <c r="D119" s="402"/>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164</v>
      </c>
      <c r="B36" s="869" t="str">
        <f>VLOOKUP(A36,EQUIPOS!A6:D154,3,FALSE)</f>
        <v>Compactador manual de rodillo</v>
      </c>
      <c r="C36" s="870"/>
      <c r="D36" s="870"/>
      <c r="E36" s="870"/>
      <c r="F36" s="870"/>
      <c r="G36" s="870"/>
      <c r="H36" s="871"/>
      <c r="I36" s="276"/>
      <c r="J36" s="277"/>
      <c r="K36" s="278">
        <f>VLOOKUP(A36,EQUIPOS!A6:D163,4,FALSE)</f>
        <v>22500</v>
      </c>
      <c r="L36" s="279"/>
      <c r="M36" s="280">
        <v>2</v>
      </c>
      <c r="N36" s="281">
        <f>K36/M36</f>
        <v>11250</v>
      </c>
    </row>
    <row r="37" spans="1:14">
      <c r="A37" s="119" t="s">
        <v>180</v>
      </c>
      <c r="B37" s="869" t="str">
        <f>VLOOKUP(A37,EQUIPOS!A7:D154,3,FALSE)</f>
        <v>Compresor 120 HP, con martillo.</v>
      </c>
      <c r="C37" s="870"/>
      <c r="D37" s="870"/>
      <c r="E37" s="870"/>
      <c r="F37" s="870"/>
      <c r="G37" s="870"/>
      <c r="H37" s="871"/>
      <c r="I37" s="276"/>
      <c r="J37" s="277"/>
      <c r="K37" s="278">
        <f>VLOOKUP(A37,EQUIPOS!A7:D164,4,FALSE)</f>
        <v>90000</v>
      </c>
      <c r="L37" s="279"/>
      <c r="M37" s="280">
        <v>4</v>
      </c>
      <c r="N37" s="281">
        <f>K37/M37</f>
        <v>22500</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76"/>
      <c r="J38" s="277"/>
      <c r="K38" s="278">
        <f>VLOOKUP(A38,EQUIPOS!A8:D165,4,FALSE)</f>
        <v>21170</v>
      </c>
      <c r="L38" s="279"/>
      <c r="M38" s="280">
        <v>10</v>
      </c>
      <c r="N38" s="281">
        <f>K38/M38</f>
        <v>2117</v>
      </c>
    </row>
    <row r="39" spans="1:14">
      <c r="A39" t="s">
        <v>303</v>
      </c>
      <c r="B39" s="869" t="str">
        <f>VLOOKUP(A39,EQUIPOS!A9:D154,3,FALSE)</f>
        <v>Retrocargador, pala de 1,1 m3 de capacidad, profundidad de excavación de 4.400 mm y una altura de 5.680 mm</v>
      </c>
      <c r="C39" s="870"/>
      <c r="D39" s="870"/>
      <c r="E39" s="870"/>
      <c r="F39" s="870"/>
      <c r="G39" s="870"/>
      <c r="H39" s="871"/>
      <c r="I39" s="276"/>
      <c r="J39" s="277"/>
      <c r="K39" s="278">
        <f>VLOOKUP(A39,EQUIPOS!A9:D166,4,FALSE)</f>
        <v>130000</v>
      </c>
      <c r="L39" s="279"/>
      <c r="M39" s="280">
        <v>10</v>
      </c>
      <c r="N39" s="281">
        <f>K39/M39</f>
        <v>13000</v>
      </c>
    </row>
    <row r="40" spans="1:14">
      <c r="A40" t="s">
        <v>129</v>
      </c>
      <c r="B40" s="869" t="str">
        <f>VLOOKUP(A40,EQUIPOS!A10:D154,3,FALSE)</f>
        <v xml:space="preserve">Buldozer, Potencia al volante de 140 HP, motor de 2200 RPM, longitud de hoja 4,80m. </v>
      </c>
      <c r="C40" s="870"/>
      <c r="D40" s="870"/>
      <c r="E40" s="870"/>
      <c r="F40" s="870"/>
      <c r="G40" s="870"/>
      <c r="H40" s="871"/>
      <c r="I40" s="276"/>
      <c r="J40" s="277"/>
      <c r="K40" s="278">
        <f>VLOOKUP(A40,EQUIPOS!A10:D167,4,FALSE)</f>
        <v>135000</v>
      </c>
      <c r="L40" s="279"/>
      <c r="M40" s="280">
        <v>100</v>
      </c>
      <c r="N40" s="281">
        <f>K40/M40</f>
        <v>1350</v>
      </c>
    </row>
    <row r="41" spans="1:14">
      <c r="B41" s="869"/>
      <c r="C41" s="870"/>
      <c r="D41" s="870"/>
      <c r="E41" s="870"/>
      <c r="F41" s="870"/>
      <c r="G41" s="870"/>
      <c r="H41" s="871"/>
      <c r="I41" s="276"/>
      <c r="J41" s="277"/>
      <c r="K41" s="278"/>
      <c r="L41" s="279"/>
      <c r="M41" s="280"/>
      <c r="N41" s="281"/>
    </row>
    <row r="42" spans="1:14">
      <c r="B42" s="869"/>
      <c r="C42" s="870"/>
      <c r="D42" s="870"/>
      <c r="E42" s="870"/>
      <c r="F42" s="870"/>
      <c r="G42" s="870"/>
      <c r="H42" s="871"/>
      <c r="I42" s="276"/>
      <c r="J42" s="277"/>
      <c r="K42" s="278"/>
      <c r="L42" s="279"/>
      <c r="M42" s="280"/>
      <c r="N42" s="281"/>
    </row>
    <row r="43" spans="1:14">
      <c r="B43" s="869"/>
      <c r="C43" s="870"/>
      <c r="D43" s="870"/>
      <c r="E43" s="870"/>
      <c r="F43" s="870"/>
      <c r="G43" s="870"/>
      <c r="H43" s="871"/>
      <c r="I43" s="276"/>
      <c r="J43" s="277"/>
      <c r="K43" s="278"/>
      <c r="L43" s="279"/>
      <c r="M43" s="280"/>
      <c r="N43" s="281"/>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N80*M46</f>
        <v>1276.6781250000001</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51493.678124999999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3660</v>
      </c>
      <c r="N53" s="281">
        <f>K53*M53</f>
        <v>3660</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3660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07">
        <f>VLOOKUP(A63,TRANSPORTE!A5:D117,4,FALSE)</f>
        <v>1100</v>
      </c>
      <c r="M63" s="908"/>
      <c r="N63" s="296">
        <f>K63*L63</f>
        <v>1430</v>
      </c>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1430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15</v>
      </c>
      <c r="B74" s="55" t="str">
        <f>VLOOKUP(A74,'MANO DE OBRA'!A8:D68,3,FALSE)</f>
        <v>Obrero (6)</v>
      </c>
      <c r="C74" s="53"/>
      <c r="D74" s="53"/>
      <c r="E74" s="53"/>
      <c r="F74" s="53"/>
      <c r="G74" s="53"/>
      <c r="H74" s="53"/>
      <c r="I74" s="301">
        <f>K74/J74*100</f>
        <v>165623.24324324325</v>
      </c>
      <c r="J74" s="302">
        <v>185</v>
      </c>
      <c r="K74" s="303">
        <f>VLOOKUP(A74,'MANO DE OBRA'!A8:D99,4,FALSE)</f>
        <v>306403</v>
      </c>
      <c r="L74" s="56"/>
      <c r="M74" s="304">
        <v>32</v>
      </c>
      <c r="N74" s="404">
        <f>K74/M74</f>
        <v>9575.09375</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32</v>
      </c>
      <c r="N75" s="404">
        <f>K75/M75</f>
        <v>3191.6875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133"/>
    </row>
    <row r="80" spans="1:15" ht="15" thickBot="1">
      <c r="B80" s="909" t="s">
        <v>1037</v>
      </c>
      <c r="C80" s="863"/>
      <c r="D80" s="863"/>
      <c r="E80" s="863"/>
      <c r="F80" s="863"/>
      <c r="G80" s="863"/>
      <c r="H80" s="863"/>
      <c r="I80" s="863"/>
      <c r="J80" s="863"/>
      <c r="K80" s="863"/>
      <c r="L80" s="863"/>
      <c r="M80" s="864"/>
      <c r="N80" s="469">
        <f>SUM(N74:N79)</f>
        <v>12766.78125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69350.459375000006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13870.091875000002</v>
      </c>
      <c r="M87" s="856"/>
      <c r="N87" s="57"/>
    </row>
    <row r="88" spans="1:14">
      <c r="B88" s="95" t="s">
        <v>1057</v>
      </c>
      <c r="C88" s="96"/>
      <c r="D88" s="96"/>
      <c r="E88" s="96"/>
      <c r="F88" s="96"/>
      <c r="G88" s="96"/>
      <c r="H88" s="96"/>
      <c r="I88" s="93"/>
      <c r="J88" s="94"/>
      <c r="K88" s="313">
        <v>0.05</v>
      </c>
      <c r="L88" s="855">
        <f>N82*K88</f>
        <v>3467.5229687500005</v>
      </c>
      <c r="M88" s="856"/>
      <c r="N88" s="57"/>
    </row>
    <row r="89" spans="1:14" ht="15" thickBot="1">
      <c r="B89" s="97" t="s">
        <v>1058</v>
      </c>
      <c r="C89" s="98"/>
      <c r="D89" s="98"/>
      <c r="E89" s="98"/>
      <c r="F89" s="98"/>
      <c r="G89" s="98"/>
      <c r="H89" s="98"/>
      <c r="I89" s="99"/>
      <c r="J89" s="100"/>
      <c r="K89" s="314">
        <v>0.05</v>
      </c>
      <c r="L89" s="857">
        <f>N82*K89</f>
        <v>3467.5229687500005</v>
      </c>
      <c r="M89" s="858"/>
      <c r="N89" s="57"/>
    </row>
    <row r="90" spans="1:14" ht="15" thickBot="1">
      <c r="B90" s="820" t="s">
        <v>1037</v>
      </c>
      <c r="C90" s="821"/>
      <c r="D90" s="821"/>
      <c r="E90" s="821"/>
      <c r="F90" s="821"/>
      <c r="G90" s="821"/>
      <c r="H90" s="821"/>
      <c r="I90" s="821"/>
      <c r="J90" s="821"/>
      <c r="K90" s="821"/>
      <c r="L90" s="821"/>
      <c r="M90" s="822"/>
      <c r="N90" s="58">
        <f>L87+L88+L89</f>
        <v>20805.137812500001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90155.59718750001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6"/>
      <c r="J36" s="277"/>
      <c r="K36" s="278">
        <f>VLOOKUP(A36,EQUIPOS!A6:D163,4,FALSE)</f>
        <v>10410</v>
      </c>
      <c r="L36" s="279"/>
      <c r="M36" s="280">
        <v>2</v>
      </c>
      <c r="N36" s="281">
        <f>K36/M36</f>
        <v>5205</v>
      </c>
    </row>
    <row r="37" spans="1:14">
      <c r="A37" s="119" t="s">
        <v>303</v>
      </c>
      <c r="B37" s="869" t="str">
        <f>VLOOKUP(A37,EQUIPOS!A7:D154,3,FALSE)</f>
        <v>Retrocargador, pala de 1,1 m3 de capacidad, profundidad de excavación de 4.400 mm y una altura de 5.680 mm</v>
      </c>
      <c r="C37" s="870"/>
      <c r="D37" s="870"/>
      <c r="E37" s="870"/>
      <c r="F37" s="870"/>
      <c r="G37" s="870"/>
      <c r="H37" s="871"/>
      <c r="I37" s="276"/>
      <c r="J37" s="277"/>
      <c r="K37" s="278">
        <f>VLOOKUP(A37,EQUIPOS!A7:D164,4,FALSE)</f>
        <v>130000</v>
      </c>
      <c r="L37" s="279"/>
      <c r="M37" s="280">
        <v>10</v>
      </c>
      <c r="N37" s="281">
        <f>K37/M37</f>
        <v>13000</v>
      </c>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276"/>
      <c r="J39" s="277"/>
      <c r="K39" s="278"/>
      <c r="L39" s="279"/>
      <c r="M39" s="280"/>
      <c r="N39" s="281"/>
    </row>
    <row r="40" spans="1:14">
      <c r="B40" s="869"/>
      <c r="C40" s="870"/>
      <c r="D40" s="870"/>
      <c r="E40" s="870"/>
      <c r="F40" s="870"/>
      <c r="G40" s="870"/>
      <c r="H40" s="871"/>
      <c r="I40" s="276"/>
      <c r="J40" s="277"/>
      <c r="K40" s="278"/>
      <c r="L40" s="279"/>
      <c r="M40" s="280"/>
      <c r="N40" s="281"/>
    </row>
    <row r="41" spans="1:14">
      <c r="B41" s="869"/>
      <c r="C41" s="870"/>
      <c r="D41" s="870"/>
      <c r="E41" s="870"/>
      <c r="F41" s="870"/>
      <c r="G41" s="870"/>
      <c r="H41" s="871"/>
      <c r="I41" s="276"/>
      <c r="J41" s="277"/>
      <c r="K41" s="278"/>
      <c r="L41" s="279"/>
      <c r="M41" s="280"/>
      <c r="N41" s="281"/>
    </row>
    <row r="42" spans="1:14">
      <c r="B42" s="869"/>
      <c r="C42" s="870"/>
      <c r="D42" s="870"/>
      <c r="E42" s="870"/>
      <c r="F42" s="870"/>
      <c r="G42" s="870"/>
      <c r="H42" s="871"/>
      <c r="I42" s="276"/>
      <c r="J42" s="277"/>
      <c r="K42" s="278"/>
      <c r="L42" s="279"/>
      <c r="M42" s="280"/>
      <c r="N42" s="281"/>
    </row>
    <row r="43" spans="1:14">
      <c r="B43" s="869"/>
      <c r="C43" s="870"/>
      <c r="D43" s="870"/>
      <c r="E43" s="870"/>
      <c r="F43" s="870"/>
      <c r="G43" s="870"/>
      <c r="H43" s="871"/>
      <c r="I43" s="276"/>
      <c r="J43" s="277"/>
      <c r="K43" s="278"/>
      <c r="L43" s="279"/>
      <c r="M43" s="280"/>
      <c r="N43" s="281"/>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0.05</v>
      </c>
      <c r="N46" s="353">
        <f>N80*M46</f>
        <v>255.33562499999999</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18460.335625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B63" s="52"/>
      <c r="C63" s="326"/>
      <c r="D63" s="326"/>
      <c r="E63" s="326"/>
      <c r="F63" s="326"/>
      <c r="G63" s="326"/>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15</v>
      </c>
      <c r="B74" s="55" t="str">
        <f>VLOOKUP(A74,'MANO DE OBRA'!A8:D68,3,FALSE)</f>
        <v>Obrero (6)</v>
      </c>
      <c r="C74" s="53"/>
      <c r="D74" s="53"/>
      <c r="E74" s="53"/>
      <c r="F74" s="53"/>
      <c r="G74" s="53"/>
      <c r="H74" s="53"/>
      <c r="I74" s="301">
        <f>K74/J74*100</f>
        <v>165623.24324324325</v>
      </c>
      <c r="J74" s="302">
        <v>185</v>
      </c>
      <c r="K74" s="303">
        <f>VLOOKUP(A74,'MANO DE OBRA'!A8:D99,4,FALSE)</f>
        <v>306403</v>
      </c>
      <c r="L74" s="56"/>
      <c r="M74" s="304">
        <v>80</v>
      </c>
      <c r="N74" s="404">
        <f>K74/M74</f>
        <v>3830.0374999999999</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5106.7124999999996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23567.048125000001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4713.4096250000002</v>
      </c>
      <c r="M87" s="856"/>
      <c r="N87" s="57"/>
    </row>
    <row r="88" spans="1:14">
      <c r="B88" s="95" t="s">
        <v>1057</v>
      </c>
      <c r="C88" s="96"/>
      <c r="D88" s="96"/>
      <c r="E88" s="96"/>
      <c r="F88" s="96"/>
      <c r="G88" s="96"/>
      <c r="H88" s="96"/>
      <c r="I88" s="93"/>
      <c r="J88" s="94"/>
      <c r="K88" s="313">
        <v>0.05</v>
      </c>
      <c r="L88" s="855">
        <f>N82*K88</f>
        <v>1178.3524062500001</v>
      </c>
      <c r="M88" s="856"/>
      <c r="N88" s="57"/>
    </row>
    <row r="89" spans="1:14" ht="15" thickBot="1">
      <c r="B89" s="97" t="s">
        <v>1058</v>
      </c>
      <c r="C89" s="98"/>
      <c r="D89" s="98"/>
      <c r="E89" s="98"/>
      <c r="F89" s="98"/>
      <c r="G89" s="98"/>
      <c r="H89" s="98"/>
      <c r="I89" s="99"/>
      <c r="J89" s="100"/>
      <c r="K89" s="314">
        <v>0.05</v>
      </c>
      <c r="L89" s="857">
        <f>N82*K89</f>
        <v>1178.3524062500001</v>
      </c>
      <c r="M89" s="858"/>
      <c r="N89" s="57"/>
    </row>
    <row r="90" spans="1:14" ht="15" thickBot="1">
      <c r="B90" s="820" t="s">
        <v>1037</v>
      </c>
      <c r="C90" s="821"/>
      <c r="D90" s="821"/>
      <c r="E90" s="821"/>
      <c r="F90" s="821"/>
      <c r="G90" s="821"/>
      <c r="H90" s="821"/>
      <c r="I90" s="821"/>
      <c r="J90" s="821"/>
      <c r="K90" s="821"/>
      <c r="L90" s="821"/>
      <c r="M90" s="822"/>
      <c r="N90" s="58">
        <f>L87+L88+L89</f>
        <v>7070.1144375000003</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30637.162562500002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1687</v>
      </c>
      <c r="B36" s="869" t="str">
        <f>VLOOKUP(A36,EQUIPOS!A6:D154,3,FALSE)</f>
        <v>Derretidora de asfalto (crafco o similar)</v>
      </c>
      <c r="C36" s="870"/>
      <c r="D36" s="870"/>
      <c r="E36" s="870"/>
      <c r="F36" s="870"/>
      <c r="G36" s="870"/>
      <c r="H36" s="871"/>
      <c r="I36" s="276"/>
      <c r="J36" s="277"/>
      <c r="K36" s="278">
        <f>VLOOKUP(A36,EQUIPOS!A6:D163,4,FALSE)</f>
        <v>3680</v>
      </c>
      <c r="L36" s="279"/>
      <c r="M36" s="280">
        <v>60</v>
      </c>
      <c r="N36" s="281">
        <f>K36/M36</f>
        <v>61.333333333333336</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60</v>
      </c>
      <c r="N37" s="281">
        <f>K37/M37</f>
        <v>1120</v>
      </c>
    </row>
    <row r="38" spans="1:14">
      <c r="A38" t="s">
        <v>138</v>
      </c>
      <c r="B38" s="869" t="str">
        <f>VLOOKUP(A38,EQUIPOS!A8:D154,3,FALSE)</f>
        <v>Camioneta D-300</v>
      </c>
      <c r="C38" s="870"/>
      <c r="D38" s="870"/>
      <c r="E38" s="870"/>
      <c r="F38" s="870"/>
      <c r="G38" s="870"/>
      <c r="H38" s="871"/>
      <c r="I38" s="276"/>
      <c r="J38" s="277"/>
      <c r="K38" s="278">
        <f>VLOOKUP(A38,EQUIPOS!A8:D165,4,FALSE)</f>
        <v>43420</v>
      </c>
      <c r="L38" s="279"/>
      <c r="M38" s="280">
        <v>60</v>
      </c>
      <c r="N38" s="281">
        <f>K38/M38</f>
        <v>723.66666666666663</v>
      </c>
    </row>
    <row r="39" spans="1:14">
      <c r="B39" s="869"/>
      <c r="C39" s="870"/>
      <c r="D39" s="870"/>
      <c r="E39" s="870"/>
      <c r="F39" s="870"/>
      <c r="G39" s="870"/>
      <c r="H39" s="871"/>
      <c r="I39" s="276"/>
      <c r="J39" s="277"/>
      <c r="K39" s="278"/>
      <c r="L39" s="279"/>
      <c r="M39" s="280"/>
      <c r="N39" s="281"/>
    </row>
    <row r="40" spans="1:14">
      <c r="B40" s="869"/>
      <c r="C40" s="870"/>
      <c r="D40" s="870"/>
      <c r="E40" s="870"/>
      <c r="F40" s="870"/>
      <c r="G40" s="870"/>
      <c r="H40" s="871"/>
      <c r="I40" s="276"/>
      <c r="J40" s="277"/>
      <c r="K40" s="278"/>
      <c r="L40" s="279"/>
      <c r="M40" s="280"/>
      <c r="N40" s="281"/>
    </row>
    <row r="41" spans="1:14">
      <c r="B41" s="869"/>
      <c r="C41" s="870"/>
      <c r="D41" s="870"/>
      <c r="E41" s="870"/>
      <c r="F41" s="870"/>
      <c r="G41" s="870"/>
      <c r="H41" s="871"/>
      <c r="I41" s="276"/>
      <c r="J41" s="277"/>
      <c r="K41" s="278"/>
      <c r="L41" s="279"/>
      <c r="M41" s="280"/>
      <c r="N41" s="281"/>
    </row>
    <row r="42" spans="1:14">
      <c r="B42" s="869"/>
      <c r="C42" s="870"/>
      <c r="D42" s="870"/>
      <c r="E42" s="870"/>
      <c r="F42" s="870"/>
      <c r="G42" s="870"/>
      <c r="H42" s="871"/>
      <c r="I42" s="276"/>
      <c r="J42" s="277"/>
      <c r="K42" s="278"/>
      <c r="L42" s="279"/>
      <c r="M42" s="280"/>
      <c r="N42" s="281"/>
    </row>
    <row r="43" spans="1:14">
      <c r="B43" s="869"/>
      <c r="C43" s="870"/>
      <c r="D43" s="870"/>
      <c r="E43" s="870"/>
      <c r="F43" s="870"/>
      <c r="G43" s="870"/>
      <c r="H43" s="871"/>
      <c r="I43" s="276"/>
      <c r="J43" s="277"/>
      <c r="K43" s="278"/>
      <c r="L43" s="279"/>
      <c r="M43" s="280"/>
      <c r="N43" s="281"/>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0.05</v>
      </c>
      <c r="N46" s="353">
        <f>N80*M46</f>
        <v>21.27791666666667</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1926.2779166666667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1770</v>
      </c>
      <c r="N53" s="281">
        <f>K53*M53</f>
        <v>212.4</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3">
        <f>SUM(N53:N57)</f>
        <v>212.4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B63" s="52"/>
      <c r="C63" s="326"/>
      <c r="D63" s="326"/>
      <c r="E63" s="326"/>
      <c r="F63" s="326"/>
      <c r="G63" s="326"/>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7</v>
      </c>
      <c r="B74" s="55" t="str">
        <f>VLOOKUP(A74,'MANO DE OBRA'!A8:D68,3,FALSE)</f>
        <v>Obrero (2)</v>
      </c>
      <c r="C74" s="53"/>
      <c r="D74" s="53"/>
      <c r="E74" s="53"/>
      <c r="F74" s="53"/>
      <c r="G74" s="53"/>
      <c r="H74" s="53"/>
      <c r="I74" s="301">
        <f>K74/J74*100</f>
        <v>55207.567567567574</v>
      </c>
      <c r="J74" s="302">
        <v>185</v>
      </c>
      <c r="K74" s="303">
        <f>VLOOKUP(A74,'MANO DE OBRA'!A8:D99,4,FALSE)</f>
        <v>102134</v>
      </c>
      <c r="L74" s="56"/>
      <c r="M74" s="304">
        <v>480</v>
      </c>
      <c r="N74" s="404">
        <f>K74/M74</f>
        <v>212.77916666666667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480</v>
      </c>
      <c r="N75" s="404">
        <f>K75/M75</f>
        <v>212.77916666666667</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0">
        <f>SUM(N74:N79)</f>
        <v>425.55833333333334</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2564.2362499999999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3"/>
      <c r="J86" s="343"/>
      <c r="K86" s="311" t="s">
        <v>1054</v>
      </c>
      <c r="L86" s="867" t="s">
        <v>1055</v>
      </c>
      <c r="M86" s="868"/>
      <c r="N86" s="312"/>
    </row>
    <row r="87" spans="1:14">
      <c r="B87" s="853" t="s">
        <v>1056</v>
      </c>
      <c r="C87" s="854"/>
      <c r="D87" s="854"/>
      <c r="E87" s="854"/>
      <c r="F87" s="854"/>
      <c r="G87" s="854"/>
      <c r="H87" s="854"/>
      <c r="I87" s="93"/>
      <c r="J87" s="94"/>
      <c r="K87" s="313">
        <v>0.2</v>
      </c>
      <c r="L87" s="855">
        <f>N82*K87</f>
        <v>512.84725000000003</v>
      </c>
      <c r="M87" s="856"/>
      <c r="N87" s="57"/>
    </row>
    <row r="88" spans="1:14">
      <c r="B88" s="95" t="s">
        <v>1057</v>
      </c>
      <c r="C88" s="96"/>
      <c r="D88" s="96"/>
      <c r="E88" s="96"/>
      <c r="F88" s="96"/>
      <c r="G88" s="96"/>
      <c r="H88" s="96"/>
      <c r="I88" s="93"/>
      <c r="J88" s="94"/>
      <c r="K88" s="313">
        <v>0.05</v>
      </c>
      <c r="L88" s="855">
        <f>N82*K88</f>
        <v>128.21181250000001</v>
      </c>
      <c r="M88" s="856"/>
      <c r="N88" s="57"/>
    </row>
    <row r="89" spans="1:14" ht="15" thickBot="1">
      <c r="B89" s="97" t="s">
        <v>1058</v>
      </c>
      <c r="C89" s="98"/>
      <c r="D89" s="98"/>
      <c r="E89" s="98"/>
      <c r="F89" s="98"/>
      <c r="G89" s="98"/>
      <c r="H89" s="98"/>
      <c r="I89" s="99"/>
      <c r="J89" s="100"/>
      <c r="K89" s="314">
        <v>0.05</v>
      </c>
      <c r="L89" s="857">
        <f>N82*K89</f>
        <v>128.21181250000001</v>
      </c>
      <c r="M89" s="858"/>
      <c r="N89" s="57"/>
    </row>
    <row r="90" spans="1:14" ht="15" thickBot="1">
      <c r="B90" s="820" t="s">
        <v>1037</v>
      </c>
      <c r="C90" s="821"/>
      <c r="D90" s="821"/>
      <c r="E90" s="821"/>
      <c r="F90" s="821"/>
      <c r="G90" s="821"/>
      <c r="H90" s="821"/>
      <c r="I90" s="821"/>
      <c r="J90" s="821"/>
      <c r="K90" s="821"/>
      <c r="L90" s="821"/>
      <c r="M90" s="822"/>
      <c r="N90" s="58">
        <f>L87+L88+L89</f>
        <v>769.27087499999993</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6">
        <f>N82+N90</f>
        <v>3333.5071250000001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0" t="s">
        <v>2327</v>
      </c>
      <c r="C123" s="402"/>
      <c r="D123" s="402"/>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1687</v>
      </c>
      <c r="B36" s="869" t="str">
        <f>VLOOKUP(A36,EQUIPOS!A6:D154,3,FALSE)</f>
        <v>Derretidora de asfalto (crafco o similar)</v>
      </c>
      <c r="C36" s="870"/>
      <c r="D36" s="870"/>
      <c r="E36" s="870"/>
      <c r="F36" s="870"/>
      <c r="G36" s="870"/>
      <c r="H36" s="871"/>
      <c r="I36" s="276"/>
      <c r="J36" s="277"/>
      <c r="K36" s="278">
        <f>VLOOKUP(A36,EQUIPOS!A6:D163,4,FALSE)</f>
        <v>3680</v>
      </c>
      <c r="L36" s="279"/>
      <c r="M36" s="280">
        <v>60</v>
      </c>
      <c r="N36" s="281">
        <f t="shared" ref="N36:N39" si="0">K36/M36</f>
        <v>61.333333333333336</v>
      </c>
    </row>
    <row r="37" spans="1:14">
      <c r="A37" s="119" t="s">
        <v>324</v>
      </c>
      <c r="B37" s="869" t="str">
        <f>VLOOKUP(A37,EQUIPOS!A7:D154,3,FALSE)</f>
        <v xml:space="preserve">Ruteadora </v>
      </c>
      <c r="C37" s="870"/>
      <c r="D37" s="870"/>
      <c r="E37" s="870"/>
      <c r="F37" s="870"/>
      <c r="G37" s="870"/>
      <c r="H37" s="871"/>
      <c r="I37" s="276"/>
      <c r="J37" s="277"/>
      <c r="K37" s="278">
        <f>VLOOKUP(A37,EQUIPOS!A7:D164,4,FALSE)</f>
        <v>8610</v>
      </c>
      <c r="L37" s="279"/>
      <c r="M37" s="280">
        <v>60</v>
      </c>
      <c r="N37" s="281">
        <f t="shared" si="0"/>
        <v>143.5</v>
      </c>
    </row>
    <row r="38" spans="1:14">
      <c r="A38" t="s">
        <v>176</v>
      </c>
      <c r="B38" s="869" t="str">
        <f>VLOOKUP(A38,EQUIPOS!A8:D154,3,FALSE)</f>
        <v xml:space="preserve">Compresor (barrido y soplado)
</v>
      </c>
      <c r="C38" s="870"/>
      <c r="D38" s="870"/>
      <c r="E38" s="870"/>
      <c r="F38" s="870"/>
      <c r="G38" s="870"/>
      <c r="H38" s="871"/>
      <c r="I38" s="276"/>
      <c r="J38" s="277"/>
      <c r="K38" s="278">
        <f>VLOOKUP(A38,EQUIPOS!A8:D165,4,FALSE)</f>
        <v>67200</v>
      </c>
      <c r="L38" s="279"/>
      <c r="M38" s="280">
        <v>60</v>
      </c>
      <c r="N38" s="281">
        <f t="shared" si="0"/>
        <v>1120</v>
      </c>
    </row>
    <row r="39" spans="1:14">
      <c r="A39" t="s">
        <v>138</v>
      </c>
      <c r="B39" s="869" t="str">
        <f>VLOOKUP(A39,EQUIPOS!A9:D154,3,FALSE)</f>
        <v>Camioneta D-300</v>
      </c>
      <c r="C39" s="870"/>
      <c r="D39" s="870"/>
      <c r="E39" s="870"/>
      <c r="F39" s="870"/>
      <c r="G39" s="870"/>
      <c r="H39" s="871"/>
      <c r="I39" s="276"/>
      <c r="J39" s="277"/>
      <c r="K39" s="278">
        <f>VLOOKUP(A39,EQUIPOS!A9:D166,4,FALSE)</f>
        <v>43420</v>
      </c>
      <c r="L39" s="279"/>
      <c r="M39" s="280">
        <v>60</v>
      </c>
      <c r="N39" s="281">
        <f t="shared" si="0"/>
        <v>723.66666666666663</v>
      </c>
    </row>
    <row r="40" spans="1:14">
      <c r="B40" s="869"/>
      <c r="C40" s="870"/>
      <c r="D40" s="870"/>
      <c r="E40" s="870"/>
      <c r="F40" s="870"/>
      <c r="G40" s="870"/>
      <c r="H40" s="871"/>
      <c r="I40" s="276"/>
      <c r="J40" s="277"/>
      <c r="K40" s="278"/>
      <c r="L40" s="279"/>
      <c r="M40" s="280"/>
      <c r="N40" s="281"/>
    </row>
    <row r="41" spans="1:14">
      <c r="B41" s="869"/>
      <c r="C41" s="870"/>
      <c r="D41" s="870"/>
      <c r="E41" s="870"/>
      <c r="F41" s="870"/>
      <c r="G41" s="870"/>
      <c r="H41" s="871"/>
      <c r="I41" s="276"/>
      <c r="J41" s="277"/>
      <c r="K41" s="278"/>
      <c r="L41" s="279"/>
      <c r="M41" s="280"/>
      <c r="N41" s="281"/>
    </row>
    <row r="42" spans="1:14">
      <c r="B42" s="869"/>
      <c r="C42" s="870"/>
      <c r="D42" s="870"/>
      <c r="E42" s="870"/>
      <c r="F42" s="870"/>
      <c r="G42" s="870"/>
      <c r="H42" s="871"/>
      <c r="I42" s="276"/>
      <c r="J42" s="277"/>
      <c r="K42" s="278"/>
      <c r="L42" s="279"/>
      <c r="M42" s="280"/>
      <c r="N42" s="281"/>
    </row>
    <row r="43" spans="1:14">
      <c r="B43" s="869"/>
      <c r="C43" s="870"/>
      <c r="D43" s="870"/>
      <c r="E43" s="870"/>
      <c r="F43" s="870"/>
      <c r="G43" s="870"/>
      <c r="H43" s="871"/>
      <c r="I43" s="276"/>
      <c r="J43" s="277"/>
      <c r="K43" s="278"/>
      <c r="L43" s="279"/>
      <c r="M43" s="280"/>
      <c r="N43" s="281"/>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0.05</v>
      </c>
      <c r="N46" s="353">
        <f>N84*M46</f>
        <v>21.27791666666667</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2069.7779166666669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43590</v>
      </c>
      <c r="N53" s="281">
        <f t="shared" ref="N53:N54" si="1">K53*M53</f>
        <v>305.13</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1770</v>
      </c>
      <c r="N54" s="281">
        <f t="shared" si="1"/>
        <v>212.4</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902"/>
      <c r="C61" s="903"/>
      <c r="D61" s="903"/>
      <c r="E61" s="903"/>
      <c r="F61" s="903"/>
      <c r="G61" s="903"/>
      <c r="H61" s="903"/>
      <c r="I61" s="873"/>
      <c r="J61" s="48"/>
      <c r="K61" s="50"/>
      <c r="L61" s="904"/>
      <c r="M61" s="905"/>
      <c r="N61" s="51"/>
    </row>
    <row r="62" spans="1:14" ht="15" thickBot="1">
      <c r="B62" s="820" t="s">
        <v>1037</v>
      </c>
      <c r="C62" s="821"/>
      <c r="D62" s="821"/>
      <c r="E62" s="821"/>
      <c r="F62" s="821"/>
      <c r="G62" s="821"/>
      <c r="H62" s="821"/>
      <c r="I62" s="821"/>
      <c r="J62" s="821"/>
      <c r="K62" s="821"/>
      <c r="L62" s="821"/>
      <c r="M62" s="822"/>
      <c r="N62" s="403">
        <f>SUM(N53:N61)</f>
        <v>517.53</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906" t="s">
        <v>1045</v>
      </c>
      <c r="M66" s="885"/>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7">
        <f>VLOOKUP(A67,TRANSPORTE!A6:D120,4,FALSE)</f>
        <v>1100</v>
      </c>
      <c r="M67" s="908"/>
      <c r="N67" s="296">
        <f>L67*K67</f>
        <v>7.7</v>
      </c>
    </row>
    <row r="68" spans="1:15">
      <c r="B68" s="52"/>
      <c r="C68" s="53"/>
      <c r="D68" s="53"/>
      <c r="E68" s="53"/>
      <c r="F68" s="53"/>
      <c r="G68" s="53"/>
      <c r="H68" s="320"/>
      <c r="I68" s="288"/>
      <c r="J68" s="295"/>
      <c r="K68" s="288"/>
      <c r="L68" s="907"/>
      <c r="M68" s="908"/>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98"/>
      <c r="M72" s="899"/>
      <c r="N72" s="133"/>
    </row>
    <row r="73" spans="1:15" ht="15" thickBot="1">
      <c r="B73" s="909" t="s">
        <v>1037</v>
      </c>
      <c r="C73" s="863"/>
      <c r="D73" s="863"/>
      <c r="E73" s="863"/>
      <c r="F73" s="863"/>
      <c r="G73" s="863"/>
      <c r="H73" s="863"/>
      <c r="I73" s="863"/>
      <c r="J73" s="863"/>
      <c r="K73" s="863"/>
      <c r="L73" s="863"/>
      <c r="M73" s="864"/>
      <c r="N73" s="110">
        <f>N67+N68+N69+N70+N71</f>
        <v>7.7</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59" t="s">
        <v>1047</v>
      </c>
      <c r="C77" s="860"/>
      <c r="D77" s="860"/>
      <c r="E77" s="860"/>
      <c r="F77" s="860"/>
      <c r="G77" s="860"/>
      <c r="H77" s="860"/>
      <c r="I77" s="79" t="s">
        <v>1048</v>
      </c>
      <c r="J77" s="81" t="s">
        <v>1494</v>
      </c>
      <c r="K77" s="80" t="s">
        <v>1050</v>
      </c>
      <c r="L77" s="861" t="s">
        <v>1034</v>
      </c>
      <c r="M77" s="862"/>
      <c r="N77" s="104" t="s">
        <v>1035</v>
      </c>
    </row>
    <row r="78" spans="1:15">
      <c r="A78" t="s">
        <v>7</v>
      </c>
      <c r="B78" s="55" t="str">
        <f>VLOOKUP(A78,'MANO DE OBRA'!A8:D68,3,FALSE)</f>
        <v>Obrero (2)</v>
      </c>
      <c r="C78" s="53"/>
      <c r="D78" s="53"/>
      <c r="E78" s="53"/>
      <c r="F78" s="53"/>
      <c r="G78" s="53"/>
      <c r="H78" s="53"/>
      <c r="I78" s="301">
        <f>K78/J78*100</f>
        <v>55207.567567567574</v>
      </c>
      <c r="J78" s="302">
        <v>185</v>
      </c>
      <c r="K78" s="303">
        <f>VLOOKUP(A78,'MANO DE OBRA'!A8:D99,4,FALSE)</f>
        <v>102134</v>
      </c>
      <c r="L78" s="56"/>
      <c r="M78" s="304">
        <v>480</v>
      </c>
      <c r="N78" s="404">
        <f>K78/M78</f>
        <v>212.77916666666667</v>
      </c>
      <c r="O78" s="112"/>
    </row>
    <row r="79" spans="1:15">
      <c r="A79" t="s">
        <v>30</v>
      </c>
      <c r="B79" s="55" t="str">
        <f>VLOOKUP(A79,'MANO DE OBRA'!A8:D69,3,FALSE)</f>
        <v>Oficial</v>
      </c>
      <c r="C79" s="53"/>
      <c r="D79" s="53"/>
      <c r="E79" s="53"/>
      <c r="F79" s="53"/>
      <c r="G79" s="53"/>
      <c r="H79" s="53"/>
      <c r="I79" s="301">
        <f>K79/J79*100</f>
        <v>55207.567567567574</v>
      </c>
      <c r="J79" s="302">
        <v>185</v>
      </c>
      <c r="K79" s="303">
        <f>VLOOKUP(A79,'MANO DE OBRA'!A8:D100,4,FALSE)</f>
        <v>102134</v>
      </c>
      <c r="L79" s="56"/>
      <c r="M79" s="308">
        <v>480</v>
      </c>
      <c r="N79" s="404">
        <f>K79/M79</f>
        <v>212.77916666666667</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96"/>
      <c r="C83" s="897"/>
      <c r="D83" s="897"/>
      <c r="E83" s="897"/>
      <c r="F83" s="897"/>
      <c r="G83" s="897"/>
      <c r="H83" s="897"/>
      <c r="I83" s="132"/>
      <c r="J83" s="132"/>
      <c r="K83" s="132"/>
      <c r="L83" s="910"/>
      <c r="M83" s="910"/>
      <c r="N83" s="51"/>
    </row>
    <row r="84" spans="1:14" ht="15" thickBot="1">
      <c r="B84" s="909" t="s">
        <v>1037</v>
      </c>
      <c r="C84" s="863"/>
      <c r="D84" s="863"/>
      <c r="E84" s="863"/>
      <c r="F84" s="863"/>
      <c r="G84" s="863"/>
      <c r="H84" s="863"/>
      <c r="I84" s="863"/>
      <c r="J84" s="863"/>
      <c r="K84" s="863"/>
      <c r="L84" s="863"/>
      <c r="M84" s="864"/>
      <c r="N84" s="310">
        <f>SUM(N78:N83)</f>
        <v>425.55833333333334</v>
      </c>
    </row>
    <row r="85" spans="1:14" ht="15" thickBot="1">
      <c r="B85" s="39"/>
      <c r="C85" s="40"/>
      <c r="D85" s="40"/>
      <c r="E85" s="40"/>
      <c r="F85" s="40"/>
      <c r="G85" s="40"/>
      <c r="H85" s="40"/>
      <c r="I85" s="40"/>
      <c r="J85" s="40"/>
      <c r="K85" s="40"/>
      <c r="L85" s="40"/>
      <c r="M85" s="40"/>
      <c r="N85" s="41"/>
    </row>
    <row r="86" spans="1:14" ht="15" thickBot="1">
      <c r="B86" s="820" t="s">
        <v>1051</v>
      </c>
      <c r="C86" s="821"/>
      <c r="D86" s="821"/>
      <c r="E86" s="821"/>
      <c r="F86" s="821"/>
      <c r="G86" s="821"/>
      <c r="H86" s="821"/>
      <c r="I86" s="821"/>
      <c r="J86" s="821"/>
      <c r="K86" s="821"/>
      <c r="L86" s="821"/>
      <c r="M86" s="822"/>
      <c r="N86" s="105">
        <f>N48+N62+N73+N84</f>
        <v>3020.5662499999999</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5" t="s">
        <v>1053</v>
      </c>
      <c r="C90" s="866"/>
      <c r="D90" s="866"/>
      <c r="E90" s="866"/>
      <c r="F90" s="866"/>
      <c r="G90" s="866"/>
      <c r="H90" s="866"/>
      <c r="I90" s="323"/>
      <c r="J90" s="343"/>
      <c r="K90" s="311" t="s">
        <v>1054</v>
      </c>
      <c r="L90" s="867" t="s">
        <v>1055</v>
      </c>
      <c r="M90" s="868"/>
      <c r="N90" s="312"/>
    </row>
    <row r="91" spans="1:14">
      <c r="B91" s="853" t="s">
        <v>1056</v>
      </c>
      <c r="C91" s="854"/>
      <c r="D91" s="854"/>
      <c r="E91" s="854"/>
      <c r="F91" s="854"/>
      <c r="G91" s="854"/>
      <c r="H91" s="854"/>
      <c r="I91" s="93"/>
      <c r="J91" s="94"/>
      <c r="K91" s="313">
        <v>0.2</v>
      </c>
      <c r="L91" s="855">
        <f>N86*K91</f>
        <v>604.11324999999999</v>
      </c>
      <c r="M91" s="856"/>
      <c r="N91" s="57"/>
    </row>
    <row r="92" spans="1:14">
      <c r="B92" s="95" t="s">
        <v>1057</v>
      </c>
      <c r="C92" s="96"/>
      <c r="D92" s="96"/>
      <c r="E92" s="96"/>
      <c r="F92" s="96"/>
      <c r="G92" s="96"/>
      <c r="H92" s="96"/>
      <c r="I92" s="93"/>
      <c r="J92" s="94"/>
      <c r="K92" s="313">
        <v>0.05</v>
      </c>
      <c r="L92" s="855">
        <f>N86*K92</f>
        <v>151.0283125</v>
      </c>
      <c r="M92" s="856"/>
      <c r="N92" s="57"/>
    </row>
    <row r="93" spans="1:14" ht="15" thickBot="1">
      <c r="B93" s="97" t="s">
        <v>1058</v>
      </c>
      <c r="C93" s="98"/>
      <c r="D93" s="98"/>
      <c r="E93" s="98"/>
      <c r="F93" s="98"/>
      <c r="G93" s="98"/>
      <c r="H93" s="98"/>
      <c r="I93" s="99"/>
      <c r="J93" s="100"/>
      <c r="K93" s="314">
        <v>0.05</v>
      </c>
      <c r="L93" s="857">
        <f>N86*K93</f>
        <v>151.0283125</v>
      </c>
      <c r="M93" s="858"/>
      <c r="N93" s="57"/>
    </row>
    <row r="94" spans="1:14" ht="15" thickBot="1">
      <c r="B94" s="820" t="s">
        <v>1037</v>
      </c>
      <c r="C94" s="821"/>
      <c r="D94" s="821"/>
      <c r="E94" s="821"/>
      <c r="F94" s="821"/>
      <c r="G94" s="821"/>
      <c r="H94" s="821"/>
      <c r="I94" s="821"/>
      <c r="J94" s="821"/>
      <c r="K94" s="821"/>
      <c r="L94" s="821"/>
      <c r="M94" s="822"/>
      <c r="N94" s="58">
        <f>L91+L92+L93</f>
        <v>906.16987499999993</v>
      </c>
    </row>
    <row r="95" spans="1:14" ht="15" thickBot="1">
      <c r="B95" s="39"/>
      <c r="C95" s="40"/>
      <c r="D95" s="40"/>
      <c r="E95" s="40"/>
      <c r="F95" s="40"/>
      <c r="G95" s="40"/>
      <c r="H95" s="40"/>
      <c r="I95" s="40"/>
      <c r="J95" s="40"/>
      <c r="K95" s="40"/>
      <c r="L95" s="40"/>
      <c r="M95" s="40"/>
      <c r="N95" s="41"/>
    </row>
    <row r="96" spans="1:14" ht="15" thickBot="1">
      <c r="A96" t="s">
        <v>2122</v>
      </c>
      <c r="B96" s="820" t="s">
        <v>1059</v>
      </c>
      <c r="C96" s="821"/>
      <c r="D96" s="821"/>
      <c r="E96" s="821"/>
      <c r="F96" s="821"/>
      <c r="G96" s="821"/>
      <c r="H96" s="821"/>
      <c r="I96" s="821"/>
      <c r="J96" s="821"/>
      <c r="K96" s="821"/>
      <c r="L96" s="821"/>
      <c r="M96" s="822"/>
      <c r="N96" s="196">
        <f>N86+N94</f>
        <v>3926.7361249999999</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23" t="s">
        <v>2324</v>
      </c>
      <c r="C113" s="824"/>
      <c r="D113" s="824"/>
      <c r="E113" s="824"/>
      <c r="F113" s="824"/>
      <c r="G113" s="824"/>
      <c r="H113" s="824"/>
      <c r="I113" s="824"/>
      <c r="J113" s="824"/>
      <c r="K113" s="824"/>
      <c r="L113" s="824"/>
      <c r="M113" s="824"/>
      <c r="N113" s="825"/>
    </row>
    <row r="114" spans="2:14" ht="15" customHeight="1">
      <c r="B114" s="823"/>
      <c r="C114" s="824"/>
      <c r="D114" s="824"/>
      <c r="E114" s="824"/>
      <c r="F114" s="824"/>
      <c r="G114" s="824"/>
      <c r="H114" s="824"/>
      <c r="I114" s="824"/>
      <c r="J114" s="824"/>
      <c r="K114" s="824"/>
      <c r="L114" s="824"/>
      <c r="M114" s="824"/>
      <c r="N114" s="825"/>
    </row>
    <row r="115" spans="2:14" ht="30" customHeight="1">
      <c r="B115" s="826" t="s">
        <v>2325</v>
      </c>
      <c r="C115" s="827"/>
      <c r="D115" s="827"/>
      <c r="E115" s="827"/>
      <c r="F115" s="827"/>
      <c r="G115" s="827"/>
      <c r="H115" s="827"/>
      <c r="I115" s="827"/>
      <c r="J115" s="827"/>
      <c r="K115" s="827"/>
      <c r="L115" s="827"/>
      <c r="M115" s="827"/>
      <c r="N115" s="828"/>
    </row>
    <row r="116" spans="2:14">
      <c r="B116" s="826"/>
      <c r="C116" s="827"/>
      <c r="D116" s="827"/>
      <c r="E116" s="827"/>
      <c r="F116" s="827"/>
      <c r="G116" s="827"/>
      <c r="H116" s="827"/>
      <c r="I116" s="827"/>
      <c r="J116" s="827"/>
      <c r="K116" s="827"/>
      <c r="L116" s="827"/>
      <c r="M116" s="827"/>
      <c r="N116" s="828"/>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6"/>
      <c r="K126" s="886"/>
      <c r="L126" s="886"/>
      <c r="M126" s="886"/>
      <c r="N126" s="887"/>
    </row>
    <row r="127" spans="2:14" ht="15" thickBot="1">
      <c r="B127" s="270" t="s">
        <v>2327</v>
      </c>
      <c r="C127" s="402"/>
      <c r="D127" s="402"/>
      <c r="E127" s="63"/>
      <c r="F127" s="63"/>
      <c r="G127" s="63"/>
      <c r="H127" s="63"/>
      <c r="I127" s="63"/>
      <c r="J127" s="888"/>
      <c r="K127" s="888"/>
      <c r="L127" s="888"/>
      <c r="M127" s="888"/>
      <c r="N127" s="889"/>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6"/>
      <c r="J36" s="277"/>
      <c r="K36" s="278">
        <f>VLOOKUP(A36,EQUIPOS!A6:D163,4,FALSE)</f>
        <v>2940</v>
      </c>
      <c r="L36" s="279"/>
      <c r="M36" s="280">
        <v>6.25</v>
      </c>
      <c r="N36" s="281">
        <f t="shared" ref="N36:N41" si="0">K36/M36</f>
        <v>470.4</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50</v>
      </c>
      <c r="N37" s="281">
        <f t="shared" si="0"/>
        <v>1344</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76"/>
      <c r="J38" s="277"/>
      <c r="K38" s="278">
        <f>VLOOKUP(A38,EQUIPOS!A8:D165,4,FALSE)</f>
        <v>21170</v>
      </c>
      <c r="L38" s="279"/>
      <c r="M38" s="280">
        <v>3.75</v>
      </c>
      <c r="N38" s="281">
        <f t="shared" si="0"/>
        <v>5645.333333333333</v>
      </c>
    </row>
    <row r="39" spans="1:14">
      <c r="A39" t="s">
        <v>228</v>
      </c>
      <c r="B39" s="869" t="str">
        <f>VLOOKUP(A39,EQUIPOS!A9:D154,3,FALSE)</f>
        <v xml:space="preserve">Formaleta metálica (concreto hidráulico)
</v>
      </c>
      <c r="C39" s="870"/>
      <c r="D39" s="870"/>
      <c r="E39" s="870"/>
      <c r="F39" s="870"/>
      <c r="G39" s="870"/>
      <c r="H39" s="871"/>
      <c r="I39" s="276"/>
      <c r="J39" s="277"/>
      <c r="K39" s="278">
        <f>VLOOKUP(A39,EQUIPOS!A9:D166,4,FALSE)</f>
        <v>1112</v>
      </c>
      <c r="L39" s="279"/>
      <c r="M39" s="280">
        <v>6.25</v>
      </c>
      <c r="N39" s="281">
        <f t="shared" si="0"/>
        <v>177.92</v>
      </c>
    </row>
    <row r="40" spans="1:14">
      <c r="A40" t="s">
        <v>301</v>
      </c>
      <c r="B40" s="869" t="str">
        <f>VLOOKUP(A40,EQUIPOS!A10:D154,3,FALSE)</f>
        <v>Regla vibratoria, de longitud de 3 a 5 m, motor de 3600 rpm, potencia 6 HP</v>
      </c>
      <c r="C40" s="870"/>
      <c r="D40" s="870"/>
      <c r="E40" s="870"/>
      <c r="F40" s="870"/>
      <c r="G40" s="870"/>
      <c r="H40" s="871"/>
      <c r="I40" s="276"/>
      <c r="J40" s="277"/>
      <c r="K40" s="278">
        <f>VLOOKUP(A40,EQUIPOS!A10:D167,4,FALSE)</f>
        <v>12500</v>
      </c>
      <c r="L40" s="279"/>
      <c r="M40" s="280">
        <v>6.25</v>
      </c>
      <c r="N40" s="281">
        <f t="shared" si="0"/>
        <v>2000</v>
      </c>
    </row>
    <row r="41" spans="1:14">
      <c r="A41" t="s">
        <v>363</v>
      </c>
      <c r="B41" s="869" t="str">
        <f>VLOOKUP(A41,EQUIPOS!A11:D155,3,FALSE)</f>
        <v>Vibrador de concreto, Motor de 3 hp a 18.000 rpm Mangueras de 4 mt</v>
      </c>
      <c r="C41" s="870"/>
      <c r="D41" s="870"/>
      <c r="E41" s="870"/>
      <c r="F41" s="870"/>
      <c r="G41" s="870"/>
      <c r="H41" s="871"/>
      <c r="I41" s="276"/>
      <c r="J41" s="277"/>
      <c r="K41" s="278">
        <f>VLOOKUP(A41,EQUIPOS!A11:D168,4,FALSE)</f>
        <v>5210</v>
      </c>
      <c r="L41" s="279"/>
      <c r="M41" s="280">
        <v>6.25</v>
      </c>
      <c r="N41" s="281">
        <f t="shared" si="0"/>
        <v>833.6</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N83*M46</f>
        <v>919.20800000000008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11390.461333333335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3370</v>
      </c>
      <c r="N53" s="281">
        <f>K53*M53</f>
        <v>20672.453703703701</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3270</v>
      </c>
      <c r="N54" s="281">
        <f>K54*M54</f>
        <v>1211.1111111111113</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1370</v>
      </c>
      <c r="N55" s="281">
        <f>K55*M55</f>
        <v>1522.2222222222224</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5690</v>
      </c>
      <c r="N56" s="281">
        <f>K56*M56</f>
        <v>6322.2222222222226</v>
      </c>
    </row>
    <row r="57" spans="1:14">
      <c r="A57" s="150" t="s">
        <v>849</v>
      </c>
      <c r="B57" s="902" t="str">
        <f>VLOOKUP(A57,MATERIALES!A7:D373,3,FALSE)</f>
        <v>Antisol blanco (presentación 20 kg)</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20" t="str">
        <f>VLOOKUP(A57,MATERIALES!A11:D649,2,FALSE)</f>
        <v>kg</v>
      </c>
      <c r="K57" s="50">
        <v>1.1200000000000001</v>
      </c>
      <c r="L57" s="907">
        <f>VLOOKUP(A57,MATERIALES!A4:D373,4,FALSE)</f>
        <v>5290</v>
      </c>
      <c r="M57" s="908"/>
      <c r="N57" s="281">
        <f>K57*L57</f>
        <v>5924.8</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391280</v>
      </c>
      <c r="N58" s="281">
        <f>K58*M58</f>
        <v>395192.8</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20" t="s">
        <v>1037</v>
      </c>
      <c r="C61" s="821"/>
      <c r="D61" s="821"/>
      <c r="E61" s="821"/>
      <c r="F61" s="821"/>
      <c r="G61" s="821"/>
      <c r="H61" s="821"/>
      <c r="I61" s="821"/>
      <c r="J61" s="821"/>
      <c r="K61" s="821"/>
      <c r="L61" s="821"/>
      <c r="M61" s="822"/>
      <c r="N61" s="403">
        <f>SUM(N53:N60)</f>
        <v>430845.60925925925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6" t="s">
        <v>1045</v>
      </c>
      <c r="M65" s="885"/>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7">
        <f>VLOOKUP(A66,TRANSPORTE!A5:D117,4,FALSE)</f>
        <v>1530</v>
      </c>
      <c r="M66" s="908"/>
      <c r="N66" s="296">
        <f>K66*L66</f>
        <v>1545.3</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8"/>
      <c r="M71" s="899"/>
      <c r="N71" s="133"/>
    </row>
    <row r="72" spans="1:15" ht="15" thickBot="1">
      <c r="B72" s="909" t="s">
        <v>1037</v>
      </c>
      <c r="C72" s="863"/>
      <c r="D72" s="863"/>
      <c r="E72" s="863"/>
      <c r="F72" s="863"/>
      <c r="G72" s="863"/>
      <c r="H72" s="863"/>
      <c r="I72" s="863"/>
      <c r="J72" s="863"/>
      <c r="K72" s="863"/>
      <c r="L72" s="863"/>
      <c r="M72" s="864"/>
      <c r="N72" s="110">
        <f>N66+N67+N68+N69+N70</f>
        <v>1545.3</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9" t="s">
        <v>1047</v>
      </c>
      <c r="C76" s="860"/>
      <c r="D76" s="860"/>
      <c r="E76" s="860"/>
      <c r="F76" s="860"/>
      <c r="G76" s="860"/>
      <c r="H76" s="860"/>
      <c r="I76" s="79" t="s">
        <v>1048</v>
      </c>
      <c r="J76" s="81" t="s">
        <v>1494</v>
      </c>
      <c r="K76" s="80" t="s">
        <v>1050</v>
      </c>
      <c r="L76" s="861" t="s">
        <v>1034</v>
      </c>
      <c r="M76" s="862"/>
      <c r="N76" s="104" t="s">
        <v>1035</v>
      </c>
    </row>
    <row r="77" spans="1:15">
      <c r="A77" s="151" t="s">
        <v>17</v>
      </c>
      <c r="B77" s="55" t="str">
        <f>VLOOKUP(A77,'MANO DE OBRA'!A8:D68,3,FALSE)</f>
        <v>Obrero (7)</v>
      </c>
      <c r="C77" s="53"/>
      <c r="D77" s="53"/>
      <c r="E77" s="53"/>
      <c r="F77" s="53"/>
      <c r="G77" s="53"/>
      <c r="H77" s="53"/>
      <c r="I77" s="301">
        <f>K77/J77*100</f>
        <v>193227.02702702701</v>
      </c>
      <c r="J77" s="302">
        <v>185</v>
      </c>
      <c r="K77" s="303">
        <f>VLOOKUP(A77,'MANO DE OBRA'!A8:D99,4,FALSE)</f>
        <v>357470</v>
      </c>
      <c r="L77" s="56"/>
      <c r="M77" s="304">
        <v>50</v>
      </c>
      <c r="N77" s="404">
        <f>K77/M77</f>
        <v>7149.4</v>
      </c>
      <c r="O77" s="112"/>
    </row>
    <row r="78" spans="1:15">
      <c r="A78" s="151"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50</v>
      </c>
      <c r="N78" s="404">
        <f>K78/M78</f>
        <v>2042.68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6"/>
      <c r="C82" s="897"/>
      <c r="D82" s="897"/>
      <c r="E82" s="897"/>
      <c r="F82" s="897"/>
      <c r="G82" s="897"/>
      <c r="H82" s="897"/>
      <c r="I82" s="132"/>
      <c r="J82" s="132"/>
      <c r="K82" s="132"/>
      <c r="L82" s="910"/>
      <c r="M82" s="910"/>
      <c r="N82" s="133"/>
    </row>
    <row r="83" spans="1:14" ht="15" thickBot="1">
      <c r="B83" s="909" t="s">
        <v>1037</v>
      </c>
      <c r="C83" s="863"/>
      <c r="D83" s="863"/>
      <c r="E83" s="863"/>
      <c r="F83" s="863"/>
      <c r="G83" s="863"/>
      <c r="H83" s="863"/>
      <c r="I83" s="863"/>
      <c r="J83" s="863"/>
      <c r="K83" s="863"/>
      <c r="L83" s="863"/>
      <c r="M83" s="864"/>
      <c r="N83" s="469">
        <f>SUM(N77:N82)</f>
        <v>9192.08</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452973.45059259259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3"/>
      <c r="J89" s="343"/>
      <c r="K89" s="311" t="s">
        <v>1054</v>
      </c>
      <c r="L89" s="867" t="s">
        <v>1055</v>
      </c>
      <c r="M89" s="868"/>
      <c r="N89" s="312"/>
    </row>
    <row r="90" spans="1:14">
      <c r="B90" s="853" t="s">
        <v>1056</v>
      </c>
      <c r="C90" s="854"/>
      <c r="D90" s="854"/>
      <c r="E90" s="854"/>
      <c r="F90" s="854"/>
      <c r="G90" s="854"/>
      <c r="H90" s="854"/>
      <c r="I90" s="93"/>
      <c r="J90" s="94"/>
      <c r="K90" s="313">
        <v>0.2</v>
      </c>
      <c r="L90" s="855">
        <f>N85*K90</f>
        <v>90594.690118518527</v>
      </c>
      <c r="M90" s="856"/>
      <c r="N90" s="57"/>
    </row>
    <row r="91" spans="1:14">
      <c r="B91" s="95" t="s">
        <v>1057</v>
      </c>
      <c r="C91" s="96"/>
      <c r="D91" s="96"/>
      <c r="E91" s="96"/>
      <c r="F91" s="96"/>
      <c r="G91" s="96"/>
      <c r="H91" s="96"/>
      <c r="I91" s="93"/>
      <c r="J91" s="94"/>
      <c r="K91" s="313">
        <v>0.05</v>
      </c>
      <c r="L91" s="855">
        <f>N85*K91</f>
        <v>22648.672529629632</v>
      </c>
      <c r="M91" s="856"/>
      <c r="N91" s="57"/>
    </row>
    <row r="92" spans="1:14" ht="15" thickBot="1">
      <c r="B92" s="97" t="s">
        <v>1058</v>
      </c>
      <c r="C92" s="98"/>
      <c r="D92" s="98"/>
      <c r="E92" s="98"/>
      <c r="F92" s="98"/>
      <c r="G92" s="98"/>
      <c r="H92" s="98"/>
      <c r="I92" s="99"/>
      <c r="J92" s="100"/>
      <c r="K92" s="314">
        <v>0.05</v>
      </c>
      <c r="L92" s="857">
        <f>N85*K92</f>
        <v>22648.672529629632</v>
      </c>
      <c r="M92" s="858"/>
      <c r="N92" s="57"/>
    </row>
    <row r="93" spans="1:14" ht="15" thickBot="1">
      <c r="B93" s="820" t="s">
        <v>1037</v>
      </c>
      <c r="C93" s="821"/>
      <c r="D93" s="821"/>
      <c r="E93" s="821"/>
      <c r="F93" s="821"/>
      <c r="G93" s="821"/>
      <c r="H93" s="821"/>
      <c r="I93" s="821"/>
      <c r="J93" s="821"/>
      <c r="K93" s="821"/>
      <c r="L93" s="821"/>
      <c r="M93" s="822"/>
      <c r="N93" s="58">
        <f>L90+L91+L92</f>
        <v>135892.03517777778</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6">
        <f>N85+N93</f>
        <v>588865.48577037035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3" t="s">
        <v>2324</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2325</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6"/>
      <c r="K125" s="886"/>
      <c r="L125" s="886"/>
      <c r="M125" s="886"/>
      <c r="N125" s="887"/>
    </row>
    <row r="126" spans="2:14" ht="15.75" customHeight="1" thickBot="1">
      <c r="B126" s="270" t="s">
        <v>2327</v>
      </c>
      <c r="C126" s="402"/>
      <c r="D126" s="402"/>
      <c r="E126" s="63"/>
      <c r="F126" s="63"/>
      <c r="G126" s="63"/>
      <c r="H126" s="63"/>
      <c r="I126" s="63"/>
      <c r="J126" s="888"/>
      <c r="K126" s="888"/>
      <c r="L126" s="888"/>
      <c r="M126" s="888"/>
      <c r="N126" s="889"/>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5" hidden="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6"/>
      <c r="J36" s="277"/>
      <c r="K36" s="278">
        <f>VLOOKUP(A36,EQUIPOS!A6:D163,4,FALSE)</f>
        <v>2940</v>
      </c>
      <c r="L36" s="279"/>
      <c r="M36" s="280">
        <v>6.25</v>
      </c>
      <c r="N36" s="281">
        <f t="shared" ref="N36:N41" si="0">K36/M36</f>
        <v>470.4</v>
      </c>
    </row>
    <row r="37" spans="1:14">
      <c r="A37" s="119" t="s">
        <v>176</v>
      </c>
      <c r="B37" s="869" t="str">
        <f>VLOOKUP(A37,EQUIPOS!A7:D154,3,FALSE)</f>
        <v xml:space="preserve">Compresor (barrido y soplado)
</v>
      </c>
      <c r="C37" s="870"/>
      <c r="D37" s="870"/>
      <c r="E37" s="870"/>
      <c r="F37" s="870"/>
      <c r="G37" s="870"/>
      <c r="H37" s="871"/>
      <c r="I37" s="276"/>
      <c r="J37" s="277"/>
      <c r="K37" s="278">
        <f>VLOOKUP(A37,EQUIPOS!A7:D164,4,FALSE)</f>
        <v>67200</v>
      </c>
      <c r="L37" s="279"/>
      <c r="M37" s="280">
        <v>50</v>
      </c>
      <c r="N37" s="281">
        <f t="shared" si="0"/>
        <v>1344</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76"/>
      <c r="J38" s="277"/>
      <c r="K38" s="278">
        <f>VLOOKUP(A38,EQUIPOS!A8:D165,4,FALSE)</f>
        <v>21170</v>
      </c>
      <c r="L38" s="279"/>
      <c r="M38" s="280">
        <v>3.75</v>
      </c>
      <c r="N38" s="281">
        <f t="shared" si="0"/>
        <v>5645.333333333333</v>
      </c>
    </row>
    <row r="39" spans="1:14">
      <c r="A39" t="s">
        <v>228</v>
      </c>
      <c r="B39" s="869" t="str">
        <f>VLOOKUP(A39,EQUIPOS!A9:D154,3,FALSE)</f>
        <v xml:space="preserve">Formaleta metálica (concreto hidráulico)
</v>
      </c>
      <c r="C39" s="870"/>
      <c r="D39" s="870"/>
      <c r="E39" s="870"/>
      <c r="F39" s="870"/>
      <c r="G39" s="870"/>
      <c r="H39" s="871"/>
      <c r="I39" s="276"/>
      <c r="J39" s="277"/>
      <c r="K39" s="278">
        <f>VLOOKUP(A39,EQUIPOS!A9:D166,4,FALSE)</f>
        <v>1112</v>
      </c>
      <c r="L39" s="279"/>
      <c r="M39" s="280">
        <v>6.25</v>
      </c>
      <c r="N39" s="281">
        <f t="shared" si="0"/>
        <v>177.92</v>
      </c>
    </row>
    <row r="40" spans="1:14">
      <c r="A40" t="s">
        <v>301</v>
      </c>
      <c r="B40" s="869" t="str">
        <f>VLOOKUP(A40,EQUIPOS!A10:D154,3,FALSE)</f>
        <v>Regla vibratoria, de longitud de 3 a 5 m, motor de 3600 rpm, potencia 6 HP</v>
      </c>
      <c r="C40" s="870"/>
      <c r="D40" s="870"/>
      <c r="E40" s="870"/>
      <c r="F40" s="870"/>
      <c r="G40" s="870"/>
      <c r="H40" s="871"/>
      <c r="I40" s="276"/>
      <c r="J40" s="277"/>
      <c r="K40" s="278">
        <f>VLOOKUP(A40,EQUIPOS!A10:D167,4,FALSE)</f>
        <v>12500</v>
      </c>
      <c r="L40" s="279"/>
      <c r="M40" s="280">
        <v>6.25</v>
      </c>
      <c r="N40" s="281">
        <f t="shared" si="0"/>
        <v>2000</v>
      </c>
    </row>
    <row r="41" spans="1:14">
      <c r="A41" t="s">
        <v>363</v>
      </c>
      <c r="B41" s="869" t="str">
        <f>VLOOKUP(A41,EQUIPOS!A11:D155,3,FALSE)</f>
        <v>Vibrador de concreto, Motor de 3 hp a 18.000 rpm Mangueras de 4 mt</v>
      </c>
      <c r="C41" s="870"/>
      <c r="D41" s="870"/>
      <c r="E41" s="870"/>
      <c r="F41" s="870"/>
      <c r="G41" s="870"/>
      <c r="H41" s="871"/>
      <c r="I41" s="276"/>
      <c r="J41" s="277"/>
      <c r="K41" s="278">
        <f>VLOOKUP(A41,EQUIPOS!A11:D168,4,FALSE)</f>
        <v>5210</v>
      </c>
      <c r="L41" s="279"/>
      <c r="M41" s="280">
        <v>6.25</v>
      </c>
      <c r="N41" s="281">
        <f t="shared" si="0"/>
        <v>833.6</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9"/>
      <c r="C44" s="870"/>
      <c r="D44" s="870"/>
      <c r="E44" s="870"/>
      <c r="F44" s="870"/>
      <c r="G44" s="870"/>
      <c r="H44" s="871"/>
      <c r="I44" s="872"/>
      <c r="J44" s="873"/>
      <c r="K44" s="278"/>
      <c r="L44" s="874"/>
      <c r="M44" s="875"/>
      <c r="N44" s="281"/>
    </row>
    <row r="45" spans="1:14">
      <c r="B45" s="869"/>
      <c r="C45" s="870"/>
      <c r="D45" s="870"/>
      <c r="E45" s="876"/>
      <c r="F45" s="870"/>
      <c r="G45" s="870"/>
      <c r="H45" s="871"/>
      <c r="I45" s="42"/>
      <c r="J45" s="43"/>
      <c r="K45" s="283"/>
      <c r="L45" s="285"/>
      <c r="M45" s="286"/>
      <c r="N45" s="287"/>
    </row>
    <row r="46" spans="1:14">
      <c r="B46" s="877" t="s">
        <v>1036</v>
      </c>
      <c r="C46" s="878"/>
      <c r="D46" s="878"/>
      <c r="E46" s="44"/>
      <c r="F46" s="45"/>
      <c r="G46" s="45"/>
      <c r="H46" s="46"/>
      <c r="I46" s="42"/>
      <c r="J46" s="43"/>
      <c r="K46" s="288"/>
      <c r="L46" s="285"/>
      <c r="M46" s="410">
        <v>0.1</v>
      </c>
      <c r="N46" s="353">
        <f>N83*M46</f>
        <v>919.20800000000008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SUM(N36:N47)</f>
        <v>11390.461333333335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3370</v>
      </c>
      <c r="N53" s="281">
        <f>K53*M53</f>
        <v>20672.453703703701</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16300</v>
      </c>
      <c r="N54" s="281">
        <f>K54*M54</f>
        <v>18256</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3270</v>
      </c>
      <c r="N55" s="281">
        <f>K55*M55</f>
        <v>1211.1111111111113</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1370</v>
      </c>
      <c r="N56" s="281">
        <f>K56*M56</f>
        <v>1522.2222222222224</v>
      </c>
    </row>
    <row r="57" spans="1:14">
      <c r="A57" s="150" t="s">
        <v>684</v>
      </c>
      <c r="B57" s="902" t="str">
        <f>VLOOKUP(A57,MATERIALES!A7:D373,3,FALSE)</f>
        <v>Sello de silicona o sellador autonivelante</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20" t="s">
        <v>144</v>
      </c>
      <c r="K57" s="50">
        <v>1.1111111111111112</v>
      </c>
      <c r="L57" s="907">
        <f>VLOOKUP(A57,MATERIALES!A4:D373,4,FALSE)</f>
        <v>5690</v>
      </c>
      <c r="M57" s="908"/>
      <c r="N57" s="281">
        <f>K57*L57</f>
        <v>6322.2222222222226</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5290</v>
      </c>
      <c r="N58" s="281">
        <f>K58*M58</f>
        <v>5924.8</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391280</v>
      </c>
      <c r="N59" s="281">
        <f>K59*M59</f>
        <v>395192.8</v>
      </c>
    </row>
    <row r="60" spans="1:14" ht="15" thickBot="1">
      <c r="B60" s="318"/>
      <c r="C60" s="319"/>
      <c r="D60" s="319"/>
      <c r="E60" s="319"/>
      <c r="F60" s="319"/>
      <c r="G60" s="319"/>
      <c r="H60" s="319"/>
      <c r="I60" s="319"/>
      <c r="J60" s="132"/>
      <c r="K60" s="132"/>
      <c r="L60" s="334"/>
      <c r="M60" s="333"/>
      <c r="N60" s="133"/>
    </row>
    <row r="61" spans="1:14" ht="15" thickBot="1">
      <c r="B61" s="820" t="s">
        <v>1037</v>
      </c>
      <c r="C61" s="821"/>
      <c r="D61" s="821"/>
      <c r="E61" s="821"/>
      <c r="F61" s="821"/>
      <c r="G61" s="821"/>
      <c r="H61" s="821"/>
      <c r="I61" s="821"/>
      <c r="J61" s="821"/>
      <c r="K61" s="821"/>
      <c r="L61" s="821"/>
      <c r="M61" s="822"/>
      <c r="N61" s="403">
        <f>SUM(N53:N60)</f>
        <v>449101.60925925925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6" t="s">
        <v>1045</v>
      </c>
      <c r="M65" s="885"/>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7">
        <f>VLOOKUP(A66,TRANSPORTE!A5:D117,4,FALSE)</f>
        <v>1530</v>
      </c>
      <c r="M66" s="908"/>
      <c r="N66" s="296">
        <f>K66*L66</f>
        <v>1545.3</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8"/>
      <c r="M71" s="899"/>
      <c r="N71" s="133"/>
    </row>
    <row r="72" spans="1:15" ht="15" thickBot="1">
      <c r="B72" s="909" t="s">
        <v>1037</v>
      </c>
      <c r="C72" s="863"/>
      <c r="D72" s="863"/>
      <c r="E72" s="863"/>
      <c r="F72" s="863"/>
      <c r="G72" s="863"/>
      <c r="H72" s="863"/>
      <c r="I72" s="863"/>
      <c r="J72" s="863"/>
      <c r="K72" s="863"/>
      <c r="L72" s="863"/>
      <c r="M72" s="864"/>
      <c r="N72" s="110">
        <f>N66+N67+N68+N69+N70</f>
        <v>1545.3</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9" t="s">
        <v>1047</v>
      </c>
      <c r="C76" s="860"/>
      <c r="D76" s="860"/>
      <c r="E76" s="860"/>
      <c r="F76" s="860"/>
      <c r="G76" s="860"/>
      <c r="H76" s="860"/>
      <c r="I76" s="79" t="s">
        <v>1048</v>
      </c>
      <c r="J76" s="81" t="s">
        <v>1494</v>
      </c>
      <c r="K76" s="80" t="s">
        <v>1050</v>
      </c>
      <c r="L76" s="861" t="s">
        <v>1034</v>
      </c>
      <c r="M76" s="862"/>
      <c r="N76" s="104" t="s">
        <v>1035</v>
      </c>
    </row>
    <row r="77" spans="1:15">
      <c r="A77" s="151" t="s">
        <v>17</v>
      </c>
      <c r="B77" s="55" t="str">
        <f>VLOOKUP(A77,'MANO DE OBRA'!A8:D68,3,FALSE)</f>
        <v>Obrero (7)</v>
      </c>
      <c r="C77" s="53"/>
      <c r="D77" s="53"/>
      <c r="E77" s="53"/>
      <c r="F77" s="53"/>
      <c r="G77" s="53"/>
      <c r="H77" s="53"/>
      <c r="I77" s="301">
        <f>K77/J77*100</f>
        <v>193227.02702702701</v>
      </c>
      <c r="J77" s="302">
        <v>185</v>
      </c>
      <c r="K77" s="303">
        <f>VLOOKUP(A77,'MANO DE OBRA'!A8:D99,4,FALSE)</f>
        <v>357470</v>
      </c>
      <c r="L77" s="56"/>
      <c r="M77" s="304">
        <v>50</v>
      </c>
      <c r="N77" s="404">
        <f>K77/M77</f>
        <v>7149.4</v>
      </c>
      <c r="O77" s="112"/>
    </row>
    <row r="78" spans="1:15">
      <c r="A78" s="151"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50</v>
      </c>
      <c r="N78" s="404">
        <f>K78/M78</f>
        <v>2042.68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6"/>
      <c r="C82" s="897"/>
      <c r="D82" s="897"/>
      <c r="E82" s="897"/>
      <c r="F82" s="897"/>
      <c r="G82" s="897"/>
      <c r="H82" s="897"/>
      <c r="I82" s="132"/>
      <c r="J82" s="132"/>
      <c r="K82" s="132"/>
      <c r="L82" s="910"/>
      <c r="M82" s="910"/>
      <c r="N82" s="51"/>
    </row>
    <row r="83" spans="1:14" ht="15" thickBot="1">
      <c r="B83" s="909" t="s">
        <v>1037</v>
      </c>
      <c r="C83" s="863"/>
      <c r="D83" s="863"/>
      <c r="E83" s="863"/>
      <c r="F83" s="863"/>
      <c r="G83" s="863"/>
      <c r="H83" s="863"/>
      <c r="I83" s="863"/>
      <c r="J83" s="863"/>
      <c r="K83" s="863"/>
      <c r="L83" s="863"/>
      <c r="M83" s="864"/>
      <c r="N83" s="310">
        <f>SUM(N77:N82)</f>
        <v>9192.08</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471229.45059259259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3"/>
      <c r="J89" s="343"/>
      <c r="K89" s="311" t="s">
        <v>1054</v>
      </c>
      <c r="L89" s="867" t="s">
        <v>1055</v>
      </c>
      <c r="M89" s="868"/>
      <c r="N89" s="312"/>
    </row>
    <row r="90" spans="1:14">
      <c r="B90" s="853" t="s">
        <v>1056</v>
      </c>
      <c r="C90" s="854"/>
      <c r="D90" s="854"/>
      <c r="E90" s="854"/>
      <c r="F90" s="854"/>
      <c r="G90" s="854"/>
      <c r="H90" s="854"/>
      <c r="I90" s="93"/>
      <c r="J90" s="94"/>
      <c r="K90" s="313">
        <v>0.2</v>
      </c>
      <c r="L90" s="855">
        <f>N85*K90</f>
        <v>94245.890118518524</v>
      </c>
      <c r="M90" s="856"/>
      <c r="N90" s="57"/>
    </row>
    <row r="91" spans="1:14">
      <c r="B91" s="95" t="s">
        <v>1057</v>
      </c>
      <c r="C91" s="96"/>
      <c r="D91" s="96"/>
      <c r="E91" s="96"/>
      <c r="F91" s="96"/>
      <c r="G91" s="96"/>
      <c r="H91" s="96"/>
      <c r="I91" s="93"/>
      <c r="J91" s="94"/>
      <c r="K91" s="313">
        <v>0.05</v>
      </c>
      <c r="L91" s="855">
        <f>N85*K91</f>
        <v>23561.472529629631</v>
      </c>
      <c r="M91" s="856"/>
      <c r="N91" s="57"/>
    </row>
    <row r="92" spans="1:14" ht="15" thickBot="1">
      <c r="B92" s="97" t="s">
        <v>1058</v>
      </c>
      <c r="C92" s="98"/>
      <c r="D92" s="98"/>
      <c r="E92" s="98"/>
      <c r="F92" s="98"/>
      <c r="G92" s="98"/>
      <c r="H92" s="98"/>
      <c r="I92" s="99"/>
      <c r="J92" s="100"/>
      <c r="K92" s="314">
        <v>0.05</v>
      </c>
      <c r="L92" s="857">
        <f>N85*K92</f>
        <v>23561.472529629631</v>
      </c>
      <c r="M92" s="858"/>
      <c r="N92" s="57"/>
    </row>
    <row r="93" spans="1:14" ht="15" thickBot="1">
      <c r="B93" s="820" t="s">
        <v>1037</v>
      </c>
      <c r="C93" s="821"/>
      <c r="D93" s="821"/>
      <c r="E93" s="821"/>
      <c r="F93" s="821"/>
      <c r="G93" s="821"/>
      <c r="H93" s="821"/>
      <c r="I93" s="821"/>
      <c r="J93" s="821"/>
      <c r="K93" s="821"/>
      <c r="L93" s="821"/>
      <c r="M93" s="822"/>
      <c r="N93" s="58">
        <f>L90+L91+L92</f>
        <v>141368.83517777777</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6">
        <f>N85+N93</f>
        <v>612598.28577037039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3" t="s">
        <v>2324</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2325</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6"/>
      <c r="K125" s="886"/>
      <c r="L125" s="886"/>
      <c r="M125" s="886"/>
      <c r="N125" s="887"/>
    </row>
    <row r="126" spans="2:14" ht="15.75" customHeight="1" thickBot="1">
      <c r="B126" s="270" t="s">
        <v>2327</v>
      </c>
      <c r="C126" s="402"/>
      <c r="D126" s="402"/>
      <c r="E126" s="63"/>
      <c r="F126" s="63"/>
      <c r="G126" s="63"/>
      <c r="H126" s="63"/>
      <c r="I126" s="63"/>
      <c r="J126" s="888"/>
      <c r="K126" s="888"/>
      <c r="L126" s="888"/>
      <c r="M126" s="888"/>
      <c r="N126" s="889"/>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29.25" customHeight="1" thickBot="1">
      <c r="A31" s="163" t="s">
        <v>1929</v>
      </c>
      <c r="B31" s="86" t="s">
        <v>1177</v>
      </c>
      <c r="C31" s="962" t="s">
        <v>1709</v>
      </c>
      <c r="D31" s="963"/>
      <c r="E31" s="963"/>
      <c r="F31" s="963"/>
      <c r="G31" s="963"/>
      <c r="H31" s="963"/>
      <c r="I31" s="963"/>
      <c r="J31" s="963"/>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0"/>
      <c r="F40" s="870"/>
      <c r="G40" s="870"/>
      <c r="H40" s="871"/>
      <c r="I40" s="42"/>
      <c r="J40" s="43"/>
      <c r="K40" s="278"/>
      <c r="L40" s="285"/>
      <c r="M40" s="286"/>
      <c r="N40" s="281"/>
    </row>
    <row r="41" spans="1:14">
      <c r="B41" s="329"/>
      <c r="C41" s="330"/>
      <c r="D41" s="330"/>
      <c r="E41" s="330"/>
      <c r="F41" s="332"/>
      <c r="G41" s="332"/>
      <c r="H41" s="131"/>
      <c r="I41" s="42"/>
      <c r="J41" s="43"/>
      <c r="K41" s="283"/>
      <c r="L41" s="285"/>
      <c r="M41" s="286"/>
      <c r="N41" s="287"/>
    </row>
    <row r="42" spans="1:14">
      <c r="B42" s="877"/>
      <c r="C42" s="878"/>
      <c r="D42" s="878"/>
      <c r="E42" s="44"/>
      <c r="F42" s="45"/>
      <c r="G42" s="45"/>
      <c r="H42" s="46"/>
      <c r="I42" s="42"/>
      <c r="J42" s="43"/>
      <c r="K42" s="288"/>
      <c r="L42" s="285"/>
      <c r="M42" s="410"/>
      <c r="N42" s="353"/>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4" t="s">
        <v>1029</v>
      </c>
      <c r="K48" s="91" t="s">
        <v>1030</v>
      </c>
      <c r="L48" s="901" t="s">
        <v>1039</v>
      </c>
      <c r="M48" s="900"/>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660</v>
      </c>
      <c r="N49" s="281">
        <f>K49*M49</f>
        <v>660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SUM(N49:N53)</f>
        <v>660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320"/>
      <c r="I60" s="288"/>
      <c r="J60" s="295"/>
      <c r="K60" s="288"/>
      <c r="L60" s="907"/>
      <c r="M60" s="90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660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132</v>
      </c>
      <c r="M83" s="856"/>
      <c r="N83" s="57"/>
    </row>
    <row r="84" spans="1:14">
      <c r="B84" s="95" t="s">
        <v>1057</v>
      </c>
      <c r="C84" s="96"/>
      <c r="D84" s="96"/>
      <c r="E84" s="96"/>
      <c r="F84" s="96"/>
      <c r="G84" s="96"/>
      <c r="H84" s="96"/>
      <c r="I84" s="93"/>
      <c r="J84" s="94"/>
      <c r="K84" s="313">
        <v>0.05</v>
      </c>
      <c r="L84" s="855">
        <f>N78*K84</f>
        <v>33</v>
      </c>
      <c r="M84" s="856"/>
      <c r="N84" s="57"/>
    </row>
    <row r="85" spans="1:14" ht="15" thickBot="1">
      <c r="B85" s="97" t="s">
        <v>1058</v>
      </c>
      <c r="C85" s="98"/>
      <c r="D85" s="98"/>
      <c r="E85" s="98"/>
      <c r="F85" s="98"/>
      <c r="G85" s="98"/>
      <c r="H85" s="98"/>
      <c r="I85" s="99"/>
      <c r="J85" s="100"/>
      <c r="K85" s="314">
        <v>0.05</v>
      </c>
      <c r="L85" s="857">
        <f>N78*K85</f>
        <v>33</v>
      </c>
      <c r="M85" s="858"/>
      <c r="N85" s="57"/>
    </row>
    <row r="86" spans="1:14" ht="15" thickBot="1">
      <c r="B86" s="820" t="s">
        <v>1037</v>
      </c>
      <c r="C86" s="821"/>
      <c r="D86" s="821"/>
      <c r="E86" s="821"/>
      <c r="F86" s="821"/>
      <c r="G86" s="821"/>
      <c r="H86" s="821"/>
      <c r="I86" s="821"/>
      <c r="J86" s="821"/>
      <c r="K86" s="821"/>
      <c r="L86" s="821"/>
      <c r="M86" s="822"/>
      <c r="N86" s="58">
        <f>L83+L84+L85</f>
        <v>198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9.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0" t="s">
        <v>2327</v>
      </c>
      <c r="C119" s="402"/>
      <c r="D119" s="402"/>
      <c r="E119" s="63"/>
      <c r="F119" s="63"/>
      <c r="G119" s="63"/>
      <c r="H119" s="63"/>
      <c r="I119" s="63"/>
      <c r="J119" s="888"/>
      <c r="K119" s="888"/>
      <c r="L119" s="888"/>
      <c r="M119" s="888"/>
      <c r="N119" s="88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29.25" customHeight="1" thickBot="1">
      <c r="A31" t="s">
        <v>1929</v>
      </c>
      <c r="B31" s="86" t="s">
        <v>1710</v>
      </c>
      <c r="C31" s="962" t="s">
        <v>2146</v>
      </c>
      <c r="D31" s="963"/>
      <c r="E31" s="963"/>
      <c r="F31" s="963"/>
      <c r="G31" s="963"/>
      <c r="H31" s="963"/>
      <c r="I31" s="963"/>
      <c r="J31" s="963"/>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0"/>
      <c r="F40" s="870"/>
      <c r="G40" s="870"/>
      <c r="H40" s="871"/>
      <c r="I40" s="42"/>
      <c r="J40" s="43"/>
      <c r="K40" s="278"/>
      <c r="L40" s="285"/>
      <c r="M40" s="286"/>
      <c r="N40" s="281"/>
    </row>
    <row r="41" spans="1:14">
      <c r="B41" s="329"/>
      <c r="C41" s="330"/>
      <c r="D41" s="330"/>
      <c r="E41" s="330"/>
      <c r="F41" s="332"/>
      <c r="G41" s="332"/>
      <c r="H41" s="131"/>
      <c r="I41" s="42"/>
      <c r="J41" s="43"/>
      <c r="K41" s="283"/>
      <c r="L41" s="285"/>
      <c r="M41" s="286"/>
      <c r="N41" s="287"/>
    </row>
    <row r="42" spans="1:14">
      <c r="B42" s="877"/>
      <c r="C42" s="878"/>
      <c r="D42" s="878"/>
      <c r="E42" s="44"/>
      <c r="F42" s="45"/>
      <c r="G42" s="45"/>
      <c r="H42" s="46"/>
      <c r="I42" s="42"/>
      <c r="J42" s="43"/>
      <c r="K42" s="288"/>
      <c r="L42" s="285"/>
      <c r="M42" s="410"/>
      <c r="N42" s="353"/>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4" t="s">
        <v>1029</v>
      </c>
      <c r="K48" s="91" t="s">
        <v>1030</v>
      </c>
      <c r="L48" s="901" t="s">
        <v>1039</v>
      </c>
      <c r="M48" s="900"/>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690</v>
      </c>
      <c r="N49" s="281">
        <f>K49*M49</f>
        <v>690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SUM(N49:N53)</f>
        <v>690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320"/>
      <c r="I60" s="288"/>
      <c r="J60" s="295"/>
      <c r="K60" s="288"/>
      <c r="L60" s="907"/>
      <c r="M60" s="90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690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138</v>
      </c>
      <c r="M83" s="856"/>
      <c r="N83" s="57"/>
    </row>
    <row r="84" spans="1:14">
      <c r="B84" s="95" t="s">
        <v>1057</v>
      </c>
      <c r="C84" s="96"/>
      <c r="D84" s="96"/>
      <c r="E84" s="96"/>
      <c r="F84" s="96"/>
      <c r="G84" s="96"/>
      <c r="H84" s="96"/>
      <c r="I84" s="93"/>
      <c r="J84" s="94"/>
      <c r="K84" s="313">
        <v>0.05</v>
      </c>
      <c r="L84" s="855">
        <f>N78*K84</f>
        <v>34.5</v>
      </c>
      <c r="M84" s="856"/>
      <c r="N84" s="57"/>
    </row>
    <row r="85" spans="1:14" ht="15" thickBot="1">
      <c r="B85" s="97" t="s">
        <v>1058</v>
      </c>
      <c r="C85" s="98"/>
      <c r="D85" s="98"/>
      <c r="E85" s="98"/>
      <c r="F85" s="98"/>
      <c r="G85" s="98"/>
      <c r="H85" s="98"/>
      <c r="I85" s="99"/>
      <c r="J85" s="100"/>
      <c r="K85" s="314">
        <v>0.05</v>
      </c>
      <c r="L85" s="857">
        <f>N78*K85</f>
        <v>34.5</v>
      </c>
      <c r="M85" s="858"/>
      <c r="N85" s="57"/>
    </row>
    <row r="86" spans="1:14" ht="15" thickBot="1">
      <c r="B86" s="820" t="s">
        <v>1037</v>
      </c>
      <c r="C86" s="821"/>
      <c r="D86" s="821"/>
      <c r="E86" s="821"/>
      <c r="F86" s="821"/>
      <c r="G86" s="821"/>
      <c r="H86" s="821"/>
      <c r="I86" s="821"/>
      <c r="J86" s="821"/>
      <c r="K86" s="821"/>
      <c r="L86" s="821"/>
      <c r="M86" s="822"/>
      <c r="N86" s="58">
        <f>L83+L84+L85</f>
        <v>207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897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0"/>
      <c r="K118" s="970"/>
      <c r="L118" s="970"/>
      <c r="M118" s="970"/>
      <c r="N118" s="971"/>
    </row>
    <row r="119" spans="2:14" ht="15" thickBot="1">
      <c r="B119" s="428" t="s">
        <v>2327</v>
      </c>
      <c r="C119" s="429"/>
      <c r="D119" s="429"/>
      <c r="E119" s="268"/>
      <c r="F119" s="268"/>
      <c r="G119" s="268"/>
      <c r="H119" s="268"/>
      <c r="I119" s="268"/>
      <c r="J119" s="972"/>
      <c r="K119" s="972"/>
      <c r="L119" s="972"/>
      <c r="M119" s="972"/>
      <c r="N119" s="973"/>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41.25" customHeight="1" thickBot="1">
      <c r="A31" t="s">
        <v>1929</v>
      </c>
      <c r="B31" s="86" t="s">
        <v>1711</v>
      </c>
      <c r="C31" s="962" t="s">
        <v>2147</v>
      </c>
      <c r="D31" s="963"/>
      <c r="E31" s="963"/>
      <c r="F31" s="963"/>
      <c r="G31" s="963"/>
      <c r="H31" s="963"/>
      <c r="I31" s="963"/>
      <c r="J31" s="963"/>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280"/>
      <c r="N36" s="281"/>
    </row>
    <row r="37" spans="1:14">
      <c r="A37" s="119"/>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1"/>
    </row>
    <row r="39" spans="1:14">
      <c r="B39" s="869"/>
      <c r="C39" s="870"/>
      <c r="D39" s="870"/>
      <c r="E39" s="870"/>
      <c r="F39" s="870"/>
      <c r="G39" s="870"/>
      <c r="H39" s="871"/>
      <c r="I39" s="872"/>
      <c r="J39" s="873"/>
      <c r="K39" s="278"/>
      <c r="L39" s="874"/>
      <c r="M39" s="875"/>
      <c r="N39" s="281"/>
    </row>
    <row r="40" spans="1:14">
      <c r="B40" s="869"/>
      <c r="C40" s="870"/>
      <c r="D40" s="870"/>
      <c r="E40" s="870"/>
      <c r="F40" s="870"/>
      <c r="G40" s="870"/>
      <c r="H40" s="871"/>
      <c r="I40" s="42"/>
      <c r="J40" s="43"/>
      <c r="K40" s="278"/>
      <c r="L40" s="285"/>
      <c r="M40" s="286"/>
      <c r="N40" s="281"/>
    </row>
    <row r="41" spans="1:14">
      <c r="B41" s="329"/>
      <c r="C41" s="330"/>
      <c r="D41" s="330"/>
      <c r="E41" s="330"/>
      <c r="F41" s="332"/>
      <c r="G41" s="332"/>
      <c r="H41" s="131"/>
      <c r="I41" s="42"/>
      <c r="J41" s="43"/>
      <c r="K41" s="283"/>
      <c r="L41" s="285"/>
      <c r="M41" s="286"/>
      <c r="N41" s="287"/>
    </row>
    <row r="42" spans="1:14">
      <c r="B42" s="877"/>
      <c r="C42" s="878"/>
      <c r="D42" s="878"/>
      <c r="E42" s="44"/>
      <c r="F42" s="45"/>
      <c r="G42" s="45"/>
      <c r="H42" s="46"/>
      <c r="I42" s="42"/>
      <c r="J42" s="43"/>
      <c r="K42" s="288"/>
      <c r="L42" s="285"/>
      <c r="M42" s="410"/>
      <c r="N42" s="353"/>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4" t="s">
        <v>1029</v>
      </c>
      <c r="K48" s="91" t="s">
        <v>1030</v>
      </c>
      <c r="L48" s="901" t="s">
        <v>1039</v>
      </c>
      <c r="M48" s="900"/>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470</v>
      </c>
      <c r="N49" s="281">
        <f>K49*M49</f>
        <v>470</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3">
        <f>SUM(N49:N53)</f>
        <v>470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320"/>
      <c r="I60" s="288"/>
      <c r="J60" s="295"/>
      <c r="K60" s="288"/>
      <c r="L60" s="907"/>
      <c r="M60" s="90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470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94</v>
      </c>
      <c r="M83" s="856"/>
      <c r="N83" s="57"/>
    </row>
    <row r="84" spans="1:14">
      <c r="B84" s="95" t="s">
        <v>1057</v>
      </c>
      <c r="C84" s="96"/>
      <c r="D84" s="96"/>
      <c r="E84" s="96"/>
      <c r="F84" s="96"/>
      <c r="G84" s="96"/>
      <c r="H84" s="96"/>
      <c r="I84" s="93"/>
      <c r="J84" s="94"/>
      <c r="K84" s="313">
        <v>0.05</v>
      </c>
      <c r="L84" s="855">
        <f>N78*K84</f>
        <v>23.5</v>
      </c>
      <c r="M84" s="856"/>
      <c r="N84" s="57"/>
    </row>
    <row r="85" spans="1:14" ht="15" thickBot="1">
      <c r="B85" s="97" t="s">
        <v>1058</v>
      </c>
      <c r="C85" s="98"/>
      <c r="D85" s="98"/>
      <c r="E85" s="98"/>
      <c r="F85" s="98"/>
      <c r="G85" s="98"/>
      <c r="H85" s="98"/>
      <c r="I85" s="99"/>
      <c r="J85" s="100"/>
      <c r="K85" s="314">
        <v>0.05</v>
      </c>
      <c r="L85" s="857">
        <f>N78*K85</f>
        <v>23.5</v>
      </c>
      <c r="M85" s="858"/>
      <c r="N85" s="57"/>
    </row>
    <row r="86" spans="1:14" ht="15" thickBot="1">
      <c r="B86" s="820" t="s">
        <v>1037</v>
      </c>
      <c r="C86" s="821"/>
      <c r="D86" s="821"/>
      <c r="E86" s="821"/>
      <c r="F86" s="821"/>
      <c r="G86" s="821"/>
      <c r="H86" s="821"/>
      <c r="I86" s="821"/>
      <c r="J86" s="821"/>
      <c r="K86" s="821"/>
      <c r="L86" s="821"/>
      <c r="M86" s="822"/>
      <c r="N86" s="58">
        <f>L83+L84+L85</f>
        <v>141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611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0"/>
      <c r="K118" s="970"/>
      <c r="L118" s="970"/>
      <c r="M118" s="970"/>
      <c r="N118" s="971"/>
    </row>
    <row r="119" spans="2:14" ht="15" thickBot="1">
      <c r="B119" s="428" t="s">
        <v>2327</v>
      </c>
      <c r="C119" s="429"/>
      <c r="D119" s="429"/>
      <c r="E119" s="268"/>
      <c r="F119" s="268"/>
      <c r="G119" s="268"/>
      <c r="H119" s="268"/>
      <c r="I119" s="268"/>
      <c r="J119" s="972"/>
      <c r="K119" s="972"/>
      <c r="L119" s="972"/>
      <c r="M119" s="972"/>
      <c r="N119" s="973"/>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6"/>
      <c r="J36" s="277"/>
      <c r="K36" s="278">
        <f>VLOOKUP(A36,EQUIPOS!A6:D163,4,FALSE)</f>
        <v>2940</v>
      </c>
      <c r="L36" s="279"/>
      <c r="M36" s="280">
        <v>30</v>
      </c>
      <c r="N36" s="281">
        <f>K36/M36</f>
        <v>98</v>
      </c>
    </row>
    <row r="37" spans="1:14">
      <c r="A37" t="s">
        <v>363</v>
      </c>
      <c r="B37" s="869" t="str">
        <f>VLOOKUP(A37,EQUIPOS!A7:D154,3,FALSE)</f>
        <v>Vibrador de concreto, Motor de 3 hp a 18.000 rpm Mangueras de 4 mt</v>
      </c>
      <c r="C37" s="870"/>
      <c r="D37" s="870"/>
      <c r="E37" s="870"/>
      <c r="F37" s="870"/>
      <c r="G37" s="870"/>
      <c r="H37" s="871"/>
      <c r="I37" s="276"/>
      <c r="J37" s="277"/>
      <c r="K37" s="278">
        <f>VLOOKUP(A37,EQUIPOS!A7:D164,4,FALSE)</f>
        <v>5210</v>
      </c>
      <c r="L37" s="279"/>
      <c r="M37" s="280">
        <v>30</v>
      </c>
      <c r="N37" s="281">
        <f>K37/M37</f>
        <v>173.66666666666666</v>
      </c>
    </row>
    <row r="38" spans="1:14">
      <c r="A38" t="s">
        <v>228</v>
      </c>
      <c r="B38" s="869" t="str">
        <f>VLOOKUP(A38,EQUIPOS!A8:D154,3,FALSE)</f>
        <v xml:space="preserve">Formaleta metálica (concreto hidráulico)
</v>
      </c>
      <c r="C38" s="870"/>
      <c r="D38" s="870"/>
      <c r="E38" s="870"/>
      <c r="F38" s="870"/>
      <c r="G38" s="870"/>
      <c r="H38" s="871"/>
      <c r="I38" s="872"/>
      <c r="J38" s="873"/>
      <c r="K38" s="278">
        <f>VLOOKUP(A38,EQUIPOS!A8:D165,4,FALSE)</f>
        <v>1112</v>
      </c>
      <c r="L38" s="874">
        <v>0.33329999999999999</v>
      </c>
      <c r="M38" s="875"/>
      <c r="N38" s="281">
        <f>K38/L38</f>
        <v>3336.3336333633365</v>
      </c>
    </row>
    <row r="39" spans="1:14">
      <c r="B39" s="869"/>
      <c r="C39" s="870"/>
      <c r="D39" s="870"/>
      <c r="E39" s="870"/>
      <c r="F39" s="870"/>
      <c r="G39" s="870"/>
      <c r="H39" s="871"/>
      <c r="I39" s="42"/>
      <c r="J39" s="43"/>
      <c r="K39" s="278"/>
      <c r="L39" s="285"/>
      <c r="M39" s="286"/>
      <c r="N39" s="281"/>
    </row>
    <row r="40" spans="1:14">
      <c r="B40" s="329"/>
      <c r="C40" s="330"/>
      <c r="D40" s="330"/>
      <c r="E40" s="332"/>
      <c r="F40" s="332"/>
      <c r="G40" s="332"/>
      <c r="H40" s="131"/>
      <c r="I40" s="42"/>
      <c r="J40" s="43"/>
      <c r="K40" s="283"/>
      <c r="L40" s="285"/>
      <c r="M40" s="286"/>
      <c r="N40" s="287"/>
    </row>
    <row r="41" spans="1:14">
      <c r="B41" s="877" t="s">
        <v>1036</v>
      </c>
      <c r="C41" s="878"/>
      <c r="D41" s="878"/>
      <c r="E41" s="44"/>
      <c r="F41" s="45"/>
      <c r="G41" s="45"/>
      <c r="H41" s="46"/>
      <c r="I41" s="42"/>
      <c r="J41" s="43"/>
      <c r="K41" s="288"/>
      <c r="L41" s="285"/>
      <c r="M41" s="410">
        <v>0.1</v>
      </c>
      <c r="N41" s="353">
        <f>N72*M41</f>
        <v>212.77999999999997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3820.7803000300028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391280</v>
      </c>
      <c r="N48" s="281">
        <f>K48*M48</f>
        <v>395192.8</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902"/>
      <c r="C51" s="903"/>
      <c r="D51" s="903"/>
      <c r="E51" s="903"/>
      <c r="F51" s="903"/>
      <c r="G51" s="903"/>
      <c r="H51" s="903"/>
      <c r="I51" s="873"/>
      <c r="J51" s="48"/>
      <c r="K51" s="50"/>
      <c r="L51" s="904"/>
      <c r="M51" s="905"/>
      <c r="N51" s="51"/>
    </row>
    <row r="52" spans="1:14" ht="15" thickBot="1">
      <c r="B52" s="820" t="s">
        <v>1037</v>
      </c>
      <c r="C52" s="821"/>
      <c r="D52" s="821"/>
      <c r="E52" s="821"/>
      <c r="F52" s="821"/>
      <c r="G52" s="821"/>
      <c r="H52" s="821"/>
      <c r="I52" s="821"/>
      <c r="J52" s="821"/>
      <c r="K52" s="821"/>
      <c r="L52" s="821"/>
      <c r="M52" s="822"/>
      <c r="N52" s="403">
        <f>SUM(N48:N51)</f>
        <v>395192.8</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906" t="s">
        <v>1045</v>
      </c>
      <c r="M56" s="885"/>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7">
        <f>VLOOKUP(A57,TRANSPORTE!A5:D117,4,FALSE)</f>
        <v>1530</v>
      </c>
      <c r="M57" s="908"/>
      <c r="N57" s="296">
        <f>K57*L57</f>
        <v>1545.3</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8"/>
      <c r="M61" s="899"/>
      <c r="N61" s="133"/>
    </row>
    <row r="62" spans="1:14" ht="15" thickBot="1">
      <c r="B62" s="909" t="s">
        <v>1037</v>
      </c>
      <c r="C62" s="863"/>
      <c r="D62" s="863"/>
      <c r="E62" s="863"/>
      <c r="F62" s="863"/>
      <c r="G62" s="863"/>
      <c r="H62" s="863"/>
      <c r="I62" s="863"/>
      <c r="J62" s="863"/>
      <c r="K62" s="863"/>
      <c r="L62" s="863"/>
      <c r="M62" s="864"/>
      <c r="N62" s="110">
        <f>SUM(N57:N61)</f>
        <v>1545.3</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9" t="s">
        <v>1047</v>
      </c>
      <c r="C66" s="860"/>
      <c r="D66" s="860"/>
      <c r="E66" s="860"/>
      <c r="F66" s="860"/>
      <c r="G66" s="860"/>
      <c r="H66" s="860"/>
      <c r="I66" s="79" t="s">
        <v>1048</v>
      </c>
      <c r="J66" s="81" t="s">
        <v>1494</v>
      </c>
      <c r="K66" s="80" t="s">
        <v>1050</v>
      </c>
      <c r="L66" s="861" t="s">
        <v>1034</v>
      </c>
      <c r="M66" s="862"/>
      <c r="N66" s="104" t="s">
        <v>1035</v>
      </c>
    </row>
    <row r="67" spans="1:15">
      <c r="A67" t="s">
        <v>19</v>
      </c>
      <c r="B67" s="55" t="str">
        <f>VLOOKUP(A67,'MANO DE OBRA'!A8:D68,3,FALSE)</f>
        <v>Obrero (8)</v>
      </c>
      <c r="C67" s="53"/>
      <c r="D67" s="53"/>
      <c r="E67" s="53"/>
      <c r="F67" s="53"/>
      <c r="G67" s="53"/>
      <c r="H67" s="53"/>
      <c r="I67" s="301">
        <f>K67/J67*100</f>
        <v>220831.35135135136</v>
      </c>
      <c r="J67" s="302">
        <v>185</v>
      </c>
      <c r="K67" s="303">
        <f>VLOOKUP(A67,'MANO DE OBRA'!A8:D99,4,FALSE)</f>
        <v>408538</v>
      </c>
      <c r="L67" s="56"/>
      <c r="M67" s="304">
        <v>240</v>
      </c>
      <c r="N67" s="404">
        <f>K67/M67</f>
        <v>1702.2416666666666</v>
      </c>
      <c r="O67" s="112"/>
    </row>
    <row r="68" spans="1:15">
      <c r="A68" t="s">
        <v>30</v>
      </c>
      <c r="B68" s="55" t="str">
        <f>VLOOKUP(A68,'MANO DE OBRA'!A8:D69,3,FALSE)</f>
        <v>Oficial</v>
      </c>
      <c r="C68" s="53"/>
      <c r="D68" s="53"/>
      <c r="E68" s="53"/>
      <c r="F68" s="53"/>
      <c r="G68" s="53"/>
      <c r="H68" s="53"/>
      <c r="I68" s="301">
        <f>K68/J68*100</f>
        <v>55207.567567567574</v>
      </c>
      <c r="J68" s="302">
        <v>185</v>
      </c>
      <c r="K68" s="303">
        <f>VLOOKUP(A68,'MANO DE OBRA'!A8:D100,4,FALSE)</f>
        <v>102134</v>
      </c>
      <c r="L68" s="56"/>
      <c r="M68" s="308">
        <v>240</v>
      </c>
      <c r="N68" s="404">
        <f>K68/M68</f>
        <v>425.55833333333334</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6"/>
      <c r="C71" s="897"/>
      <c r="D71" s="897"/>
      <c r="E71" s="897"/>
      <c r="F71" s="897"/>
      <c r="G71" s="897"/>
      <c r="H71" s="897"/>
      <c r="I71" s="132"/>
      <c r="J71" s="132"/>
      <c r="K71" s="132"/>
      <c r="L71" s="910"/>
      <c r="M71" s="910"/>
      <c r="N71" s="51"/>
    </row>
    <row r="72" spans="1:15" ht="15" thickBot="1">
      <c r="B72" s="909" t="s">
        <v>1037</v>
      </c>
      <c r="C72" s="863"/>
      <c r="D72" s="863"/>
      <c r="E72" s="863"/>
      <c r="F72" s="863"/>
      <c r="G72" s="863"/>
      <c r="H72" s="863"/>
      <c r="I72" s="863"/>
      <c r="J72" s="863"/>
      <c r="K72" s="863"/>
      <c r="L72" s="863"/>
      <c r="M72" s="864"/>
      <c r="N72" s="310">
        <f>SUM(N67:N71)</f>
        <v>2127.7999999999997</v>
      </c>
    </row>
    <row r="73" spans="1:15" ht="15" thickBot="1">
      <c r="B73" s="39"/>
      <c r="C73" s="40"/>
      <c r="D73" s="40"/>
      <c r="E73" s="40"/>
      <c r="F73" s="40"/>
      <c r="G73" s="40"/>
      <c r="H73" s="40"/>
      <c r="I73" s="40"/>
      <c r="J73" s="40"/>
      <c r="K73" s="40"/>
      <c r="L73" s="40"/>
      <c r="M73" s="40"/>
      <c r="N73" s="41"/>
    </row>
    <row r="74" spans="1:15" ht="15" thickBot="1">
      <c r="B74" s="820" t="s">
        <v>1051</v>
      </c>
      <c r="C74" s="821"/>
      <c r="D74" s="821"/>
      <c r="E74" s="821"/>
      <c r="F74" s="821"/>
      <c r="G74" s="821"/>
      <c r="H74" s="821"/>
      <c r="I74" s="821"/>
      <c r="J74" s="821"/>
      <c r="K74" s="821"/>
      <c r="L74" s="821"/>
      <c r="M74" s="822"/>
      <c r="N74" s="105">
        <f>N43+N52+N62+N72</f>
        <v>402686.68030002998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5" t="s">
        <v>1053</v>
      </c>
      <c r="C78" s="866"/>
      <c r="D78" s="866"/>
      <c r="E78" s="866"/>
      <c r="F78" s="866"/>
      <c r="G78" s="866"/>
      <c r="H78" s="866"/>
      <c r="I78" s="323"/>
      <c r="J78" s="343"/>
      <c r="K78" s="311" t="s">
        <v>1054</v>
      </c>
      <c r="L78" s="867" t="s">
        <v>1055</v>
      </c>
      <c r="M78" s="868"/>
      <c r="N78" s="312"/>
    </row>
    <row r="79" spans="1:15">
      <c r="B79" s="853" t="s">
        <v>1056</v>
      </c>
      <c r="C79" s="854"/>
      <c r="D79" s="854"/>
      <c r="E79" s="854"/>
      <c r="F79" s="854"/>
      <c r="G79" s="854"/>
      <c r="H79" s="854"/>
      <c r="I79" s="93"/>
      <c r="J79" s="94"/>
      <c r="K79" s="313">
        <v>0.2</v>
      </c>
      <c r="L79" s="855">
        <f>N74*K79</f>
        <v>80537.336060005997</v>
      </c>
      <c r="M79" s="856"/>
      <c r="N79" s="57"/>
    </row>
    <row r="80" spans="1:15">
      <c r="B80" s="95" t="s">
        <v>1057</v>
      </c>
      <c r="C80" s="96"/>
      <c r="D80" s="96"/>
      <c r="E80" s="96"/>
      <c r="F80" s="96"/>
      <c r="G80" s="96"/>
      <c r="H80" s="96"/>
      <c r="I80" s="93"/>
      <c r="J80" s="94"/>
      <c r="K80" s="313">
        <v>0.05</v>
      </c>
      <c r="L80" s="855">
        <f>N74*K80</f>
        <v>20134.334015001499</v>
      </c>
      <c r="M80" s="856"/>
      <c r="N80" s="57"/>
    </row>
    <row r="81" spans="1:14" ht="15" thickBot="1">
      <c r="B81" s="97" t="s">
        <v>1058</v>
      </c>
      <c r="C81" s="98"/>
      <c r="D81" s="98"/>
      <c r="E81" s="98"/>
      <c r="F81" s="98"/>
      <c r="G81" s="98"/>
      <c r="H81" s="98"/>
      <c r="I81" s="99"/>
      <c r="J81" s="100"/>
      <c r="K81" s="314">
        <v>0.05</v>
      </c>
      <c r="L81" s="857">
        <f>N74*K81</f>
        <v>20134.334015001499</v>
      </c>
      <c r="M81" s="858"/>
      <c r="N81" s="57"/>
    </row>
    <row r="82" spans="1:14" ht="15" thickBot="1">
      <c r="B82" s="820" t="s">
        <v>1037</v>
      </c>
      <c r="C82" s="821"/>
      <c r="D82" s="821"/>
      <c r="E82" s="821"/>
      <c r="F82" s="821"/>
      <c r="G82" s="821"/>
      <c r="H82" s="821"/>
      <c r="I82" s="821"/>
      <c r="J82" s="821"/>
      <c r="K82" s="821"/>
      <c r="L82" s="821"/>
      <c r="M82" s="822"/>
      <c r="N82" s="58">
        <f>L79+L80+L81</f>
        <v>120806.004090009</v>
      </c>
    </row>
    <row r="83" spans="1:14" ht="15" thickBot="1">
      <c r="B83" s="39"/>
      <c r="C83" s="40"/>
      <c r="D83" s="40"/>
      <c r="E83" s="40"/>
      <c r="F83" s="40"/>
      <c r="G83" s="40"/>
      <c r="H83" s="40"/>
      <c r="I83" s="40"/>
      <c r="J83" s="40"/>
      <c r="K83" s="40"/>
      <c r="L83" s="40"/>
      <c r="M83" s="40"/>
      <c r="N83" s="41"/>
    </row>
    <row r="84" spans="1:14" ht="15" thickBot="1">
      <c r="A84" t="s">
        <v>2122</v>
      </c>
      <c r="B84" s="820" t="s">
        <v>1059</v>
      </c>
      <c r="C84" s="821"/>
      <c r="D84" s="821"/>
      <c r="E84" s="821"/>
      <c r="F84" s="821"/>
      <c r="G84" s="821"/>
      <c r="H84" s="821"/>
      <c r="I84" s="821"/>
      <c r="J84" s="821"/>
      <c r="K84" s="821"/>
      <c r="L84" s="821"/>
      <c r="M84" s="822"/>
      <c r="N84" s="196">
        <f>N74+N82</f>
        <v>523492.68439003895</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4" t="s">
        <v>2324</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2325</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70"/>
      <c r="K114" s="970"/>
      <c r="L114" s="970"/>
      <c r="M114" s="970"/>
      <c r="N114" s="971"/>
    </row>
    <row r="115" spans="2:14" ht="15" thickBot="1">
      <c r="B115" s="428" t="s">
        <v>2327</v>
      </c>
      <c r="C115" s="429"/>
      <c r="D115" s="429"/>
      <c r="E115" s="268"/>
      <c r="F115" s="268"/>
      <c r="G115" s="268"/>
      <c r="H115" s="268"/>
      <c r="I115" s="268"/>
      <c r="J115" s="972"/>
      <c r="K115" s="972"/>
      <c r="L115" s="972"/>
      <c r="M115" s="972"/>
      <c r="N115" s="973"/>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6"/>
      <c r="J36" s="277"/>
      <c r="K36" s="278">
        <f>VLOOKUP(A36,EQUIPOS!A6:D163,4,FALSE)</f>
        <v>10410</v>
      </c>
      <c r="L36" s="279"/>
      <c r="M36" s="280">
        <v>37.5</v>
      </c>
      <c r="N36" s="281">
        <f>K36/M36</f>
        <v>277.60000000000002</v>
      </c>
    </row>
    <row r="37" spans="1:14">
      <c r="B37" s="869"/>
      <c r="C37" s="870"/>
      <c r="D37" s="870"/>
      <c r="E37" s="876"/>
      <c r="F37" s="870"/>
      <c r="G37" s="870"/>
      <c r="H37" s="871"/>
      <c r="I37" s="42"/>
      <c r="J37" s="43"/>
      <c r="K37" s="283"/>
      <c r="L37" s="285"/>
      <c r="M37" s="286"/>
      <c r="N37" s="287"/>
    </row>
    <row r="38" spans="1:14">
      <c r="B38" s="877" t="s">
        <v>1036</v>
      </c>
      <c r="C38" s="878"/>
      <c r="D38" s="878"/>
      <c r="E38" s="44"/>
      <c r="F38" s="45"/>
      <c r="G38" s="45"/>
      <c r="H38" s="46"/>
      <c r="I38" s="42"/>
      <c r="J38" s="43"/>
      <c r="K38" s="288"/>
      <c r="L38" s="285"/>
      <c r="M38" s="478">
        <v>0.1</v>
      </c>
      <c r="N38" s="353">
        <f>N72*M38</f>
        <v>1021.3440000000001</v>
      </c>
    </row>
    <row r="39" spans="1:14" ht="15" thickBot="1">
      <c r="B39" s="869"/>
      <c r="C39" s="870"/>
      <c r="D39" s="870"/>
      <c r="E39" s="870"/>
      <c r="F39" s="870"/>
      <c r="G39" s="870"/>
      <c r="H39" s="871"/>
      <c r="I39" s="879"/>
      <c r="J39" s="880"/>
      <c r="K39" s="47"/>
      <c r="L39" s="881"/>
      <c r="M39" s="882"/>
      <c r="N39" s="111"/>
    </row>
    <row r="40" spans="1:14" ht="15" thickBot="1">
      <c r="B40" s="820" t="s">
        <v>1037</v>
      </c>
      <c r="C40" s="821"/>
      <c r="D40" s="821"/>
      <c r="E40" s="821"/>
      <c r="F40" s="821"/>
      <c r="G40" s="821"/>
      <c r="H40" s="821"/>
      <c r="I40" s="821"/>
      <c r="J40" s="821"/>
      <c r="K40" s="821"/>
      <c r="L40" s="821"/>
      <c r="M40" s="822"/>
      <c r="N40" s="403">
        <f>SUM(N36:N39)</f>
        <v>1298.944</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5" t="s">
        <v>1028</v>
      </c>
      <c r="C44" s="866"/>
      <c r="D44" s="866"/>
      <c r="E44" s="866"/>
      <c r="F44" s="866"/>
      <c r="G44" s="866"/>
      <c r="H44" s="866"/>
      <c r="I44" s="900"/>
      <c r="J44" s="324" t="s">
        <v>1029</v>
      </c>
      <c r="K44" s="91" t="s">
        <v>1030</v>
      </c>
      <c r="L44" s="901" t="s">
        <v>1039</v>
      </c>
      <c r="M44" s="900"/>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44560</v>
      </c>
      <c r="N45" s="281">
        <f>K45*M45</f>
        <v>45896.800000000003</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43590</v>
      </c>
      <c r="N46" s="281">
        <f>K46*M46</f>
        <v>435.90000000000003</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43590</v>
      </c>
      <c r="N47" s="281">
        <f>K47*M47</f>
        <v>2179.5</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347530</v>
      </c>
      <c r="N48" s="281">
        <f>K48*M48</f>
        <v>3475.3</v>
      </c>
    </row>
    <row r="49" spans="1:14" ht="15" thickBot="1">
      <c r="B49" s="318"/>
      <c r="C49" s="319"/>
      <c r="D49" s="319"/>
      <c r="E49" s="319"/>
      <c r="F49" s="319"/>
      <c r="G49" s="319"/>
      <c r="H49" s="319"/>
      <c r="I49" s="319"/>
      <c r="J49" s="132"/>
      <c r="K49" s="132"/>
      <c r="L49" s="334"/>
      <c r="M49" s="333"/>
      <c r="N49" s="133"/>
    </row>
    <row r="50" spans="1:14" ht="15" thickBot="1">
      <c r="B50" s="820" t="s">
        <v>1037</v>
      </c>
      <c r="C50" s="821"/>
      <c r="D50" s="821"/>
      <c r="E50" s="821"/>
      <c r="F50" s="821"/>
      <c r="G50" s="821"/>
      <c r="H50" s="821"/>
      <c r="I50" s="821"/>
      <c r="J50" s="821"/>
      <c r="K50" s="821"/>
      <c r="L50" s="821"/>
      <c r="M50" s="822"/>
      <c r="N50" s="403">
        <f>SUM(N45:N49)</f>
        <v>51987.500000000007</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906" t="s">
        <v>1045</v>
      </c>
      <c r="M54" s="885"/>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7">
        <f>VLOOKUP(A55,TRANSPORTE!A5:D117,4,FALSE)</f>
        <v>1370</v>
      </c>
      <c r="M55" s="908"/>
      <c r="N55" s="296">
        <f>K55*L55</f>
        <v>1260.4000000000001</v>
      </c>
    </row>
    <row r="56" spans="1:14">
      <c r="A56" t="s">
        <v>1311</v>
      </c>
      <c r="B56" s="52" t="str">
        <f>VLOOKUP(A56,TRANSPORTE!A6:D117,3,FALSE)</f>
        <v>Transporte de Arena</v>
      </c>
      <c r="C56" s="53"/>
      <c r="D56" s="53"/>
      <c r="E56" s="53"/>
      <c r="F56" s="53"/>
      <c r="G56" s="53"/>
      <c r="H56" s="320" t="s">
        <v>1552</v>
      </c>
      <c r="I56" s="288">
        <v>0.01</v>
      </c>
      <c r="J56" s="295">
        <v>1</v>
      </c>
      <c r="K56" s="288">
        <f>I56*J56</f>
        <v>0.01</v>
      </c>
      <c r="L56" s="907">
        <f>VLOOKUP(A56,TRANSPORTE!A6:D117,4,FALSE)</f>
        <v>1100</v>
      </c>
      <c r="M56" s="908"/>
      <c r="N56" s="296">
        <f>K56*L56</f>
        <v>11</v>
      </c>
    </row>
    <row r="57" spans="1:14">
      <c r="A57" t="s">
        <v>1311</v>
      </c>
      <c r="B57" s="52" t="str">
        <f>VLOOKUP(A57,TRANSPORTE!A6:D117,3,FALSE)</f>
        <v>Transporte de Arena</v>
      </c>
      <c r="C57" s="53"/>
      <c r="D57" s="53"/>
      <c r="E57" s="53"/>
      <c r="F57" s="53"/>
      <c r="G57" s="53"/>
      <c r="H57" s="320" t="s">
        <v>1552</v>
      </c>
      <c r="I57" s="288">
        <v>0.05</v>
      </c>
      <c r="J57" s="295">
        <v>1</v>
      </c>
      <c r="K57" s="288">
        <f>I57*J57</f>
        <v>0.05</v>
      </c>
      <c r="L57" s="907">
        <f>VLOOKUP(A57,TRANSPORTE!A6:D118,4,FALSE)</f>
        <v>1100</v>
      </c>
      <c r="M57" s="908"/>
      <c r="N57" s="296">
        <f>K57*L57</f>
        <v>55</v>
      </c>
    </row>
    <row r="58" spans="1:14">
      <c r="B58" s="52"/>
      <c r="C58" s="53"/>
      <c r="D58" s="53"/>
      <c r="E58" s="53"/>
      <c r="F58" s="53"/>
      <c r="G58" s="53"/>
      <c r="H58" s="320"/>
      <c r="I58" s="288"/>
      <c r="J58" s="295"/>
      <c r="K58" s="288"/>
      <c r="L58" s="907"/>
      <c r="M58" s="908"/>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98"/>
      <c r="M60" s="899"/>
      <c r="N60" s="133"/>
    </row>
    <row r="61" spans="1:14" ht="15" thickBot="1">
      <c r="B61" s="909" t="s">
        <v>1037</v>
      </c>
      <c r="C61" s="863"/>
      <c r="D61" s="863"/>
      <c r="E61" s="863"/>
      <c r="F61" s="863"/>
      <c r="G61" s="863"/>
      <c r="H61" s="863"/>
      <c r="I61" s="863"/>
      <c r="J61" s="863"/>
      <c r="K61" s="863"/>
      <c r="L61" s="863"/>
      <c r="M61" s="864"/>
      <c r="N61" s="110">
        <f>N55+N56+N57+N58+N59</f>
        <v>1326.4</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59" t="s">
        <v>1047</v>
      </c>
      <c r="C65" s="860"/>
      <c r="D65" s="860"/>
      <c r="E65" s="860"/>
      <c r="F65" s="860"/>
      <c r="G65" s="860"/>
      <c r="H65" s="860"/>
      <c r="I65" s="79" t="s">
        <v>1048</v>
      </c>
      <c r="J65" s="81" t="s">
        <v>1494</v>
      </c>
      <c r="K65" s="80" t="s">
        <v>1050</v>
      </c>
      <c r="L65" s="861" t="s">
        <v>1034</v>
      </c>
      <c r="M65" s="862"/>
      <c r="N65" s="104" t="s">
        <v>1035</v>
      </c>
    </row>
    <row r="66" spans="1:15">
      <c r="A66" s="151" t="s">
        <v>19</v>
      </c>
      <c r="B66" s="55" t="str">
        <f>VLOOKUP(A66,'MANO DE OBRA'!A8:D68,3,FALSE)</f>
        <v>Obrero (8)</v>
      </c>
      <c r="C66" s="53"/>
      <c r="D66" s="53"/>
      <c r="E66" s="53"/>
      <c r="F66" s="53"/>
      <c r="G66" s="53"/>
      <c r="H66" s="53"/>
      <c r="I66" s="301">
        <f>K66/J66*100</f>
        <v>220831.35135135136</v>
      </c>
      <c r="J66" s="302">
        <v>185</v>
      </c>
      <c r="K66" s="303">
        <f>VLOOKUP(A66,'MANO DE OBRA'!A8:D99,4,FALSE)</f>
        <v>408538</v>
      </c>
      <c r="L66" s="56"/>
      <c r="M66" s="304">
        <v>50</v>
      </c>
      <c r="N66" s="404">
        <f>K66/M66</f>
        <v>8170.76</v>
      </c>
      <c r="O66" s="112"/>
    </row>
    <row r="67" spans="1:15">
      <c r="A67" s="151" t="s">
        <v>30</v>
      </c>
      <c r="B67" s="55" t="str">
        <f>VLOOKUP(A67,'MANO DE OBRA'!A8:D69,3,FALSE)</f>
        <v>Oficial</v>
      </c>
      <c r="C67" s="53"/>
      <c r="D67" s="53"/>
      <c r="E67" s="53"/>
      <c r="F67" s="53"/>
      <c r="G67" s="53"/>
      <c r="H67" s="53"/>
      <c r="I67" s="301">
        <f>K67/J67*100</f>
        <v>55207.567567567574</v>
      </c>
      <c r="J67" s="302">
        <v>185</v>
      </c>
      <c r="K67" s="303">
        <f>VLOOKUP(A67,'MANO DE OBRA'!A8:D100,4,FALSE)</f>
        <v>102134</v>
      </c>
      <c r="L67" s="56"/>
      <c r="M67" s="308">
        <v>50</v>
      </c>
      <c r="N67" s="404">
        <f>K67/M67</f>
        <v>2042.68</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6"/>
      <c r="C71" s="897"/>
      <c r="D71" s="897"/>
      <c r="E71" s="897"/>
      <c r="F71" s="897"/>
      <c r="G71" s="897"/>
      <c r="H71" s="897"/>
      <c r="I71" s="132"/>
      <c r="J71" s="132"/>
      <c r="K71" s="132"/>
      <c r="L71" s="910"/>
      <c r="M71" s="910"/>
      <c r="N71" s="51"/>
    </row>
    <row r="72" spans="1:15" ht="15" thickBot="1">
      <c r="B72" s="909" t="s">
        <v>1037</v>
      </c>
      <c r="C72" s="863"/>
      <c r="D72" s="863"/>
      <c r="E72" s="863"/>
      <c r="F72" s="863"/>
      <c r="G72" s="863"/>
      <c r="H72" s="863"/>
      <c r="I72" s="863"/>
      <c r="J72" s="863"/>
      <c r="K72" s="863"/>
      <c r="L72" s="863"/>
      <c r="M72" s="864"/>
      <c r="N72" s="310">
        <f>SUM(N66:N71)</f>
        <v>10213.44</v>
      </c>
    </row>
    <row r="73" spans="1:15" ht="15" thickBot="1">
      <c r="B73" s="39"/>
      <c r="C73" s="40"/>
      <c r="D73" s="40"/>
      <c r="E73" s="40"/>
      <c r="F73" s="40"/>
      <c r="G73" s="40"/>
      <c r="H73" s="40"/>
      <c r="I73" s="40"/>
      <c r="J73" s="40"/>
      <c r="K73" s="40"/>
      <c r="L73" s="40"/>
      <c r="M73" s="40"/>
      <c r="N73" s="41"/>
    </row>
    <row r="74" spans="1:15" ht="15" thickBot="1">
      <c r="B74" s="820" t="s">
        <v>1051</v>
      </c>
      <c r="C74" s="821"/>
      <c r="D74" s="821"/>
      <c r="E74" s="821"/>
      <c r="F74" s="821"/>
      <c r="G74" s="821"/>
      <c r="H74" s="821"/>
      <c r="I74" s="821"/>
      <c r="J74" s="821"/>
      <c r="K74" s="821"/>
      <c r="L74" s="821"/>
      <c r="M74" s="822"/>
      <c r="N74" s="105">
        <f>N40+N50+N61+N72</f>
        <v>64826.284000000014</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5" t="s">
        <v>1053</v>
      </c>
      <c r="C78" s="866"/>
      <c r="D78" s="866"/>
      <c r="E78" s="866"/>
      <c r="F78" s="866"/>
      <c r="G78" s="866"/>
      <c r="H78" s="866"/>
      <c r="I78" s="323"/>
      <c r="J78" s="343"/>
      <c r="K78" s="311" t="s">
        <v>1054</v>
      </c>
      <c r="L78" s="867" t="s">
        <v>1055</v>
      </c>
      <c r="M78" s="868"/>
      <c r="N78" s="312"/>
    </row>
    <row r="79" spans="1:15">
      <c r="B79" s="853" t="s">
        <v>1056</v>
      </c>
      <c r="C79" s="854"/>
      <c r="D79" s="854"/>
      <c r="E79" s="854"/>
      <c r="F79" s="854"/>
      <c r="G79" s="854"/>
      <c r="H79" s="854"/>
      <c r="I79" s="93"/>
      <c r="J79" s="94"/>
      <c r="K79" s="313">
        <v>0.2</v>
      </c>
      <c r="L79" s="855">
        <f>N74*K79</f>
        <v>12965.256800000003</v>
      </c>
      <c r="M79" s="856"/>
      <c r="N79" s="57"/>
    </row>
    <row r="80" spans="1:15">
      <c r="B80" s="95" t="s">
        <v>1057</v>
      </c>
      <c r="C80" s="96"/>
      <c r="D80" s="96"/>
      <c r="E80" s="96"/>
      <c r="F80" s="96"/>
      <c r="G80" s="96"/>
      <c r="H80" s="96"/>
      <c r="I80" s="93"/>
      <c r="J80" s="94"/>
      <c r="K80" s="313">
        <v>0.05</v>
      </c>
      <c r="L80" s="855">
        <f>N74*K80</f>
        <v>3241.3142000000007</v>
      </c>
      <c r="M80" s="856"/>
      <c r="N80" s="57"/>
    </row>
    <row r="81" spans="1:14" ht="15" thickBot="1">
      <c r="B81" s="97" t="s">
        <v>1058</v>
      </c>
      <c r="C81" s="98"/>
      <c r="D81" s="98"/>
      <c r="E81" s="98"/>
      <c r="F81" s="98"/>
      <c r="G81" s="98"/>
      <c r="H81" s="98"/>
      <c r="I81" s="99"/>
      <c r="J81" s="100"/>
      <c r="K81" s="314">
        <v>0.05</v>
      </c>
      <c r="L81" s="857">
        <f>N74*K81</f>
        <v>3241.3142000000007</v>
      </c>
      <c r="M81" s="858"/>
      <c r="N81" s="57"/>
    </row>
    <row r="82" spans="1:14" ht="15" thickBot="1">
      <c r="B82" s="820" t="s">
        <v>1037</v>
      </c>
      <c r="C82" s="821"/>
      <c r="D82" s="821"/>
      <c r="E82" s="821"/>
      <c r="F82" s="821"/>
      <c r="G82" s="821"/>
      <c r="H82" s="821"/>
      <c r="I82" s="821"/>
      <c r="J82" s="821"/>
      <c r="K82" s="821"/>
      <c r="L82" s="821"/>
      <c r="M82" s="822"/>
      <c r="N82" s="58">
        <f>L79+L80+L81</f>
        <v>19447.885200000004</v>
      </c>
    </row>
    <row r="83" spans="1:14" ht="15" thickBot="1">
      <c r="B83" s="39"/>
      <c r="C83" s="40"/>
      <c r="D83" s="40"/>
      <c r="E83" s="40"/>
      <c r="F83" s="40"/>
      <c r="G83" s="40"/>
      <c r="H83" s="40"/>
      <c r="I83" s="40"/>
      <c r="J83" s="40"/>
      <c r="K83" s="40"/>
      <c r="L83" s="40"/>
      <c r="M83" s="40"/>
      <c r="N83" s="41"/>
    </row>
    <row r="84" spans="1:14" ht="15" thickBot="1">
      <c r="A84" t="s">
        <v>2122</v>
      </c>
      <c r="B84" s="820" t="s">
        <v>1059</v>
      </c>
      <c r="C84" s="821"/>
      <c r="D84" s="821"/>
      <c r="E84" s="821"/>
      <c r="F84" s="821"/>
      <c r="G84" s="821"/>
      <c r="H84" s="821"/>
      <c r="I84" s="821"/>
      <c r="J84" s="821"/>
      <c r="K84" s="821"/>
      <c r="L84" s="821"/>
      <c r="M84" s="822"/>
      <c r="N84" s="196">
        <f>N74+N82</f>
        <v>84274.169200000018</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4" t="s">
        <v>2324</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2325</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70"/>
      <c r="K114" s="970"/>
      <c r="L114" s="970"/>
      <c r="M114" s="970"/>
      <c r="N114" s="971"/>
    </row>
    <row r="115" spans="2:14" ht="15" thickBot="1">
      <c r="B115" s="428" t="s">
        <v>2327</v>
      </c>
      <c r="C115" s="429"/>
      <c r="D115" s="429"/>
      <c r="E115" s="268"/>
      <c r="F115" s="268"/>
      <c r="G115" s="268"/>
      <c r="H115" s="268"/>
      <c r="I115" s="268"/>
      <c r="J115" s="972"/>
      <c r="K115" s="972"/>
      <c r="L115" s="972"/>
      <c r="M115" s="972"/>
      <c r="N115" s="973"/>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6"/>
      <c r="J36" s="277"/>
      <c r="K36" s="278">
        <f>VLOOKUP(A36,EQUIPOS!A6:D163,4,FALSE)</f>
        <v>90000</v>
      </c>
      <c r="L36" s="279"/>
      <c r="M36" s="280">
        <v>35</v>
      </c>
      <c r="N36" s="281">
        <f>K36/M36</f>
        <v>2571.4285714285716</v>
      </c>
    </row>
    <row r="37" spans="1:14">
      <c r="A37" s="119" t="s">
        <v>312</v>
      </c>
      <c r="B37" s="869" t="str">
        <f>VLOOKUP(A37,EQUIPOS!A7:D154,3,FALSE)</f>
        <v>Retroexcavadora sobre oruga, potencia 138 HP, balde de 1,5 m3.</v>
      </c>
      <c r="C37" s="870"/>
      <c r="D37" s="870"/>
      <c r="E37" s="870"/>
      <c r="F37" s="870"/>
      <c r="G37" s="870"/>
      <c r="H37" s="871"/>
      <c r="I37" s="430"/>
      <c r="J37" s="431"/>
      <c r="K37" s="278">
        <f>VLOOKUP(A37,EQUIPOS!A7:D164,4,FALSE)</f>
        <v>154700</v>
      </c>
      <c r="L37" s="344"/>
      <c r="M37" s="345">
        <v>35</v>
      </c>
      <c r="N37" s="281">
        <f>K37/M37</f>
        <v>4420</v>
      </c>
    </row>
    <row r="38" spans="1:14">
      <c r="A38" s="119"/>
      <c r="B38" s="329"/>
      <c r="C38" s="330"/>
      <c r="D38" s="330"/>
      <c r="E38" s="332"/>
      <c r="F38" s="330"/>
      <c r="G38" s="330"/>
      <c r="H38" s="331"/>
      <c r="I38" s="337"/>
      <c r="J38" s="339"/>
      <c r="K38" s="278"/>
      <c r="L38" s="432"/>
      <c r="M38" s="433"/>
      <c r="N38" s="281"/>
    </row>
    <row r="39" spans="1:14">
      <c r="B39" s="869"/>
      <c r="C39" s="870"/>
      <c r="D39" s="870"/>
      <c r="E39" s="876"/>
      <c r="F39" s="870"/>
      <c r="G39" s="870"/>
      <c r="H39" s="871"/>
      <c r="I39" s="42"/>
      <c r="J39" s="43"/>
      <c r="K39" s="283"/>
      <c r="L39" s="285"/>
      <c r="M39" s="286"/>
      <c r="N39" s="287"/>
    </row>
    <row r="40" spans="1:14">
      <c r="B40" s="877" t="s">
        <v>1036</v>
      </c>
      <c r="C40" s="878"/>
      <c r="D40" s="878"/>
      <c r="E40" s="44"/>
      <c r="F40" s="45"/>
      <c r="G40" s="45"/>
      <c r="H40" s="46"/>
      <c r="I40" s="42"/>
      <c r="J40" s="43"/>
      <c r="K40" s="288"/>
      <c r="L40" s="285"/>
      <c r="M40" s="410">
        <v>0.01</v>
      </c>
      <c r="N40" s="353">
        <f>N73*M40</f>
        <v>7.2952857142857148</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3">
        <f>SUM(N36:N41)</f>
        <v>6998.723857142857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4" t="s">
        <v>1029</v>
      </c>
      <c r="K46" s="91" t="s">
        <v>1030</v>
      </c>
      <c r="L46" s="901" t="s">
        <v>1039</v>
      </c>
      <c r="M46" s="900"/>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3660</v>
      </c>
      <c r="N47" s="281">
        <f>K47*M47</f>
        <v>4758</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20" t="s">
        <v>1037</v>
      </c>
      <c r="C51" s="821"/>
      <c r="D51" s="821"/>
      <c r="E51" s="821"/>
      <c r="F51" s="821"/>
      <c r="G51" s="821"/>
      <c r="H51" s="821"/>
      <c r="I51" s="821"/>
      <c r="J51" s="821"/>
      <c r="K51" s="821"/>
      <c r="L51" s="821"/>
      <c r="M51" s="822"/>
      <c r="N51" s="403">
        <f>SUM(N47:N50)</f>
        <v>4758</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906" t="s">
        <v>1045</v>
      </c>
      <c r="M55" s="885"/>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7">
        <f>VLOOKUP(A56,TRANSPORTE!A5:D117,4,FALSE)</f>
        <v>1100</v>
      </c>
      <c r="M56" s="908"/>
      <c r="N56" s="296">
        <f>K56*L56</f>
        <v>1430</v>
      </c>
    </row>
    <row r="57" spans="1:14">
      <c r="B57" s="52"/>
      <c r="C57" s="53"/>
      <c r="D57" s="53"/>
      <c r="E57" s="53"/>
      <c r="F57" s="53"/>
      <c r="G57" s="53"/>
      <c r="H57" s="320"/>
      <c r="I57" s="288"/>
      <c r="J57" s="295"/>
      <c r="K57" s="288"/>
      <c r="L57" s="907"/>
      <c r="M57" s="908"/>
      <c r="N57" s="296"/>
    </row>
    <row r="58" spans="1:14">
      <c r="B58" s="52"/>
      <c r="C58" s="53"/>
      <c r="D58" s="53"/>
      <c r="E58" s="53"/>
      <c r="F58" s="53"/>
      <c r="G58" s="53"/>
      <c r="H58" s="320"/>
      <c r="I58" s="288"/>
      <c r="J58" s="295"/>
      <c r="K58" s="288"/>
      <c r="L58" s="907"/>
      <c r="M58" s="908"/>
      <c r="N58" s="296"/>
    </row>
    <row r="59" spans="1:14">
      <c r="B59" s="52"/>
      <c r="C59" s="53"/>
      <c r="D59" s="53"/>
      <c r="E59" s="53"/>
      <c r="F59" s="53"/>
      <c r="G59" s="53"/>
      <c r="H59" s="320"/>
      <c r="I59" s="288"/>
      <c r="J59" s="295"/>
      <c r="K59" s="288"/>
      <c r="L59" s="907"/>
      <c r="M59" s="908"/>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8"/>
      <c r="M61" s="899"/>
      <c r="N61" s="133"/>
    </row>
    <row r="62" spans="1:14" ht="15" thickBot="1">
      <c r="B62" s="909" t="s">
        <v>1037</v>
      </c>
      <c r="C62" s="863"/>
      <c r="D62" s="863"/>
      <c r="E62" s="863"/>
      <c r="F62" s="863"/>
      <c r="G62" s="863"/>
      <c r="H62" s="863"/>
      <c r="I62" s="863"/>
      <c r="J62" s="863"/>
      <c r="K62" s="863"/>
      <c r="L62" s="863"/>
      <c r="M62" s="864"/>
      <c r="N62" s="110">
        <f>N56+N57+N58+N59+N60</f>
        <v>1430</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9" t="s">
        <v>1047</v>
      </c>
      <c r="C66" s="860"/>
      <c r="D66" s="860"/>
      <c r="E66" s="860"/>
      <c r="F66" s="860"/>
      <c r="G66" s="860"/>
      <c r="H66" s="860"/>
      <c r="I66" s="79" t="s">
        <v>1048</v>
      </c>
      <c r="J66" s="81" t="s">
        <v>1494</v>
      </c>
      <c r="K66" s="80" t="s">
        <v>1050</v>
      </c>
      <c r="L66" s="861" t="s">
        <v>1034</v>
      </c>
      <c r="M66" s="862"/>
      <c r="N66" s="104" t="s">
        <v>1035</v>
      </c>
    </row>
    <row r="67" spans="1:15">
      <c r="A67" s="151" t="s">
        <v>7</v>
      </c>
      <c r="B67" s="55" t="str">
        <f>VLOOKUP(A67,'MANO DE OBRA'!A8:D68,3,FALSE)</f>
        <v>Obrero (2)</v>
      </c>
      <c r="C67" s="53"/>
      <c r="D67" s="53"/>
      <c r="E67" s="53"/>
      <c r="F67" s="53"/>
      <c r="G67" s="53"/>
      <c r="H67" s="53"/>
      <c r="I67" s="301">
        <f>K67/J67*100</f>
        <v>55207.567567567574</v>
      </c>
      <c r="J67" s="302">
        <v>185</v>
      </c>
      <c r="K67" s="303">
        <f>VLOOKUP(A67,'MANO DE OBRA'!A8:D99,4,FALSE)</f>
        <v>102134</v>
      </c>
      <c r="L67" s="56"/>
      <c r="M67" s="440">
        <v>280</v>
      </c>
      <c r="N67" s="404">
        <f>K67/M67</f>
        <v>364.76428571428573</v>
      </c>
      <c r="O67" s="112"/>
    </row>
    <row r="68" spans="1:15">
      <c r="A68" s="151" t="s">
        <v>30</v>
      </c>
      <c r="B68" s="55" t="str">
        <f>VLOOKUP(A68,'MANO DE OBRA'!A8:D69,3,FALSE)</f>
        <v>Oficial</v>
      </c>
      <c r="C68" s="53"/>
      <c r="D68" s="53"/>
      <c r="E68" s="53"/>
      <c r="F68" s="53"/>
      <c r="G68" s="53"/>
      <c r="H68" s="53"/>
      <c r="I68" s="301">
        <f>K68/J68*100</f>
        <v>55207.567567567574</v>
      </c>
      <c r="J68" s="302">
        <v>185</v>
      </c>
      <c r="K68" s="303">
        <f>VLOOKUP(A68,'MANO DE OBRA'!A8:D100,4,FALSE)</f>
        <v>102134</v>
      </c>
      <c r="L68" s="56"/>
      <c r="M68" s="441">
        <v>280</v>
      </c>
      <c r="N68" s="404">
        <f>K68/M68</f>
        <v>364.76428571428573</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96"/>
      <c r="C72" s="897"/>
      <c r="D72" s="897"/>
      <c r="E72" s="897"/>
      <c r="F72" s="897"/>
      <c r="G72" s="897"/>
      <c r="H72" s="897"/>
      <c r="I72" s="132"/>
      <c r="J72" s="132"/>
      <c r="K72" s="132"/>
      <c r="L72" s="910"/>
      <c r="M72" s="910"/>
      <c r="N72" s="51"/>
    </row>
    <row r="73" spans="1:15" ht="15" thickBot="1">
      <c r="B73" s="909" t="s">
        <v>1037</v>
      </c>
      <c r="C73" s="863"/>
      <c r="D73" s="863"/>
      <c r="E73" s="863"/>
      <c r="F73" s="863"/>
      <c r="G73" s="863"/>
      <c r="H73" s="863"/>
      <c r="I73" s="863"/>
      <c r="J73" s="863"/>
      <c r="K73" s="863"/>
      <c r="L73" s="863"/>
      <c r="M73" s="864"/>
      <c r="N73" s="310">
        <f>SUM(N67:N72)</f>
        <v>729.52857142857147</v>
      </c>
    </row>
    <row r="74" spans="1:15" ht="15" thickBot="1">
      <c r="B74" s="39"/>
      <c r="C74" s="40"/>
      <c r="D74" s="40"/>
      <c r="E74" s="40"/>
      <c r="F74" s="40"/>
      <c r="G74" s="40"/>
      <c r="H74" s="40"/>
      <c r="I74" s="40"/>
      <c r="J74" s="40"/>
      <c r="K74" s="40"/>
      <c r="L74" s="40"/>
      <c r="M74" s="40"/>
      <c r="N74" s="41"/>
    </row>
    <row r="75" spans="1:15" ht="15" thickBot="1">
      <c r="B75" s="820" t="s">
        <v>1051</v>
      </c>
      <c r="C75" s="821"/>
      <c r="D75" s="821"/>
      <c r="E75" s="821"/>
      <c r="F75" s="821"/>
      <c r="G75" s="821"/>
      <c r="H75" s="821"/>
      <c r="I75" s="821"/>
      <c r="J75" s="821"/>
      <c r="K75" s="821"/>
      <c r="L75" s="821"/>
      <c r="M75" s="822"/>
      <c r="N75" s="105">
        <f>N42+N51+N62+N73</f>
        <v>13916.252428571428</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5" t="s">
        <v>1053</v>
      </c>
      <c r="C79" s="866"/>
      <c r="D79" s="866"/>
      <c r="E79" s="866"/>
      <c r="F79" s="866"/>
      <c r="G79" s="866"/>
      <c r="H79" s="866"/>
      <c r="I79" s="323"/>
      <c r="J79" s="343"/>
      <c r="K79" s="311" t="s">
        <v>1054</v>
      </c>
      <c r="L79" s="867" t="s">
        <v>1055</v>
      </c>
      <c r="M79" s="868"/>
      <c r="N79" s="312"/>
    </row>
    <row r="80" spans="1:15">
      <c r="B80" s="853" t="s">
        <v>1056</v>
      </c>
      <c r="C80" s="854"/>
      <c r="D80" s="854"/>
      <c r="E80" s="854"/>
      <c r="F80" s="854"/>
      <c r="G80" s="854"/>
      <c r="H80" s="854"/>
      <c r="I80" s="93"/>
      <c r="J80" s="94"/>
      <c r="K80" s="313">
        <v>0.2</v>
      </c>
      <c r="L80" s="855">
        <f>N75*K80</f>
        <v>2783.2504857142858</v>
      </c>
      <c r="M80" s="856"/>
      <c r="N80" s="57"/>
    </row>
    <row r="81" spans="1:14">
      <c r="B81" s="95" t="s">
        <v>1057</v>
      </c>
      <c r="C81" s="96"/>
      <c r="D81" s="96"/>
      <c r="E81" s="96"/>
      <c r="F81" s="96"/>
      <c r="G81" s="96"/>
      <c r="H81" s="96"/>
      <c r="I81" s="93"/>
      <c r="J81" s="94"/>
      <c r="K81" s="313">
        <v>0.05</v>
      </c>
      <c r="L81" s="855">
        <f>N75*K81</f>
        <v>695.81262142857145</v>
      </c>
      <c r="M81" s="856"/>
      <c r="N81" s="57"/>
    </row>
    <row r="82" spans="1:14" ht="15" thickBot="1">
      <c r="B82" s="97" t="s">
        <v>1058</v>
      </c>
      <c r="C82" s="98"/>
      <c r="D82" s="98"/>
      <c r="E82" s="98"/>
      <c r="F82" s="98"/>
      <c r="G82" s="98"/>
      <c r="H82" s="98"/>
      <c r="I82" s="99"/>
      <c r="J82" s="100"/>
      <c r="K82" s="314">
        <v>0.05</v>
      </c>
      <c r="L82" s="857">
        <f>N75*K82</f>
        <v>695.81262142857145</v>
      </c>
      <c r="M82" s="858"/>
      <c r="N82" s="57"/>
    </row>
    <row r="83" spans="1:14" ht="15" thickBot="1">
      <c r="B83" s="820" t="s">
        <v>1037</v>
      </c>
      <c r="C83" s="821"/>
      <c r="D83" s="821"/>
      <c r="E83" s="821"/>
      <c r="F83" s="821"/>
      <c r="G83" s="821"/>
      <c r="H83" s="821"/>
      <c r="I83" s="821"/>
      <c r="J83" s="821"/>
      <c r="K83" s="821"/>
      <c r="L83" s="821"/>
      <c r="M83" s="822"/>
      <c r="N83" s="58">
        <f>L80+L81+L82</f>
        <v>4174.8757285714282</v>
      </c>
    </row>
    <row r="84" spans="1:14" ht="15" thickBot="1">
      <c r="B84" s="39"/>
      <c r="C84" s="40"/>
      <c r="D84" s="40"/>
      <c r="E84" s="40"/>
      <c r="F84" s="40"/>
      <c r="G84" s="40"/>
      <c r="H84" s="40"/>
      <c r="I84" s="40"/>
      <c r="J84" s="40"/>
      <c r="K84" s="40"/>
      <c r="L84" s="40"/>
      <c r="M84" s="40"/>
      <c r="N84" s="41"/>
    </row>
    <row r="85" spans="1:14" ht="15" thickBot="1">
      <c r="A85" t="s">
        <v>2122</v>
      </c>
      <c r="B85" s="820" t="s">
        <v>1059</v>
      </c>
      <c r="C85" s="821"/>
      <c r="D85" s="821"/>
      <c r="E85" s="821"/>
      <c r="F85" s="821"/>
      <c r="G85" s="821"/>
      <c r="H85" s="821"/>
      <c r="I85" s="821"/>
      <c r="J85" s="821"/>
      <c r="K85" s="821"/>
      <c r="L85" s="821"/>
      <c r="M85" s="822"/>
      <c r="N85" s="196">
        <f>N75+N83</f>
        <v>18091.128157142855</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4" t="s">
        <v>2324</v>
      </c>
      <c r="C102" s="965"/>
      <c r="D102" s="965"/>
      <c r="E102" s="965"/>
      <c r="F102" s="965"/>
      <c r="G102" s="965"/>
      <c r="H102" s="965"/>
      <c r="I102" s="965"/>
      <c r="J102" s="965"/>
      <c r="K102" s="965"/>
      <c r="L102" s="965"/>
      <c r="M102" s="965"/>
      <c r="N102" s="966"/>
    </row>
    <row r="103" spans="2:14" ht="15" customHeight="1">
      <c r="B103" s="964"/>
      <c r="C103" s="965"/>
      <c r="D103" s="965"/>
      <c r="E103" s="965"/>
      <c r="F103" s="965"/>
      <c r="G103" s="965"/>
      <c r="H103" s="965"/>
      <c r="I103" s="965"/>
      <c r="J103" s="965"/>
      <c r="K103" s="965"/>
      <c r="L103" s="965"/>
      <c r="M103" s="965"/>
      <c r="N103" s="966"/>
    </row>
    <row r="104" spans="2:14" ht="30" customHeight="1">
      <c r="B104" s="967" t="s">
        <v>2325</v>
      </c>
      <c r="C104" s="968"/>
      <c r="D104" s="968"/>
      <c r="E104" s="968"/>
      <c r="F104" s="968"/>
      <c r="G104" s="968"/>
      <c r="H104" s="968"/>
      <c r="I104" s="968"/>
      <c r="J104" s="968"/>
      <c r="K104" s="968"/>
      <c r="L104" s="968"/>
      <c r="M104" s="968"/>
      <c r="N104" s="969"/>
    </row>
    <row r="105" spans="2:14">
      <c r="B105" s="967"/>
      <c r="C105" s="968"/>
      <c r="D105" s="968"/>
      <c r="E105" s="968"/>
      <c r="F105" s="968"/>
      <c r="G105" s="968"/>
      <c r="H105" s="968"/>
      <c r="I105" s="968"/>
      <c r="J105" s="968"/>
      <c r="K105" s="968"/>
      <c r="L105" s="968"/>
      <c r="M105" s="968"/>
      <c r="N105" s="969"/>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70"/>
      <c r="K115" s="970"/>
      <c r="L115" s="970"/>
      <c r="M115" s="970"/>
      <c r="N115" s="971"/>
    </row>
    <row r="116" spans="2:14" ht="15" thickBot="1">
      <c r="B116" s="428" t="s">
        <v>2327</v>
      </c>
      <c r="C116" s="429"/>
      <c r="D116" s="429"/>
      <c r="E116" s="268"/>
      <c r="F116" s="268"/>
      <c r="G116" s="268"/>
      <c r="H116" s="268"/>
      <c r="I116" s="268"/>
      <c r="J116" s="972"/>
      <c r="K116" s="972"/>
      <c r="L116" s="972"/>
      <c r="M116" s="972"/>
      <c r="N116" s="973"/>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6"/>
      <c r="J36" s="277"/>
      <c r="K36" s="278">
        <f>VLOOKUP(A36,EQUIPOS!A6:D163,4,FALSE)</f>
        <v>90000</v>
      </c>
      <c r="L36" s="279"/>
      <c r="M36" s="280">
        <v>2.5</v>
      </c>
      <c r="N36" s="281">
        <f>K36/M36</f>
        <v>36000</v>
      </c>
    </row>
    <row r="37" spans="1:14">
      <c r="A37" s="119" t="s">
        <v>129</v>
      </c>
      <c r="B37" s="869" t="str">
        <f>VLOOKUP(A37,EQUIPOS!A7:D154,3,FALSE)</f>
        <v xml:space="preserve">Buldozer, Potencia al volante de 140 HP, motor de 2200 RPM, longitud de hoja 4,80m. </v>
      </c>
      <c r="C37" s="870"/>
      <c r="D37" s="870"/>
      <c r="E37" s="870"/>
      <c r="F37" s="870"/>
      <c r="G37" s="870"/>
      <c r="H37" s="871"/>
      <c r="I37" s="430"/>
      <c r="J37" s="431"/>
      <c r="K37" s="278">
        <f>VLOOKUP(A37,EQUIPOS!A7:D164,4,FALSE)</f>
        <v>135000</v>
      </c>
      <c r="L37" s="344"/>
      <c r="M37" s="345">
        <v>100</v>
      </c>
      <c r="N37" s="281">
        <f>K37/M37</f>
        <v>1350</v>
      </c>
    </row>
    <row r="38" spans="1:14">
      <c r="A38" s="119" t="s">
        <v>312</v>
      </c>
      <c r="B38" s="869" t="str">
        <f>VLOOKUP(A38,EQUIPOS!A8:D154,3,FALSE)</f>
        <v>Retroexcavadora sobre oruga, potencia 138 HP, balde de 1,5 m3.</v>
      </c>
      <c r="C38" s="870"/>
      <c r="D38" s="870"/>
      <c r="E38" s="870"/>
      <c r="F38" s="870"/>
      <c r="G38" s="870"/>
      <c r="H38" s="871"/>
      <c r="I38" s="337"/>
      <c r="J38" s="339"/>
      <c r="K38" s="278">
        <f>VLOOKUP(A38,EQUIPOS!A8:D165,4,FALSE)</f>
        <v>154700</v>
      </c>
      <c r="L38" s="432"/>
      <c r="M38" s="433">
        <v>16</v>
      </c>
      <c r="N38" s="281">
        <f>K38/M38</f>
        <v>9668.75</v>
      </c>
    </row>
    <row r="39" spans="1:14">
      <c r="B39" s="869"/>
      <c r="C39" s="870"/>
      <c r="D39" s="870"/>
      <c r="E39" s="876"/>
      <c r="F39" s="870"/>
      <c r="G39" s="870"/>
      <c r="H39" s="871"/>
      <c r="I39" s="42"/>
      <c r="J39" s="43"/>
      <c r="K39" s="283"/>
      <c r="L39" s="285"/>
      <c r="M39" s="286"/>
      <c r="N39" s="287"/>
    </row>
    <row r="40" spans="1:14">
      <c r="B40" s="877" t="s">
        <v>1036</v>
      </c>
      <c r="C40" s="878"/>
      <c r="D40" s="878"/>
      <c r="E40" s="44"/>
      <c r="F40" s="45"/>
      <c r="G40" s="45"/>
      <c r="H40" s="46"/>
      <c r="I40" s="42"/>
      <c r="J40" s="43"/>
      <c r="K40" s="288"/>
      <c r="L40" s="285"/>
      <c r="M40" s="410">
        <v>0.01</v>
      </c>
      <c r="N40" s="353">
        <f>N76*M40</f>
        <v>23.937734375000002</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3">
        <f>SUM(N36:N41)</f>
        <v>47042.687734375002</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4" t="s">
        <v>1029</v>
      </c>
      <c r="K46" s="91" t="s">
        <v>1030</v>
      </c>
      <c r="L46" s="901" t="s">
        <v>1039</v>
      </c>
      <c r="M46" s="900"/>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5740</v>
      </c>
      <c r="N47" s="281">
        <f>K47*M47</f>
        <v>1722</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4510</v>
      </c>
      <c r="N48" s="281">
        <f t="shared" ref="N48:N53" si="0">K48*M48</f>
        <v>13530</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11030</v>
      </c>
      <c r="N49" s="281">
        <f t="shared" si="0"/>
        <v>2757.5</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840</v>
      </c>
      <c r="N50" s="281">
        <f t="shared" si="0"/>
        <v>840</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880</v>
      </c>
      <c r="N51" s="281">
        <f t="shared" si="0"/>
        <v>880</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7540</v>
      </c>
      <c r="N52" s="281">
        <f t="shared" si="0"/>
        <v>3453.32</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3660</v>
      </c>
      <c r="N53" s="281">
        <f t="shared" si="0"/>
        <v>4758</v>
      </c>
    </row>
    <row r="54" spans="1:14" ht="15" thickBot="1">
      <c r="B54" s="820" t="s">
        <v>1037</v>
      </c>
      <c r="C54" s="821"/>
      <c r="D54" s="821"/>
      <c r="E54" s="821"/>
      <c r="F54" s="821"/>
      <c r="G54" s="821"/>
      <c r="H54" s="821"/>
      <c r="I54" s="821"/>
      <c r="J54" s="821"/>
      <c r="K54" s="821"/>
      <c r="L54" s="821"/>
      <c r="M54" s="822"/>
      <c r="N54" s="403">
        <f>SUM(N47:N53)</f>
        <v>27940.82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7">
        <f>VLOOKUP(A59,TRANSPORTE!A5:D117,4,FALSE)</f>
        <v>1100</v>
      </c>
      <c r="M59" s="908"/>
      <c r="N59" s="296">
        <f>K59*L59</f>
        <v>1430</v>
      </c>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53"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443">
        <v>128</v>
      </c>
      <c r="N70" s="404">
        <f>K70/M70</f>
        <v>1595.8515625</v>
      </c>
      <c r="O70" s="112"/>
    </row>
    <row r="71" spans="1:15">
      <c r="A71" s="153"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441">
        <v>128</v>
      </c>
      <c r="N71" s="404">
        <f>K71/M71</f>
        <v>797.921875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0">
        <f>SUM(N70:N75)</f>
        <v>2393.7734375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78807.281171875002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15761.456234375</v>
      </c>
      <c r="M83" s="856"/>
      <c r="N83" s="57"/>
    </row>
    <row r="84" spans="1:14">
      <c r="B84" s="95" t="s">
        <v>1057</v>
      </c>
      <c r="C84" s="96"/>
      <c r="D84" s="96"/>
      <c r="E84" s="96"/>
      <c r="F84" s="96"/>
      <c r="G84" s="96"/>
      <c r="H84" s="96"/>
      <c r="I84" s="93"/>
      <c r="J84" s="94"/>
      <c r="K84" s="313">
        <v>0.05</v>
      </c>
      <c r="L84" s="855">
        <f>N78*K84</f>
        <v>3940.3640585937501</v>
      </c>
      <c r="M84" s="856"/>
      <c r="N84" s="57"/>
    </row>
    <row r="85" spans="1:14" ht="15" thickBot="1">
      <c r="B85" s="97" t="s">
        <v>1058</v>
      </c>
      <c r="C85" s="98"/>
      <c r="D85" s="98"/>
      <c r="E85" s="98"/>
      <c r="F85" s="98"/>
      <c r="G85" s="98"/>
      <c r="H85" s="98"/>
      <c r="I85" s="99"/>
      <c r="J85" s="100"/>
      <c r="K85" s="314">
        <v>0.05</v>
      </c>
      <c r="L85" s="857">
        <f>N78*K85</f>
        <v>3940.3640585937501</v>
      </c>
      <c r="M85" s="858"/>
      <c r="N85" s="57"/>
    </row>
    <row r="86" spans="1:14" ht="15" thickBot="1">
      <c r="B86" s="820" t="s">
        <v>1037</v>
      </c>
      <c r="C86" s="821"/>
      <c r="D86" s="821"/>
      <c r="E86" s="821"/>
      <c r="F86" s="821"/>
      <c r="G86" s="821"/>
      <c r="H86" s="821"/>
      <c r="I86" s="821"/>
      <c r="J86" s="821"/>
      <c r="K86" s="821"/>
      <c r="L86" s="821"/>
      <c r="M86" s="822"/>
      <c r="N86" s="58">
        <f>L83+L84+L85</f>
        <v>23642.184351562501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102449.46552343751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0"/>
      <c r="K118" s="970"/>
      <c r="L118" s="970"/>
      <c r="M118" s="970"/>
      <c r="N118" s="971"/>
    </row>
    <row r="119" spans="2:14" ht="15" thickBot="1">
      <c r="B119" s="428" t="s">
        <v>2327</v>
      </c>
      <c r="C119" s="429"/>
      <c r="D119" s="429"/>
      <c r="E119" s="268"/>
      <c r="F119" s="268"/>
      <c r="G119" s="268"/>
      <c r="H119" s="268"/>
      <c r="I119" s="268"/>
      <c r="J119" s="972"/>
      <c r="K119" s="972"/>
      <c r="L119" s="972"/>
      <c r="M119" s="972"/>
      <c r="N119" s="973"/>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6"/>
      <c r="J36" s="277"/>
      <c r="K36" s="278">
        <f>VLOOKUP(A36,EQUIPOS!A6:D163,4,FALSE)</f>
        <v>90000</v>
      </c>
      <c r="L36" s="279"/>
      <c r="M36" s="345">
        <v>2.5</v>
      </c>
      <c r="N36" s="281">
        <f>K36/M36</f>
        <v>36000</v>
      </c>
    </row>
    <row r="37" spans="1:14">
      <c r="A37" s="119" t="s">
        <v>129</v>
      </c>
      <c r="B37" s="869" t="str">
        <f>VLOOKUP(A37,EQUIPOS!A7:D154,3,FALSE)</f>
        <v xml:space="preserve">Buldozer, Potencia al volante de 140 HP, motor de 2200 RPM, longitud de hoja 4,80m. </v>
      </c>
      <c r="C37" s="870"/>
      <c r="D37" s="870"/>
      <c r="E37" s="870"/>
      <c r="F37" s="870"/>
      <c r="G37" s="870"/>
      <c r="H37" s="871"/>
      <c r="I37" s="430"/>
      <c r="J37" s="431"/>
      <c r="K37" s="278">
        <f>VLOOKUP(A37,EQUIPOS!A7:D164,4,FALSE)</f>
        <v>135000</v>
      </c>
      <c r="L37" s="344"/>
      <c r="M37" s="345">
        <v>100</v>
      </c>
      <c r="N37" s="281">
        <f>K37/M37</f>
        <v>1350</v>
      </c>
    </row>
    <row r="38" spans="1:14">
      <c r="A38" s="119" t="s">
        <v>261</v>
      </c>
      <c r="B38" s="869" t="str">
        <f>VLOOKUP(A38,EQUIPOS!A8:D154,3,FALSE)</f>
        <v xml:space="preserve">Motobomba 3 PULGADAS (incluye operario)
</v>
      </c>
      <c r="C38" s="870"/>
      <c r="D38" s="870"/>
      <c r="E38" s="870"/>
      <c r="F38" s="870"/>
      <c r="G38" s="870"/>
      <c r="H38" s="871"/>
      <c r="I38" s="337"/>
      <c r="J38" s="339"/>
      <c r="K38" s="278">
        <f>VLOOKUP(A38,EQUIPOS!A8:D165,4,FALSE)</f>
        <v>10413</v>
      </c>
      <c r="L38" s="432"/>
      <c r="M38" s="433">
        <v>8</v>
      </c>
      <c r="N38" s="281">
        <f>K38/M38</f>
        <v>1301.625</v>
      </c>
    </row>
    <row r="39" spans="1:14">
      <c r="A39" t="s">
        <v>312</v>
      </c>
      <c r="B39" s="869" t="str">
        <f>VLOOKUP(A39,EQUIPOS!A9:D154,3,FALSE)</f>
        <v>Retroexcavadora sobre oruga, potencia 138 HP, balde de 1,5 m3.</v>
      </c>
      <c r="C39" s="870"/>
      <c r="D39" s="870"/>
      <c r="E39" s="870"/>
      <c r="F39" s="870"/>
      <c r="G39" s="870"/>
      <c r="H39" s="871"/>
      <c r="I39" s="42"/>
      <c r="J39" s="43"/>
      <c r="K39" s="278">
        <f>VLOOKUP(A39,EQUIPOS!A9:D166,4,FALSE)</f>
        <v>154700</v>
      </c>
      <c r="L39" s="285"/>
      <c r="M39" s="345">
        <v>8</v>
      </c>
      <c r="N39" s="281">
        <f>K39/M39</f>
        <v>19337.5</v>
      </c>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N78*M41</f>
        <v>204.26849999999999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58193.393499999998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5740</v>
      </c>
      <c r="N48" s="281">
        <f>K48*M48</f>
        <v>1722</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4510</v>
      </c>
      <c r="N49" s="281">
        <f t="shared" ref="N49:N54" si="0">K49*M49</f>
        <v>13530</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11030</v>
      </c>
      <c r="N50" s="281">
        <f t="shared" si="0"/>
        <v>2757.5</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840</v>
      </c>
      <c r="N51" s="281">
        <f t="shared" si="0"/>
        <v>840</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880</v>
      </c>
      <c r="N52" s="281">
        <f t="shared" si="0"/>
        <v>880</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7540</v>
      </c>
      <c r="N53" s="281">
        <f>K53*M53</f>
        <v>3453.32</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3660</v>
      </c>
      <c r="N54" s="281">
        <f t="shared" si="0"/>
        <v>4758</v>
      </c>
    </row>
    <row r="55" spans="1:14" ht="15" thickBot="1">
      <c r="B55" s="49"/>
      <c r="C55" s="319"/>
      <c r="D55" s="319"/>
      <c r="E55" s="319"/>
      <c r="F55" s="319"/>
      <c r="G55" s="319"/>
      <c r="H55" s="319"/>
      <c r="I55" s="319"/>
      <c r="J55" s="444"/>
      <c r="K55" s="132"/>
      <c r="L55" s="334"/>
      <c r="M55" s="411"/>
      <c r="N55" s="281"/>
    </row>
    <row r="56" spans="1:14" ht="15" thickBot="1">
      <c r="B56" s="820" t="s">
        <v>1037</v>
      </c>
      <c r="C56" s="821"/>
      <c r="D56" s="821"/>
      <c r="E56" s="821"/>
      <c r="F56" s="821"/>
      <c r="G56" s="821"/>
      <c r="H56" s="821"/>
      <c r="I56" s="821"/>
      <c r="J56" s="821"/>
      <c r="K56" s="821"/>
      <c r="L56" s="821"/>
      <c r="M56" s="822"/>
      <c r="N56" s="403">
        <f>SUM(N48:N55)</f>
        <v>27940.82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6" t="s">
        <v>1045</v>
      </c>
      <c r="M60" s="885"/>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7">
        <f>VLOOKUP(A61,TRANSPORTE!A5:D117,4,FALSE)</f>
        <v>1100</v>
      </c>
      <c r="M61" s="908"/>
      <c r="N61" s="296">
        <f>K61*L61</f>
        <v>1430</v>
      </c>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1430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53" t="s">
        <v>15</v>
      </c>
      <c r="B72" s="55" t="str">
        <f>VLOOKUP(A72,'MANO DE OBRA'!A8:D68,3,FALSE)</f>
        <v>Obrero (6)</v>
      </c>
      <c r="C72" s="53"/>
      <c r="D72" s="53"/>
      <c r="E72" s="53"/>
      <c r="F72" s="53"/>
      <c r="G72" s="53"/>
      <c r="H72" s="53"/>
      <c r="I72" s="301">
        <f>K72/J72*100</f>
        <v>165623.24324324325</v>
      </c>
      <c r="J72" s="302">
        <v>185</v>
      </c>
      <c r="K72" s="303">
        <f>VLOOKUP(A72,'MANO DE OBRA'!A8:D99,4,FALSE)</f>
        <v>306403</v>
      </c>
      <c r="L72" s="56"/>
      <c r="M72" s="443">
        <v>20</v>
      </c>
      <c r="N72" s="404">
        <f>K72/M72</f>
        <v>15320.15</v>
      </c>
      <c r="O72" s="112"/>
    </row>
    <row r="73" spans="1:15">
      <c r="A73" s="15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1">
        <v>20</v>
      </c>
      <c r="N73" s="404">
        <f>K73/M73</f>
        <v>5106.7</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0">
        <f>SUM(N72:N77)</f>
        <v>20426.849999999999</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107991.06349999999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3"/>
      <c r="J84" s="343"/>
      <c r="K84" s="311" t="s">
        <v>1054</v>
      </c>
      <c r="L84" s="867" t="s">
        <v>1055</v>
      </c>
      <c r="M84" s="868"/>
      <c r="N84" s="312"/>
    </row>
    <row r="85" spans="1:14">
      <c r="B85" s="853" t="s">
        <v>1056</v>
      </c>
      <c r="C85" s="854"/>
      <c r="D85" s="854"/>
      <c r="E85" s="854"/>
      <c r="F85" s="854"/>
      <c r="G85" s="854"/>
      <c r="H85" s="854"/>
      <c r="I85" s="93"/>
      <c r="J85" s="94"/>
      <c r="K85" s="313">
        <v>0.2</v>
      </c>
      <c r="L85" s="855">
        <f>N80*K85</f>
        <v>21598.2127</v>
      </c>
      <c r="M85" s="856"/>
      <c r="N85" s="57"/>
    </row>
    <row r="86" spans="1:14">
      <c r="B86" s="95" t="s">
        <v>1057</v>
      </c>
      <c r="C86" s="96"/>
      <c r="D86" s="96"/>
      <c r="E86" s="96"/>
      <c r="F86" s="96"/>
      <c r="G86" s="96"/>
      <c r="H86" s="96"/>
      <c r="I86" s="93"/>
      <c r="J86" s="94"/>
      <c r="K86" s="313">
        <v>0.05</v>
      </c>
      <c r="L86" s="855">
        <f>N80*K86</f>
        <v>5399.553175</v>
      </c>
      <c r="M86" s="856"/>
      <c r="N86" s="57"/>
    </row>
    <row r="87" spans="1:14" ht="15" thickBot="1">
      <c r="B87" s="97" t="s">
        <v>1058</v>
      </c>
      <c r="C87" s="98"/>
      <c r="D87" s="98"/>
      <c r="E87" s="98"/>
      <c r="F87" s="98"/>
      <c r="G87" s="98"/>
      <c r="H87" s="98"/>
      <c r="I87" s="99"/>
      <c r="J87" s="100"/>
      <c r="K87" s="314">
        <v>0.05</v>
      </c>
      <c r="L87" s="857">
        <f>N80*K87</f>
        <v>5399.553175</v>
      </c>
      <c r="M87" s="858"/>
      <c r="N87" s="57"/>
    </row>
    <row r="88" spans="1:14" ht="15" thickBot="1">
      <c r="B88" s="820" t="s">
        <v>1037</v>
      </c>
      <c r="C88" s="821"/>
      <c r="D88" s="821"/>
      <c r="E88" s="821"/>
      <c r="F88" s="821"/>
      <c r="G88" s="821"/>
      <c r="H88" s="821"/>
      <c r="I88" s="821"/>
      <c r="J88" s="821"/>
      <c r="K88" s="821"/>
      <c r="L88" s="821"/>
      <c r="M88" s="822"/>
      <c r="N88" s="58">
        <f>L85+L86+L87</f>
        <v>32397.319050000002</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140388.38254999998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0"/>
      <c r="K120" s="970"/>
      <c r="L120" s="970"/>
      <c r="M120" s="970"/>
      <c r="N120" s="971"/>
    </row>
    <row r="121" spans="2:14" ht="15" thickBot="1">
      <c r="B121" s="428" t="s">
        <v>2327</v>
      </c>
      <c r="C121" s="429"/>
      <c r="D121" s="429"/>
      <c r="E121" s="268"/>
      <c r="F121" s="268"/>
      <c r="G121" s="268"/>
      <c r="H121" s="268"/>
      <c r="I121" s="268"/>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2.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129</v>
      </c>
      <c r="B36" s="869" t="str">
        <f>VLOOKUP(A36,EQUIPOS!A6:D154,3,FALSE)</f>
        <v xml:space="preserve">Buldozer, Potencia al volante de 140 HP, motor de 2200 RPM, longitud de hoja 4,80m. </v>
      </c>
      <c r="C36" s="870"/>
      <c r="D36" s="870"/>
      <c r="E36" s="870"/>
      <c r="F36" s="870"/>
      <c r="G36" s="870"/>
      <c r="H36" s="871"/>
      <c r="I36" s="276"/>
      <c r="J36" s="277"/>
      <c r="K36" s="278">
        <f>VLOOKUP(A36,EQUIPOS!A6:D163,4,FALSE)</f>
        <v>135000</v>
      </c>
      <c r="L36" s="279"/>
      <c r="M36" s="345">
        <v>100</v>
      </c>
      <c r="N36" s="281">
        <f>K36/M36</f>
        <v>1350</v>
      </c>
    </row>
    <row r="37" spans="1:14">
      <c r="A37" s="119" t="s">
        <v>312</v>
      </c>
      <c r="B37" s="869" t="str">
        <f>VLOOKUP(A37,EQUIPOS!A7:D154,3,FALSE)</f>
        <v>Retroexcavadora sobre oruga, potencia 138 HP, balde de 1,5 m3.</v>
      </c>
      <c r="C37" s="870"/>
      <c r="D37" s="870"/>
      <c r="E37" s="870"/>
      <c r="F37" s="870"/>
      <c r="G37" s="870"/>
      <c r="H37" s="871"/>
      <c r="I37" s="430"/>
      <c r="J37" s="431"/>
      <c r="K37" s="278">
        <f>VLOOKUP(A37,EQUIPOS!A7:D164,4,FALSE)</f>
        <v>154700</v>
      </c>
      <c r="L37" s="344"/>
      <c r="M37" s="345">
        <v>35</v>
      </c>
      <c r="N37" s="281">
        <f>K37/M37</f>
        <v>4420</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7.2952857142857148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5777.2952857142855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3660</v>
      </c>
      <c r="N48" s="281">
        <f>K48*M48</f>
        <v>4758</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20" t="s">
        <v>1037</v>
      </c>
      <c r="C55" s="821"/>
      <c r="D55" s="821"/>
      <c r="E55" s="821"/>
      <c r="F55" s="821"/>
      <c r="G55" s="821"/>
      <c r="H55" s="821"/>
      <c r="I55" s="821"/>
      <c r="J55" s="821"/>
      <c r="K55" s="821"/>
      <c r="L55" s="821"/>
      <c r="M55" s="822"/>
      <c r="N55" s="403">
        <f>SUM(N48:N54)</f>
        <v>4758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7">
        <f>VLOOKUP(A60,TRANSPORTE!A5:D117,4,FALSE)</f>
        <v>1100</v>
      </c>
      <c r="M60" s="908"/>
      <c r="N60" s="296">
        <f>K60*L60</f>
        <v>1430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5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280</v>
      </c>
      <c r="N71" s="404">
        <f>K71/M71</f>
        <v>364.76428571428573</v>
      </c>
      <c r="O71" s="112"/>
    </row>
    <row r="72" spans="1:15">
      <c r="A72" s="153"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1">
        <v>280</v>
      </c>
      <c r="N72" s="404">
        <f>K72/M72</f>
        <v>364.76428571428573</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729.52857142857147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12694.823857142856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2538.9647714285711</v>
      </c>
      <c r="M84" s="856"/>
      <c r="N84" s="57"/>
    </row>
    <row r="85" spans="1:14">
      <c r="B85" s="95" t="s">
        <v>1057</v>
      </c>
      <c r="C85" s="96"/>
      <c r="D85" s="96"/>
      <c r="E85" s="96"/>
      <c r="F85" s="96"/>
      <c r="G85" s="96"/>
      <c r="H85" s="96"/>
      <c r="I85" s="93"/>
      <c r="J85" s="94"/>
      <c r="K85" s="313">
        <v>0.05</v>
      </c>
      <c r="L85" s="855">
        <f>N79*K85</f>
        <v>634.74119285714278</v>
      </c>
      <c r="M85" s="856"/>
      <c r="N85" s="57"/>
    </row>
    <row r="86" spans="1:14" ht="15" thickBot="1">
      <c r="B86" s="97" t="s">
        <v>1058</v>
      </c>
      <c r="C86" s="98"/>
      <c r="D86" s="98"/>
      <c r="E86" s="98"/>
      <c r="F86" s="98"/>
      <c r="G86" s="98"/>
      <c r="H86" s="98"/>
      <c r="I86" s="99"/>
      <c r="J86" s="100"/>
      <c r="K86" s="314">
        <v>0.05</v>
      </c>
      <c r="L86" s="857">
        <f>N79*K86</f>
        <v>634.74119285714278</v>
      </c>
      <c r="M86" s="858"/>
      <c r="N86" s="57"/>
    </row>
    <row r="87" spans="1:14" ht="15" thickBot="1">
      <c r="B87" s="820" t="s">
        <v>1037</v>
      </c>
      <c r="C87" s="821"/>
      <c r="D87" s="821"/>
      <c r="E87" s="821"/>
      <c r="F87" s="821"/>
      <c r="G87" s="821"/>
      <c r="H87" s="821"/>
      <c r="I87" s="821"/>
      <c r="J87" s="821"/>
      <c r="K87" s="821"/>
      <c r="L87" s="821"/>
      <c r="M87" s="822"/>
      <c r="N87" s="58">
        <f>L84+L85+L86</f>
        <v>3808.4471571428567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16503.27101428571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75" customHeight="1" thickBot="1">
      <c r="B29" s="77" t="s">
        <v>1027</v>
      </c>
      <c r="C29" s="799" t="s">
        <v>1028</v>
      </c>
      <c r="D29" s="800"/>
      <c r="E29" s="800"/>
      <c r="F29" s="800"/>
      <c r="G29" s="800"/>
      <c r="H29" s="800"/>
      <c r="I29" s="800"/>
      <c r="J29" s="78"/>
      <c r="K29" s="351" t="s">
        <v>2321</v>
      </c>
      <c r="L29" s="796" t="s">
        <v>1029</v>
      </c>
      <c r="M29" s="797"/>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90" t="s">
        <v>1028</v>
      </c>
      <c r="C34" s="891"/>
      <c r="D34" s="891"/>
      <c r="E34" s="891"/>
      <c r="F34" s="891"/>
      <c r="G34" s="891"/>
      <c r="H34" s="892"/>
      <c r="I34" s="893" t="s">
        <v>1032</v>
      </c>
      <c r="J34" s="894"/>
      <c r="K34" s="75" t="s">
        <v>1033</v>
      </c>
      <c r="L34" s="895" t="s">
        <v>1034</v>
      </c>
      <c r="M34" s="892"/>
      <c r="N34" s="76" t="s">
        <v>1035</v>
      </c>
    </row>
    <row r="35" spans="1:14">
      <c r="A35" s="119" t="s">
        <v>263</v>
      </c>
      <c r="B35" s="869" t="str">
        <f>VLOOKUP(A35,EQUIPOS!A6:D154,3,FALSE)</f>
        <v xml:space="preserve">Motobomba 4 pulgadas
</v>
      </c>
      <c r="C35" s="870"/>
      <c r="D35" s="870"/>
      <c r="E35" s="870"/>
      <c r="F35" s="870"/>
      <c r="G35" s="870"/>
      <c r="H35" s="871"/>
      <c r="I35" s="276"/>
      <c r="J35" s="277"/>
      <c r="K35" s="278">
        <f>VLOOKUP(A35,EQUIPOS!A6:D163,4,FALSE)</f>
        <v>5210</v>
      </c>
      <c r="L35" s="279"/>
      <c r="M35" s="345">
        <v>21</v>
      </c>
      <c r="N35" s="281">
        <f>K35/M35</f>
        <v>248.0952380952381</v>
      </c>
    </row>
    <row r="36" spans="1:14">
      <c r="A36" s="119" t="s">
        <v>129</v>
      </c>
      <c r="B36" s="869" t="str">
        <f>VLOOKUP(A36,EQUIPOS!A7:D154,3,FALSE)</f>
        <v xml:space="preserve">Buldozer, Potencia al volante de 140 HP, motor de 2200 RPM, longitud de hoja 4,80m. </v>
      </c>
      <c r="C36" s="870"/>
      <c r="D36" s="870"/>
      <c r="E36" s="870"/>
      <c r="F36" s="870"/>
      <c r="G36" s="870"/>
      <c r="H36" s="871"/>
      <c r="I36" s="430"/>
      <c r="J36" s="431"/>
      <c r="K36" s="278">
        <f>VLOOKUP(A36,EQUIPOS!A7:D164,4,FALSE)</f>
        <v>135000</v>
      </c>
      <c r="L36" s="344"/>
      <c r="M36" s="345">
        <v>100</v>
      </c>
      <c r="N36" s="281">
        <f>K36/M36</f>
        <v>1350</v>
      </c>
    </row>
    <row r="37" spans="1:14">
      <c r="A37" s="119" t="s">
        <v>312</v>
      </c>
      <c r="B37" s="869" t="str">
        <f>VLOOKUP(A37,EQUIPOS!A8:D154,3,FALSE)</f>
        <v>Retroexcavadora sobre oruga, potencia 138 HP, balde de 1,5 m3.</v>
      </c>
      <c r="C37" s="870"/>
      <c r="D37" s="870"/>
      <c r="E37" s="870"/>
      <c r="F37" s="870"/>
      <c r="G37" s="870"/>
      <c r="H37" s="871"/>
      <c r="I37" s="337"/>
      <c r="J37" s="339"/>
      <c r="K37" s="278">
        <f>VLOOKUP(A37,EQUIPOS!A8:D165,4,FALSE)</f>
        <v>154700</v>
      </c>
      <c r="L37" s="432"/>
      <c r="M37" s="433">
        <v>21</v>
      </c>
      <c r="N37" s="281">
        <f>K37/M37</f>
        <v>7366.666666666667</v>
      </c>
    </row>
    <row r="38" spans="1:14">
      <c r="B38" s="869"/>
      <c r="C38" s="870"/>
      <c r="D38" s="870"/>
      <c r="E38" s="870"/>
      <c r="F38" s="870"/>
      <c r="G38" s="870"/>
      <c r="H38" s="871"/>
      <c r="I38" s="42"/>
      <c r="J38" s="43"/>
      <c r="K38" s="278"/>
      <c r="L38" s="285"/>
      <c r="M38" s="345"/>
      <c r="N38" s="281"/>
    </row>
    <row r="39" spans="1:14">
      <c r="B39" s="329"/>
      <c r="C39" s="330"/>
      <c r="D39" s="330"/>
      <c r="E39" s="330"/>
      <c r="F39" s="332"/>
      <c r="G39" s="332"/>
      <c r="H39" s="131"/>
      <c r="I39" s="42"/>
      <c r="J39" s="43"/>
      <c r="K39" s="278"/>
      <c r="L39" s="285"/>
      <c r="M39" s="286"/>
      <c r="N39" s="282"/>
    </row>
    <row r="40" spans="1:14">
      <c r="B40" s="877" t="s">
        <v>1036</v>
      </c>
      <c r="C40" s="878"/>
      <c r="D40" s="878"/>
      <c r="E40" s="44"/>
      <c r="F40" s="45"/>
      <c r="G40" s="45"/>
      <c r="H40" s="46"/>
      <c r="I40" s="42"/>
      <c r="J40" s="43"/>
      <c r="K40" s="288"/>
      <c r="L40" s="285"/>
      <c r="M40" s="410">
        <v>0.01</v>
      </c>
      <c r="N40" s="353">
        <f>N76*M40</f>
        <v>12.158809523809524</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3">
        <f>SUM(N35:N41)</f>
        <v>8976.920714285714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4" t="s">
        <v>1029</v>
      </c>
      <c r="K46" s="91" t="s">
        <v>1030</v>
      </c>
      <c r="L46" s="901" t="s">
        <v>1039</v>
      </c>
      <c r="M46" s="900"/>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3660</v>
      </c>
      <c r="N47" s="281">
        <f>K47*M47</f>
        <v>4758</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0" t="s">
        <v>1037</v>
      </c>
      <c r="C54" s="821"/>
      <c r="D54" s="821"/>
      <c r="E54" s="821"/>
      <c r="F54" s="821"/>
      <c r="G54" s="821"/>
      <c r="H54" s="821"/>
      <c r="I54" s="821"/>
      <c r="J54" s="821"/>
      <c r="K54" s="821"/>
      <c r="L54" s="821"/>
      <c r="M54" s="822"/>
      <c r="N54" s="403">
        <f>SUM(N47:N53)</f>
        <v>4758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7">
        <f>VLOOKUP(A59,TRANSPORTE!A5:D117,4,FALSE)</f>
        <v>1100</v>
      </c>
      <c r="M59" s="908"/>
      <c r="N59" s="296">
        <f>K59*L59</f>
        <v>1430</v>
      </c>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53"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3">
        <v>168</v>
      </c>
      <c r="N70" s="404">
        <f>K70/M70</f>
        <v>607.94047619047615</v>
      </c>
      <c r="O70" s="112"/>
    </row>
    <row r="71" spans="1:15">
      <c r="A71" s="153"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441">
        <v>168</v>
      </c>
      <c r="N71" s="404">
        <f>K71/M71</f>
        <v>607.94047619047615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69">
        <f>SUM(N70:N75)</f>
        <v>1215.8809523809523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16380.801666666666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3276.1603333333333</v>
      </c>
      <c r="M83" s="856"/>
      <c r="N83" s="57"/>
    </row>
    <row r="84" spans="1:14">
      <c r="B84" s="95" t="s">
        <v>1057</v>
      </c>
      <c r="C84" s="96"/>
      <c r="D84" s="96"/>
      <c r="E84" s="96"/>
      <c r="F84" s="96"/>
      <c r="G84" s="96"/>
      <c r="H84" s="96"/>
      <c r="I84" s="93"/>
      <c r="J84" s="94"/>
      <c r="K84" s="313">
        <v>0.05</v>
      </c>
      <c r="L84" s="855">
        <f>N78*K84</f>
        <v>819.04008333333331</v>
      </c>
      <c r="M84" s="856"/>
      <c r="N84" s="57"/>
    </row>
    <row r="85" spans="1:14" ht="15" thickBot="1">
      <c r="B85" s="97" t="s">
        <v>1058</v>
      </c>
      <c r="C85" s="98"/>
      <c r="D85" s="98"/>
      <c r="E85" s="98"/>
      <c r="F85" s="98"/>
      <c r="G85" s="98"/>
      <c r="H85" s="98"/>
      <c r="I85" s="99"/>
      <c r="J85" s="100"/>
      <c r="K85" s="314">
        <v>0.05</v>
      </c>
      <c r="L85" s="857">
        <f>N78*K85</f>
        <v>819.04008333333331</v>
      </c>
      <c r="M85" s="858"/>
      <c r="N85" s="57"/>
    </row>
    <row r="86" spans="1:14" ht="15" thickBot="1">
      <c r="B86" s="820" t="s">
        <v>1037</v>
      </c>
      <c r="C86" s="821"/>
      <c r="D86" s="821"/>
      <c r="E86" s="821"/>
      <c r="F86" s="821"/>
      <c r="G86" s="821"/>
      <c r="H86" s="821"/>
      <c r="I86" s="821"/>
      <c r="J86" s="821"/>
      <c r="K86" s="821"/>
      <c r="L86" s="821"/>
      <c r="M86" s="822"/>
      <c r="N86" s="58">
        <f>L83+L84+L85</f>
        <v>4914.2404999999999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21295.042166666666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0"/>
      <c r="K118" s="970"/>
      <c r="L118" s="970"/>
      <c r="M118" s="970"/>
      <c r="N118" s="971"/>
    </row>
    <row r="119" spans="2:14" ht="15" thickBot="1">
      <c r="B119" s="428" t="s">
        <v>2327</v>
      </c>
      <c r="C119" s="429"/>
      <c r="D119" s="429"/>
      <c r="E119" s="268"/>
      <c r="F119" s="268"/>
      <c r="G119" s="268"/>
      <c r="H119" s="268"/>
      <c r="I119" s="268"/>
      <c r="J119" s="972"/>
      <c r="K119" s="972"/>
      <c r="L119" s="972"/>
      <c r="M119" s="972"/>
      <c r="N119" s="973"/>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6"/>
      <c r="J36" s="277"/>
      <c r="K36" s="278">
        <f>VLOOKUP(A36,EQUIPOS!A6:D163,4,FALSE)</f>
        <v>7880</v>
      </c>
      <c r="L36" s="279"/>
      <c r="M36" s="345">
        <v>2.5</v>
      </c>
      <c r="N36" s="281">
        <f>K36/M36</f>
        <v>3152</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383.00500000000005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3535.0050000000001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24660</v>
      </c>
      <c r="N48" s="281">
        <f>K48*M48</f>
        <v>32058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60</v>
      </c>
      <c r="N49" s="281">
        <f>K49*M49</f>
        <v>1800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33858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7">
        <f>VLOOKUP(A60,TRANSPORTE!A5:D117,4,FALSE)</f>
        <v>1100</v>
      </c>
      <c r="M60" s="908"/>
      <c r="N60" s="296">
        <f>K60*L60</f>
        <v>1430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7660.1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46483.104999999996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9296.6209999999992</v>
      </c>
      <c r="M84" s="856"/>
      <c r="N84" s="57"/>
    </row>
    <row r="85" spans="1:14">
      <c r="B85" s="95" t="s">
        <v>1057</v>
      </c>
      <c r="C85" s="96"/>
      <c r="D85" s="96"/>
      <c r="E85" s="96"/>
      <c r="F85" s="96"/>
      <c r="G85" s="96"/>
      <c r="H85" s="96"/>
      <c r="I85" s="93"/>
      <c r="J85" s="94"/>
      <c r="K85" s="313">
        <v>0.05</v>
      </c>
      <c r="L85" s="855">
        <f>N79*K85</f>
        <v>2324.1552499999998</v>
      </c>
      <c r="M85" s="856"/>
      <c r="N85" s="57"/>
    </row>
    <row r="86" spans="1:14" ht="15" thickBot="1">
      <c r="B86" s="97" t="s">
        <v>1058</v>
      </c>
      <c r="C86" s="98"/>
      <c r="D86" s="98"/>
      <c r="E86" s="98"/>
      <c r="F86" s="98"/>
      <c r="G86" s="98"/>
      <c r="H86" s="98"/>
      <c r="I86" s="99"/>
      <c r="J86" s="100"/>
      <c r="K86" s="314">
        <v>0.05</v>
      </c>
      <c r="L86" s="857">
        <f>N79*K86</f>
        <v>2324.1552499999998</v>
      </c>
      <c r="M86" s="858"/>
      <c r="N86" s="57"/>
    </row>
    <row r="87" spans="1:14" ht="15" thickBot="1">
      <c r="B87" s="820" t="s">
        <v>1037</v>
      </c>
      <c r="C87" s="821"/>
      <c r="D87" s="821"/>
      <c r="E87" s="821"/>
      <c r="F87" s="821"/>
      <c r="G87" s="821"/>
      <c r="H87" s="821"/>
      <c r="I87" s="821"/>
      <c r="J87" s="821"/>
      <c r="K87" s="821"/>
      <c r="L87" s="821"/>
      <c r="M87" s="822"/>
      <c r="N87" s="58">
        <f>L84+L85+L86</f>
        <v>13944.931499999999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60428.036499999995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6"/>
      <c r="J36" s="277"/>
      <c r="K36" s="278">
        <f>VLOOKUP(A36,EQUIPOS!A6:D163,4,FALSE)</f>
        <v>7880</v>
      </c>
      <c r="L36" s="279"/>
      <c r="M36" s="345">
        <v>2.5</v>
      </c>
      <c r="N36" s="281">
        <f>K36/M36</f>
        <v>3152</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383.00500000000005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3535.0050000000001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23480</v>
      </c>
      <c r="N48" s="281">
        <f>K48*M48</f>
        <v>30524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60</v>
      </c>
      <c r="N49" s="281">
        <f>K49*M49</f>
        <v>1800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32324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7">
        <f>VLOOKUP(A60,TRANSPORTE!A5:D117,4,FALSE)</f>
        <v>1100</v>
      </c>
      <c r="M60" s="908"/>
      <c r="N60" s="296">
        <f>K60*L60</f>
        <v>1430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51"/>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7660.1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44949.104999999996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8989.8209999999999</v>
      </c>
      <c r="M84" s="856"/>
      <c r="N84" s="57"/>
    </row>
    <row r="85" spans="1:14">
      <c r="B85" s="95" t="s">
        <v>1057</v>
      </c>
      <c r="C85" s="96"/>
      <c r="D85" s="96"/>
      <c r="E85" s="96"/>
      <c r="F85" s="96"/>
      <c r="G85" s="96"/>
      <c r="H85" s="96"/>
      <c r="I85" s="93"/>
      <c r="J85" s="94"/>
      <c r="K85" s="313">
        <v>0.05</v>
      </c>
      <c r="L85" s="855">
        <f>N79*K85</f>
        <v>2247.45525</v>
      </c>
      <c r="M85" s="856"/>
      <c r="N85" s="57"/>
    </row>
    <row r="86" spans="1:14" ht="15" thickBot="1">
      <c r="B86" s="97" t="s">
        <v>1058</v>
      </c>
      <c r="C86" s="98"/>
      <c r="D86" s="98"/>
      <c r="E86" s="98"/>
      <c r="F86" s="98"/>
      <c r="G86" s="98"/>
      <c r="H86" s="98"/>
      <c r="I86" s="99"/>
      <c r="J86" s="100"/>
      <c r="K86" s="314">
        <v>0.05</v>
      </c>
      <c r="L86" s="857">
        <f>N79*K86</f>
        <v>2247.45525</v>
      </c>
      <c r="M86" s="858"/>
      <c r="N86" s="57"/>
    </row>
    <row r="87" spans="1:14" ht="15" thickBot="1">
      <c r="B87" s="820" t="s">
        <v>1037</v>
      </c>
      <c r="C87" s="821"/>
      <c r="D87" s="821"/>
      <c r="E87" s="821"/>
      <c r="F87" s="821"/>
      <c r="G87" s="821"/>
      <c r="H87" s="821"/>
      <c r="I87" s="821"/>
      <c r="J87" s="821"/>
      <c r="K87" s="821"/>
      <c r="L87" s="821"/>
      <c r="M87" s="822"/>
      <c r="N87" s="58">
        <f>L84+L85+L86</f>
        <v>13484.731499999998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58433.83649999999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6"/>
      <c r="J36" s="277"/>
      <c r="K36" s="278">
        <f>VLOOKUP(A36,EQUIPOS!A6:D163,4,FALSE)</f>
        <v>7880</v>
      </c>
      <c r="L36" s="279"/>
      <c r="M36" s="345">
        <v>2.5</v>
      </c>
      <c r="N36" s="281">
        <f>K36/M36</f>
        <v>3152</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383.00500000000005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3535.0050000000001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38680</v>
      </c>
      <c r="N48" s="281">
        <f>K48*M48</f>
        <v>50284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60</v>
      </c>
      <c r="N49" s="281">
        <f>K49*M49</f>
        <v>1800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52084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7">
        <f>VLOOKUP(A60,TRANSPORTE!A5:D117,4,FALSE)</f>
        <v>1100</v>
      </c>
      <c r="M60" s="908"/>
      <c r="N60" s="296">
        <f>K60*L60</f>
        <v>1430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7660.1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64709.104999999996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12941.821</v>
      </c>
      <c r="M84" s="856"/>
      <c r="N84" s="57"/>
    </row>
    <row r="85" spans="1:14">
      <c r="B85" s="95" t="s">
        <v>1057</v>
      </c>
      <c r="C85" s="96"/>
      <c r="D85" s="96"/>
      <c r="E85" s="96"/>
      <c r="F85" s="96"/>
      <c r="G85" s="96"/>
      <c r="H85" s="96"/>
      <c r="I85" s="93"/>
      <c r="J85" s="94"/>
      <c r="K85" s="313">
        <v>0.05</v>
      </c>
      <c r="L85" s="855">
        <f>N79*K85</f>
        <v>3235.45525</v>
      </c>
      <c r="M85" s="856"/>
      <c r="N85" s="57"/>
    </row>
    <row r="86" spans="1:14" ht="15" thickBot="1">
      <c r="B86" s="97" t="s">
        <v>1058</v>
      </c>
      <c r="C86" s="98"/>
      <c r="D86" s="98"/>
      <c r="E86" s="98"/>
      <c r="F86" s="98"/>
      <c r="G86" s="98"/>
      <c r="H86" s="98"/>
      <c r="I86" s="99"/>
      <c r="J86" s="100"/>
      <c r="K86" s="314">
        <v>0.05</v>
      </c>
      <c r="L86" s="857">
        <f>N79*K86</f>
        <v>3235.45525</v>
      </c>
      <c r="M86" s="858"/>
      <c r="N86" s="57"/>
    </row>
    <row r="87" spans="1:14" ht="15" thickBot="1">
      <c r="B87" s="820" t="s">
        <v>1037</v>
      </c>
      <c r="C87" s="821"/>
      <c r="D87" s="821"/>
      <c r="E87" s="821"/>
      <c r="F87" s="821"/>
      <c r="G87" s="821"/>
      <c r="H87" s="821"/>
      <c r="I87" s="821"/>
      <c r="J87" s="821"/>
      <c r="K87" s="821"/>
      <c r="L87" s="821"/>
      <c r="M87" s="822"/>
      <c r="N87" s="58">
        <f>L84+L85+L86</f>
        <v>19412.731499999998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84121.83649999999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6"/>
      <c r="J36" s="277"/>
      <c r="K36" s="278">
        <f>VLOOKUP(A36,EQUIPOS!A6:D163,4,FALSE)</f>
        <v>7880</v>
      </c>
      <c r="L36" s="279"/>
      <c r="M36" s="345">
        <v>2.5</v>
      </c>
      <c r="N36" s="281">
        <f>K36/M36</f>
        <v>3152</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383.00500000000005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3535.0050000000001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41870</v>
      </c>
      <c r="N48" s="281">
        <f>K48*M48</f>
        <v>54431</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60</v>
      </c>
      <c r="N49" s="281">
        <f>K49*M49</f>
        <v>1800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56231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7">
        <f>VLOOKUP(A60,TRANSPORTE!A5:D117,4,FALSE)</f>
        <v>1100</v>
      </c>
      <c r="M60" s="908"/>
      <c r="N60" s="296">
        <f>K60*L60</f>
        <v>1430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7660.1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68856.104999999996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13771.221</v>
      </c>
      <c r="M84" s="856"/>
      <c r="N84" s="57"/>
    </row>
    <row r="85" spans="1:14">
      <c r="B85" s="95" t="s">
        <v>1057</v>
      </c>
      <c r="C85" s="96"/>
      <c r="D85" s="96"/>
      <c r="E85" s="96"/>
      <c r="F85" s="96"/>
      <c r="G85" s="96"/>
      <c r="H85" s="96"/>
      <c r="I85" s="93"/>
      <c r="J85" s="94"/>
      <c r="K85" s="313">
        <v>0.05</v>
      </c>
      <c r="L85" s="855">
        <f>N79*K85</f>
        <v>3442.8052499999999</v>
      </c>
      <c r="M85" s="856"/>
      <c r="N85" s="57"/>
    </row>
    <row r="86" spans="1:14" ht="15" thickBot="1">
      <c r="B86" s="97" t="s">
        <v>1058</v>
      </c>
      <c r="C86" s="98"/>
      <c r="D86" s="98"/>
      <c r="E86" s="98"/>
      <c r="F86" s="98"/>
      <c r="G86" s="98"/>
      <c r="H86" s="98"/>
      <c r="I86" s="99"/>
      <c r="J86" s="100"/>
      <c r="K86" s="314">
        <v>0.05</v>
      </c>
      <c r="L86" s="857">
        <f>N79*K86</f>
        <v>3442.8052499999999</v>
      </c>
      <c r="M86" s="858"/>
      <c r="N86" s="57"/>
    </row>
    <row r="87" spans="1:14" ht="15" thickBot="1">
      <c r="B87" s="820" t="s">
        <v>1037</v>
      </c>
      <c r="C87" s="821"/>
      <c r="D87" s="821"/>
      <c r="E87" s="821"/>
      <c r="F87" s="821"/>
      <c r="G87" s="821"/>
      <c r="H87" s="821"/>
      <c r="I87" s="821"/>
      <c r="J87" s="821"/>
      <c r="K87" s="821"/>
      <c r="L87" s="821"/>
      <c r="M87" s="822"/>
      <c r="N87" s="58">
        <f>L84+L85+L86</f>
        <v>20656.8315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89512.936499999996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c r="B36" s="869"/>
      <c r="C36" s="870"/>
      <c r="D36" s="870"/>
      <c r="E36" s="870"/>
      <c r="F36" s="870"/>
      <c r="G36" s="870"/>
      <c r="H36" s="871"/>
      <c r="I36" s="276"/>
      <c r="J36" s="277"/>
      <c r="K36" s="278"/>
      <c r="L36" s="279"/>
      <c r="M36" s="345"/>
      <c r="N36" s="281"/>
      <c r="P36" s="112"/>
    </row>
    <row r="37" spans="1:16">
      <c r="A37" s="119"/>
      <c r="B37" s="869"/>
      <c r="C37" s="870"/>
      <c r="D37" s="870"/>
      <c r="E37" s="870"/>
      <c r="F37" s="870"/>
      <c r="G37" s="870"/>
      <c r="H37" s="871"/>
      <c r="I37" s="430"/>
      <c r="J37" s="431"/>
      <c r="K37" s="278"/>
      <c r="L37" s="344"/>
      <c r="M37" s="345"/>
      <c r="N37" s="281"/>
      <c r="P37" s="109"/>
    </row>
    <row r="38" spans="1:16">
      <c r="A38" s="119"/>
      <c r="B38" s="869"/>
      <c r="C38" s="870"/>
      <c r="D38" s="870"/>
      <c r="E38" s="870"/>
      <c r="F38" s="870"/>
      <c r="G38" s="870"/>
      <c r="H38" s="871"/>
      <c r="I38" s="337"/>
      <c r="J38" s="339"/>
      <c r="K38" s="278"/>
      <c r="L38" s="432"/>
      <c r="M38" s="433"/>
      <c r="N38" s="281"/>
      <c r="P38" s="112"/>
    </row>
    <row r="39" spans="1:16">
      <c r="B39" s="869"/>
      <c r="C39" s="870"/>
      <c r="D39" s="870"/>
      <c r="E39" s="870"/>
      <c r="F39" s="870"/>
      <c r="G39" s="870"/>
      <c r="H39" s="871"/>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7" t="s">
        <v>1036</v>
      </c>
      <c r="C41" s="878"/>
      <c r="D41" s="878"/>
      <c r="E41" s="44"/>
      <c r="F41" s="45"/>
      <c r="G41" s="45"/>
      <c r="H41" s="46"/>
      <c r="I41" s="42"/>
      <c r="J41" s="43"/>
      <c r="K41" s="288"/>
      <c r="L41" s="285"/>
      <c r="M41" s="410">
        <v>0.05</v>
      </c>
      <c r="N41" s="353">
        <f>N77*M41</f>
        <v>383.00500000000005</v>
      </c>
      <c r="P41" s="112"/>
    </row>
    <row r="42" spans="1:16" ht="15" thickBot="1">
      <c r="B42" s="869"/>
      <c r="C42" s="870"/>
      <c r="D42" s="870"/>
      <c r="E42" s="870"/>
      <c r="F42" s="870"/>
      <c r="G42" s="870"/>
      <c r="H42" s="871"/>
      <c r="I42" s="879"/>
      <c r="J42" s="880"/>
      <c r="K42" s="47"/>
      <c r="L42" s="881"/>
      <c r="M42" s="882"/>
      <c r="N42" s="111"/>
    </row>
    <row r="43" spans="1:16" ht="15" thickBot="1">
      <c r="B43" s="820" t="s">
        <v>1037</v>
      </c>
      <c r="C43" s="821"/>
      <c r="D43" s="821"/>
      <c r="E43" s="821"/>
      <c r="F43" s="821"/>
      <c r="G43" s="821"/>
      <c r="H43" s="821"/>
      <c r="I43" s="821"/>
      <c r="J43" s="821"/>
      <c r="K43" s="821"/>
      <c r="L43" s="821"/>
      <c r="M43" s="822"/>
      <c r="N43" s="403">
        <f>SUM(N36:N42)</f>
        <v>383.00500000000005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5" t="s">
        <v>1028</v>
      </c>
      <c r="C47" s="866"/>
      <c r="D47" s="866"/>
      <c r="E47" s="866"/>
      <c r="F47" s="866"/>
      <c r="G47" s="866"/>
      <c r="H47" s="866"/>
      <c r="I47" s="900"/>
      <c r="J47" s="324" t="s">
        <v>1029</v>
      </c>
      <c r="K47" s="91" t="s">
        <v>1030</v>
      </c>
      <c r="L47" s="901" t="s">
        <v>1039</v>
      </c>
      <c r="M47" s="900"/>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47600</v>
      </c>
      <c r="N48" s="281">
        <f>K48*M48</f>
        <v>61880</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61880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7">
        <f>VLOOKUP(A60,TRANSPORTE!A5:D117,4,FALSE)</f>
        <v>1100</v>
      </c>
      <c r="M60" s="908"/>
      <c r="N60" s="296">
        <f>K60*L60</f>
        <v>1430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7660.1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71353.104999999996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14270.620999999999</v>
      </c>
      <c r="M84" s="856"/>
      <c r="N84" s="57"/>
    </row>
    <row r="85" spans="1:14">
      <c r="B85" s="95" t="s">
        <v>1057</v>
      </c>
      <c r="C85" s="96"/>
      <c r="D85" s="96"/>
      <c r="E85" s="96"/>
      <c r="F85" s="96"/>
      <c r="G85" s="96"/>
      <c r="H85" s="96"/>
      <c r="I85" s="93"/>
      <c r="J85" s="94"/>
      <c r="K85" s="313">
        <v>0.05</v>
      </c>
      <c r="L85" s="855">
        <f>N79*K85</f>
        <v>3567.6552499999998</v>
      </c>
      <c r="M85" s="856"/>
      <c r="N85" s="57"/>
    </row>
    <row r="86" spans="1:14" ht="15" thickBot="1">
      <c r="B86" s="97" t="s">
        <v>1058</v>
      </c>
      <c r="C86" s="98"/>
      <c r="D86" s="98"/>
      <c r="E86" s="98"/>
      <c r="F86" s="98"/>
      <c r="G86" s="98"/>
      <c r="H86" s="98"/>
      <c r="I86" s="99"/>
      <c r="J86" s="100"/>
      <c r="K86" s="314">
        <v>0.05</v>
      </c>
      <c r="L86" s="857">
        <f>N79*K86</f>
        <v>3567.6552499999998</v>
      </c>
      <c r="M86" s="858"/>
      <c r="N86" s="57"/>
    </row>
    <row r="87" spans="1:14" ht="15" thickBot="1">
      <c r="B87" s="820" t="s">
        <v>1037</v>
      </c>
      <c r="C87" s="821"/>
      <c r="D87" s="821"/>
      <c r="E87" s="821"/>
      <c r="F87" s="821"/>
      <c r="G87" s="821"/>
      <c r="H87" s="821"/>
      <c r="I87" s="821"/>
      <c r="J87" s="821"/>
      <c r="K87" s="821"/>
      <c r="L87" s="821"/>
      <c r="M87" s="822"/>
      <c r="N87" s="58">
        <f>L84+L85+L86</f>
        <v>21405.931499999999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92759.036499999987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c r="B36" s="869"/>
      <c r="C36" s="870"/>
      <c r="D36" s="870"/>
      <c r="E36" s="870"/>
      <c r="F36" s="870"/>
      <c r="G36" s="870"/>
      <c r="H36" s="871"/>
      <c r="I36" s="276"/>
      <c r="J36" s="277"/>
      <c r="K36" s="278"/>
      <c r="L36" s="279"/>
      <c r="M36" s="345"/>
      <c r="N36" s="281"/>
      <c r="P36" s="112"/>
    </row>
    <row r="37" spans="1:16">
      <c r="A37" s="119"/>
      <c r="B37" s="869"/>
      <c r="C37" s="870"/>
      <c r="D37" s="870"/>
      <c r="E37" s="870"/>
      <c r="F37" s="870"/>
      <c r="G37" s="870"/>
      <c r="H37" s="871"/>
      <c r="I37" s="430"/>
      <c r="J37" s="431"/>
      <c r="K37" s="278"/>
      <c r="L37" s="344"/>
      <c r="M37" s="345"/>
      <c r="N37" s="281"/>
      <c r="P37" s="109"/>
    </row>
    <row r="38" spans="1:16">
      <c r="A38" s="119"/>
      <c r="B38" s="869"/>
      <c r="C38" s="870"/>
      <c r="D38" s="870"/>
      <c r="E38" s="870"/>
      <c r="F38" s="870"/>
      <c r="G38" s="870"/>
      <c r="H38" s="871"/>
      <c r="I38" s="337"/>
      <c r="J38" s="339"/>
      <c r="K38" s="278"/>
      <c r="L38" s="432"/>
      <c r="M38" s="433"/>
      <c r="N38" s="281"/>
      <c r="P38" s="112"/>
    </row>
    <row r="39" spans="1:16">
      <c r="B39" s="869"/>
      <c r="C39" s="870"/>
      <c r="D39" s="870"/>
      <c r="E39" s="870"/>
      <c r="F39" s="870"/>
      <c r="G39" s="870"/>
      <c r="H39" s="871"/>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7" t="s">
        <v>1036</v>
      </c>
      <c r="C41" s="878"/>
      <c r="D41" s="878"/>
      <c r="E41" s="44"/>
      <c r="F41" s="45"/>
      <c r="G41" s="45"/>
      <c r="H41" s="46"/>
      <c r="I41" s="42"/>
      <c r="J41" s="43"/>
      <c r="K41" s="288"/>
      <c r="L41" s="285"/>
      <c r="M41" s="410">
        <v>0.05</v>
      </c>
      <c r="N41" s="353">
        <f>N77*M41</f>
        <v>383.00500000000005</v>
      </c>
      <c r="P41" s="112"/>
    </row>
    <row r="42" spans="1:16" ht="15" thickBot="1">
      <c r="B42" s="869"/>
      <c r="C42" s="870"/>
      <c r="D42" s="870"/>
      <c r="E42" s="870"/>
      <c r="F42" s="870"/>
      <c r="G42" s="870"/>
      <c r="H42" s="871"/>
      <c r="I42" s="879"/>
      <c r="J42" s="880"/>
      <c r="K42" s="47"/>
      <c r="L42" s="881"/>
      <c r="M42" s="882"/>
      <c r="N42" s="111"/>
    </row>
    <row r="43" spans="1:16" ht="15" thickBot="1">
      <c r="B43" s="820" t="s">
        <v>1037</v>
      </c>
      <c r="C43" s="821"/>
      <c r="D43" s="821"/>
      <c r="E43" s="821"/>
      <c r="F43" s="821"/>
      <c r="G43" s="821"/>
      <c r="H43" s="821"/>
      <c r="I43" s="821"/>
      <c r="J43" s="821"/>
      <c r="K43" s="821"/>
      <c r="L43" s="821"/>
      <c r="M43" s="822"/>
      <c r="N43" s="403">
        <f>SUM(N36:N42)</f>
        <v>383.00500000000005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5" t="s">
        <v>1028</v>
      </c>
      <c r="C47" s="866"/>
      <c r="D47" s="866"/>
      <c r="E47" s="866"/>
      <c r="F47" s="866"/>
      <c r="G47" s="866"/>
      <c r="H47" s="866"/>
      <c r="I47" s="900"/>
      <c r="J47" s="324" t="s">
        <v>1029</v>
      </c>
      <c r="K47" s="91" t="s">
        <v>1030</v>
      </c>
      <c r="L47" s="901" t="s">
        <v>1039</v>
      </c>
      <c r="M47" s="900"/>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19563.599999999999</v>
      </c>
      <c r="N48" s="281">
        <f>K48*M48</f>
        <v>25432.68</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25432.68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7">
        <f>VLOOKUP(A60,TRANSPORTE!A5:D117,4,FALSE)</f>
        <v>1100</v>
      </c>
      <c r="M60" s="908"/>
      <c r="N60" s="296">
        <f>K60*L60</f>
        <v>1430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7660.1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34905.785000000003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6981.1570000000011</v>
      </c>
      <c r="M84" s="856"/>
      <c r="N84" s="57"/>
    </row>
    <row r="85" spans="1:14">
      <c r="B85" s="95" t="s">
        <v>1057</v>
      </c>
      <c r="C85" s="96"/>
      <c r="D85" s="96"/>
      <c r="E85" s="96"/>
      <c r="F85" s="96"/>
      <c r="G85" s="96"/>
      <c r="H85" s="96"/>
      <c r="I85" s="93"/>
      <c r="J85" s="94"/>
      <c r="K85" s="313">
        <v>0.05</v>
      </c>
      <c r="L85" s="855">
        <f>N79*K85</f>
        <v>1745.2892500000003</v>
      </c>
      <c r="M85" s="856"/>
      <c r="N85" s="57"/>
    </row>
    <row r="86" spans="1:14" ht="15" thickBot="1">
      <c r="B86" s="97" t="s">
        <v>1058</v>
      </c>
      <c r="C86" s="98"/>
      <c r="D86" s="98"/>
      <c r="E86" s="98"/>
      <c r="F86" s="98"/>
      <c r="G86" s="98"/>
      <c r="H86" s="98"/>
      <c r="I86" s="99"/>
      <c r="J86" s="100"/>
      <c r="K86" s="314">
        <v>0.05</v>
      </c>
      <c r="L86" s="857">
        <f>N79*K86</f>
        <v>1745.2892500000003</v>
      </c>
      <c r="M86" s="858"/>
      <c r="N86" s="57"/>
    </row>
    <row r="87" spans="1:14" ht="15" thickBot="1">
      <c r="B87" s="820" t="s">
        <v>1037</v>
      </c>
      <c r="C87" s="821"/>
      <c r="D87" s="821"/>
      <c r="E87" s="821"/>
      <c r="F87" s="821"/>
      <c r="G87" s="821"/>
      <c r="H87" s="821"/>
      <c r="I87" s="821"/>
      <c r="J87" s="821"/>
      <c r="K87" s="821"/>
      <c r="L87" s="821"/>
      <c r="M87" s="822"/>
      <c r="N87" s="58">
        <f>L84+L85+L86</f>
        <v>10471.735500000001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45377.520500000006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c r="B36" s="869"/>
      <c r="C36" s="870"/>
      <c r="D36" s="870"/>
      <c r="E36" s="870"/>
      <c r="F36" s="870"/>
      <c r="G36" s="870"/>
      <c r="H36" s="871"/>
      <c r="I36" s="276"/>
      <c r="J36" s="277"/>
      <c r="K36" s="278"/>
      <c r="L36" s="279"/>
      <c r="M36" s="345"/>
      <c r="N36" s="281"/>
      <c r="P36" s="112"/>
    </row>
    <row r="37" spans="1:16">
      <c r="A37" s="119"/>
      <c r="B37" s="869"/>
      <c r="C37" s="870"/>
      <c r="D37" s="870"/>
      <c r="E37" s="870"/>
      <c r="F37" s="870"/>
      <c r="G37" s="870"/>
      <c r="H37" s="871"/>
      <c r="I37" s="430"/>
      <c r="J37" s="431"/>
      <c r="K37" s="278"/>
      <c r="L37" s="344"/>
      <c r="M37" s="345"/>
      <c r="N37" s="281"/>
      <c r="P37" s="109"/>
    </row>
    <row r="38" spans="1:16">
      <c r="A38" s="119"/>
      <c r="B38" s="869"/>
      <c r="C38" s="870"/>
      <c r="D38" s="870"/>
      <c r="E38" s="870"/>
      <c r="F38" s="870"/>
      <c r="G38" s="870"/>
      <c r="H38" s="871"/>
      <c r="I38" s="337"/>
      <c r="J38" s="339"/>
      <c r="K38" s="278"/>
      <c r="L38" s="432"/>
      <c r="M38" s="433"/>
      <c r="N38" s="281"/>
      <c r="P38" s="112"/>
    </row>
    <row r="39" spans="1:16">
      <c r="B39" s="869"/>
      <c r="C39" s="870"/>
      <c r="D39" s="870"/>
      <c r="E39" s="870"/>
      <c r="F39" s="870"/>
      <c r="G39" s="870"/>
      <c r="H39" s="871"/>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7" t="s">
        <v>1036</v>
      </c>
      <c r="C41" s="878"/>
      <c r="D41" s="878"/>
      <c r="E41" s="44"/>
      <c r="F41" s="45"/>
      <c r="G41" s="45"/>
      <c r="H41" s="46"/>
      <c r="I41" s="42"/>
      <c r="J41" s="43"/>
      <c r="K41" s="288"/>
      <c r="L41" s="285"/>
      <c r="M41" s="410">
        <v>0.05</v>
      </c>
      <c r="N41" s="353">
        <f>N77*M41</f>
        <v>255.33500000000001</v>
      </c>
      <c r="P41" s="112"/>
    </row>
    <row r="42" spans="1:16" ht="15" thickBot="1">
      <c r="B42" s="869"/>
      <c r="C42" s="870"/>
      <c r="D42" s="870"/>
      <c r="E42" s="870"/>
      <c r="F42" s="870"/>
      <c r="G42" s="870"/>
      <c r="H42" s="871"/>
      <c r="I42" s="879"/>
      <c r="J42" s="880"/>
      <c r="K42" s="47"/>
      <c r="L42" s="881"/>
      <c r="M42" s="882"/>
      <c r="N42" s="111"/>
    </row>
    <row r="43" spans="1:16" ht="15" thickBot="1">
      <c r="B43" s="820" t="s">
        <v>1037</v>
      </c>
      <c r="C43" s="821"/>
      <c r="D43" s="821"/>
      <c r="E43" s="821"/>
      <c r="F43" s="821"/>
      <c r="G43" s="821"/>
      <c r="H43" s="821"/>
      <c r="I43" s="821"/>
      <c r="J43" s="821"/>
      <c r="K43" s="821"/>
      <c r="L43" s="821"/>
      <c r="M43" s="822"/>
      <c r="N43" s="403">
        <f>SUM(N36:N42)</f>
        <v>255.33500000000001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5" t="s">
        <v>1028</v>
      </c>
      <c r="C47" s="866"/>
      <c r="D47" s="866"/>
      <c r="E47" s="866"/>
      <c r="F47" s="866"/>
      <c r="G47" s="866"/>
      <c r="H47" s="866"/>
      <c r="I47" s="900"/>
      <c r="J47" s="324" t="s">
        <v>1029</v>
      </c>
      <c r="K47" s="91" t="s">
        <v>1030</v>
      </c>
      <c r="L47" s="901" t="s">
        <v>1039</v>
      </c>
      <c r="M47" s="900"/>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27100</v>
      </c>
      <c r="N48" s="281">
        <f>K48*M48</f>
        <v>35230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35230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7">
        <f>VLOOKUP(A60,TRANSPORTE!A5:D117,4,FALSE)</f>
        <v>1100</v>
      </c>
      <c r="M60" s="908"/>
      <c r="N60" s="296">
        <f>K60*L60</f>
        <v>1430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20</v>
      </c>
      <c r="N71" s="404">
        <f>K71/M71</f>
        <v>5106.7</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5106.7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42022.034999999996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8404.4069999999992</v>
      </c>
      <c r="M84" s="856"/>
      <c r="N84" s="57"/>
    </row>
    <row r="85" spans="1:14">
      <c r="B85" s="95" t="s">
        <v>1057</v>
      </c>
      <c r="C85" s="96"/>
      <c r="D85" s="96"/>
      <c r="E85" s="96"/>
      <c r="F85" s="96"/>
      <c r="G85" s="96"/>
      <c r="H85" s="96"/>
      <c r="I85" s="93"/>
      <c r="J85" s="94"/>
      <c r="K85" s="313">
        <v>0.05</v>
      </c>
      <c r="L85" s="855">
        <f>N79*K85</f>
        <v>2101.1017499999998</v>
      </c>
      <c r="M85" s="856"/>
      <c r="N85" s="57"/>
    </row>
    <row r="86" spans="1:14" ht="15" thickBot="1">
      <c r="B86" s="97" t="s">
        <v>1058</v>
      </c>
      <c r="C86" s="98"/>
      <c r="D86" s="98"/>
      <c r="E86" s="98"/>
      <c r="F86" s="98"/>
      <c r="G86" s="98"/>
      <c r="H86" s="98"/>
      <c r="I86" s="99"/>
      <c r="J86" s="100"/>
      <c r="K86" s="314">
        <v>0.05</v>
      </c>
      <c r="L86" s="857">
        <f>N79*K86</f>
        <v>2101.1017499999998</v>
      </c>
      <c r="M86" s="858"/>
      <c r="N86" s="57"/>
    </row>
    <row r="87" spans="1:14" ht="15" thickBot="1">
      <c r="B87" s="820" t="s">
        <v>1037</v>
      </c>
      <c r="C87" s="821"/>
      <c r="D87" s="821"/>
      <c r="E87" s="821"/>
      <c r="F87" s="821"/>
      <c r="G87" s="821"/>
      <c r="H87" s="821"/>
      <c r="I87" s="821"/>
      <c r="J87" s="821"/>
      <c r="K87" s="821"/>
      <c r="L87" s="821"/>
      <c r="M87" s="822"/>
      <c r="N87" s="58">
        <f>L84+L85+L86</f>
        <v>12606.610499999999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54628.645499999999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228</v>
      </c>
      <c r="B36" s="869" t="str">
        <f>VLOOKUP(A36,EQUIPOS!A6:D154,3,FALSE)</f>
        <v xml:space="preserve">Formaleta metálica (concreto hidráulico)
</v>
      </c>
      <c r="C36" s="870"/>
      <c r="D36" s="870"/>
      <c r="E36" s="870"/>
      <c r="F36" s="870"/>
      <c r="G36" s="870"/>
      <c r="H36" s="871"/>
      <c r="I36" s="276"/>
      <c r="J36" s="277"/>
      <c r="K36" s="278">
        <f>VLOOKUP(A36,EQUIPOS!A6:D163,4,FALSE)</f>
        <v>1112</v>
      </c>
      <c r="L36" s="279"/>
      <c r="M36" s="280">
        <v>2</v>
      </c>
      <c r="N36" s="281">
        <f>K36/M36</f>
        <v>556</v>
      </c>
    </row>
    <row r="37" spans="1:14">
      <c r="A37" s="119" t="s">
        <v>282</v>
      </c>
      <c r="B37" s="869" t="str">
        <f>VLOOKUP(A37,EQUIPOS!A7:D154,3,FALSE)</f>
        <v>Piloteadora potencia 250KW, RPM 1800, fuerza elevadora 200KN</v>
      </c>
      <c r="C37" s="870"/>
      <c r="D37" s="870"/>
      <c r="E37" s="870"/>
      <c r="F37" s="870"/>
      <c r="G37" s="870"/>
      <c r="H37" s="871"/>
      <c r="I37" s="430"/>
      <c r="J37" s="431"/>
      <c r="K37" s="278">
        <f>VLOOKUP(A37,EQUIPOS!A7:D164,4,FALSE)</f>
        <v>529200</v>
      </c>
      <c r="L37" s="344"/>
      <c r="M37" s="345">
        <v>4</v>
      </c>
      <c r="N37" s="281">
        <f>K37/M37</f>
        <v>132300</v>
      </c>
    </row>
    <row r="38" spans="1:14">
      <c r="A38" s="119" t="s">
        <v>363</v>
      </c>
      <c r="B38" s="869" t="str">
        <f>VLOOKUP(A38,EQUIPOS!A8:D154,3,FALSE)</f>
        <v>Vibrador de concreto, Motor de 3 hp a 18.000 rpm Mangueras de 4 mt</v>
      </c>
      <c r="C38" s="870"/>
      <c r="D38" s="870"/>
      <c r="E38" s="870"/>
      <c r="F38" s="870"/>
      <c r="G38" s="870"/>
      <c r="H38" s="871"/>
      <c r="I38" s="337"/>
      <c r="J38" s="339"/>
      <c r="K38" s="278">
        <f>VLOOKUP(A38,EQUIPOS!A8:D165,4,FALSE)</f>
        <v>5210</v>
      </c>
      <c r="L38" s="432"/>
      <c r="M38" s="433">
        <v>2</v>
      </c>
      <c r="N38" s="281">
        <f>K38/M38</f>
        <v>2605</v>
      </c>
    </row>
    <row r="39" spans="1:14">
      <c r="B39" s="869"/>
      <c r="C39" s="870"/>
      <c r="D39" s="870"/>
      <c r="E39" s="876"/>
      <c r="F39" s="870"/>
      <c r="G39" s="870"/>
      <c r="H39" s="871"/>
      <c r="I39" s="42"/>
      <c r="J39" s="43"/>
      <c r="K39" s="283"/>
      <c r="L39" s="285"/>
      <c r="M39" s="286"/>
      <c r="N39" s="287"/>
    </row>
    <row r="40" spans="1:14">
      <c r="B40" s="877" t="s">
        <v>1036</v>
      </c>
      <c r="C40" s="878"/>
      <c r="D40" s="878"/>
      <c r="E40" s="44"/>
      <c r="F40" s="45"/>
      <c r="G40" s="45"/>
      <c r="H40" s="46"/>
      <c r="I40" s="42"/>
      <c r="J40" s="43"/>
      <c r="K40" s="288"/>
      <c r="L40" s="285"/>
      <c r="M40" s="410">
        <v>0.1</v>
      </c>
      <c r="N40" s="353">
        <f>N76*M40</f>
        <v>1174.5441412776077</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3">
        <f>SUM(N36:N41)</f>
        <v>136635.54414127761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4" t="s">
        <v>1029</v>
      </c>
      <c r="K46" s="91" t="s">
        <v>1030</v>
      </c>
      <c r="L46" s="901" t="s">
        <v>1039</v>
      </c>
      <c r="M46" s="900"/>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3110</v>
      </c>
      <c r="N47" s="281">
        <f>K47*M47</f>
        <v>36931.934917070888</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5260</v>
      </c>
      <c r="N48" s="281">
        <f>K48*M48</f>
        <v>2630</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4400</v>
      </c>
      <c r="N49" s="281">
        <f>K49*M49</f>
        <v>2200</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355250</v>
      </c>
      <c r="N50" s="281">
        <f>K50*M50</f>
        <v>46874.133187886509</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0" t="s">
        <v>1037</v>
      </c>
      <c r="C54" s="821"/>
      <c r="D54" s="821"/>
      <c r="E54" s="821"/>
      <c r="F54" s="821"/>
      <c r="G54" s="821"/>
      <c r="H54" s="821"/>
      <c r="I54" s="821"/>
      <c r="J54" s="821"/>
      <c r="K54" s="821"/>
      <c r="L54" s="821"/>
      <c r="M54" s="822"/>
      <c r="N54" s="403">
        <f>SUM(N47:N53)</f>
        <v>88636.068104957405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7">
        <f>VLOOKUP(A59,TRANSPORTE!A5:D117,4,FALSE)</f>
        <v>1100</v>
      </c>
      <c r="M59" s="908"/>
      <c r="N59" s="296">
        <f>K59*L59</f>
        <v>55</v>
      </c>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68"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3">
        <v>47.058819999999997</v>
      </c>
      <c r="N70" s="404">
        <f>K70/M70</f>
        <v>2170.3476627760747</v>
      </c>
      <c r="O70" s="112"/>
    </row>
    <row r="71" spans="1:15">
      <c r="A71" s="168"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441">
        <v>32</v>
      </c>
      <c r="N71" s="404">
        <f>K71/M71</f>
        <v>6383.40625</v>
      </c>
    </row>
    <row r="72" spans="1:15">
      <c r="A72" t="s">
        <v>30</v>
      </c>
      <c r="B72" s="55" t="str">
        <f>VLOOKUP(A72,'MANO DE OBRA'!A9:D70,3,FALSE)</f>
        <v>Oficial</v>
      </c>
      <c r="C72" s="53"/>
      <c r="D72" s="53"/>
      <c r="E72" s="53"/>
      <c r="F72" s="53"/>
      <c r="G72" s="53"/>
      <c r="H72" s="53"/>
      <c r="I72" s="301">
        <f>K72/J72*100</f>
        <v>55207.567567567574</v>
      </c>
      <c r="J72" s="302">
        <v>185</v>
      </c>
      <c r="K72" s="303">
        <f>VLOOKUP(A72,'MANO DE OBRA'!A9:D101,4,FALSE)</f>
        <v>102134</v>
      </c>
      <c r="L72" s="56"/>
      <c r="M72" s="309">
        <v>32</v>
      </c>
      <c r="N72" s="404">
        <f>K72/M72</f>
        <v>3191.6875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11745.441412776076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237072.05365901109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47414.410731802222</v>
      </c>
      <c r="M83" s="856"/>
      <c r="N83" s="57"/>
    </row>
    <row r="84" spans="1:14">
      <c r="B84" s="95" t="s">
        <v>1057</v>
      </c>
      <c r="C84" s="96"/>
      <c r="D84" s="96"/>
      <c r="E84" s="96"/>
      <c r="F84" s="96"/>
      <c r="G84" s="96"/>
      <c r="H84" s="96"/>
      <c r="I84" s="93"/>
      <c r="J84" s="94"/>
      <c r="K84" s="313">
        <v>0.05</v>
      </c>
      <c r="L84" s="855">
        <f>N78*K84</f>
        <v>11853.602682950555</v>
      </c>
      <c r="M84" s="856"/>
      <c r="N84" s="57"/>
    </row>
    <row r="85" spans="1:14" ht="15" thickBot="1">
      <c r="B85" s="97" t="s">
        <v>1058</v>
      </c>
      <c r="C85" s="98"/>
      <c r="D85" s="98"/>
      <c r="E85" s="98"/>
      <c r="F85" s="98"/>
      <c r="G85" s="98"/>
      <c r="H85" s="98"/>
      <c r="I85" s="99"/>
      <c r="J85" s="100"/>
      <c r="K85" s="314">
        <v>0.05</v>
      </c>
      <c r="L85" s="857">
        <f>N78*K85</f>
        <v>11853.602682950555</v>
      </c>
      <c r="M85" s="858"/>
      <c r="N85" s="57"/>
    </row>
    <row r="86" spans="1:14" ht="15" thickBot="1">
      <c r="B86" s="820" t="s">
        <v>1037</v>
      </c>
      <c r="C86" s="821"/>
      <c r="D86" s="821"/>
      <c r="E86" s="821"/>
      <c r="F86" s="821"/>
      <c r="G86" s="821"/>
      <c r="H86" s="821"/>
      <c r="I86" s="821"/>
      <c r="J86" s="821"/>
      <c r="K86" s="821"/>
      <c r="L86" s="821"/>
      <c r="M86" s="822"/>
      <c r="N86" s="58">
        <f>L83+L84+L85</f>
        <v>71121.616097703329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308193.66975671443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15" customHeight="1">
      <c r="B107" s="967" t="s">
        <v>2325</v>
      </c>
      <c r="C107" s="968"/>
      <c r="D107" s="968"/>
      <c r="E107" s="968"/>
      <c r="F107" s="968"/>
      <c r="G107" s="968"/>
      <c r="H107" s="968"/>
      <c r="I107" s="968"/>
      <c r="J107" s="968"/>
      <c r="K107" s="968"/>
      <c r="L107" s="968"/>
      <c r="M107" s="968"/>
      <c r="N107" s="969"/>
    </row>
    <row r="108" spans="2:14" ht="30.75" customHeight="1">
      <c r="B108" s="967"/>
      <c r="C108" s="968"/>
      <c r="D108" s="968"/>
      <c r="E108" s="968"/>
      <c r="F108" s="968"/>
      <c r="G108" s="968"/>
      <c r="H108" s="968"/>
      <c r="I108" s="968"/>
      <c r="J108" s="968"/>
      <c r="K108" s="968"/>
      <c r="L108" s="968"/>
      <c r="M108" s="968"/>
      <c r="N108" s="969"/>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0"/>
      <c r="K118" s="970"/>
      <c r="L118" s="970"/>
      <c r="M118" s="970"/>
      <c r="N118" s="971"/>
    </row>
    <row r="119" spans="2:14" ht="15" thickBot="1">
      <c r="B119" s="428" t="s">
        <v>2327</v>
      </c>
      <c r="C119" s="429"/>
      <c r="D119" s="429"/>
      <c r="E119" s="268"/>
      <c r="F119" s="268"/>
      <c r="G119" s="268"/>
      <c r="H119" s="268"/>
      <c r="I119" s="268"/>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228</v>
      </c>
      <c r="B36" s="869" t="str">
        <f>VLOOKUP(A36,EQUIPOS!A6:D154,3,FALSE)</f>
        <v xml:space="preserve">Formaleta metálica (concreto hidráulico)
</v>
      </c>
      <c r="C36" s="870"/>
      <c r="D36" s="870"/>
      <c r="E36" s="870"/>
      <c r="F36" s="870"/>
      <c r="G36" s="870"/>
      <c r="H36" s="871"/>
      <c r="I36" s="276"/>
      <c r="J36" s="277"/>
      <c r="K36" s="278">
        <f>VLOOKUP(A36,EQUIPOS!A6:D163,4,FALSE)</f>
        <v>1112</v>
      </c>
      <c r="L36" s="279"/>
      <c r="M36" s="280">
        <v>2</v>
      </c>
      <c r="N36" s="281">
        <f>K36/M36</f>
        <v>556</v>
      </c>
    </row>
    <row r="37" spans="1:14">
      <c r="A37" s="119" t="s">
        <v>282</v>
      </c>
      <c r="B37" s="869" t="str">
        <f>VLOOKUP(A37,EQUIPOS!A7:D154,3,FALSE)</f>
        <v>Piloteadora potencia 250KW, RPM 1800, fuerza elevadora 200KN</v>
      </c>
      <c r="C37" s="870"/>
      <c r="D37" s="870"/>
      <c r="E37" s="870"/>
      <c r="F37" s="870"/>
      <c r="G37" s="870"/>
      <c r="H37" s="871"/>
      <c r="I37" s="430"/>
      <c r="J37" s="431"/>
      <c r="K37" s="278">
        <f>VLOOKUP(A37,EQUIPOS!A7:D164,4,FALSE)</f>
        <v>529200</v>
      </c>
      <c r="L37" s="344"/>
      <c r="M37" s="345">
        <v>4</v>
      </c>
      <c r="N37" s="281">
        <f>K37/M37</f>
        <v>132300</v>
      </c>
    </row>
    <row r="38" spans="1:14">
      <c r="A38" s="119" t="s">
        <v>363</v>
      </c>
      <c r="B38" s="869" t="str">
        <f>VLOOKUP(A38,EQUIPOS!A8:D154,3,FALSE)</f>
        <v>Vibrador de concreto, Motor de 3 hp a 18.000 rpm Mangueras de 4 mt</v>
      </c>
      <c r="C38" s="870"/>
      <c r="D38" s="870"/>
      <c r="E38" s="870"/>
      <c r="F38" s="870"/>
      <c r="G38" s="870"/>
      <c r="H38" s="871"/>
      <c r="I38" s="337"/>
      <c r="J38" s="339"/>
      <c r="K38" s="278">
        <f>VLOOKUP(A38,EQUIPOS!A8:D165,4,FALSE)</f>
        <v>5210</v>
      </c>
      <c r="L38" s="432"/>
      <c r="M38" s="433">
        <v>2</v>
      </c>
      <c r="N38" s="281">
        <f>K38/M38</f>
        <v>2605</v>
      </c>
    </row>
    <row r="39" spans="1:14">
      <c r="B39" s="869"/>
      <c r="C39" s="870"/>
      <c r="D39" s="870"/>
      <c r="E39" s="876"/>
      <c r="F39" s="870"/>
      <c r="G39" s="870"/>
      <c r="H39" s="871"/>
      <c r="I39" s="42"/>
      <c r="J39" s="43"/>
      <c r="K39" s="283"/>
      <c r="L39" s="285"/>
      <c r="M39" s="286"/>
      <c r="N39" s="287"/>
    </row>
    <row r="40" spans="1:14">
      <c r="B40" s="877" t="s">
        <v>1036</v>
      </c>
      <c r="C40" s="878"/>
      <c r="D40" s="878"/>
      <c r="E40" s="44"/>
      <c r="F40" s="45"/>
      <c r="G40" s="45"/>
      <c r="H40" s="46"/>
      <c r="I40" s="42"/>
      <c r="J40" s="43"/>
      <c r="K40" s="288"/>
      <c r="L40" s="285"/>
      <c r="M40" s="410">
        <v>0.1</v>
      </c>
      <c r="N40" s="353">
        <f>N76*M40</f>
        <v>1174.5441412776077</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3">
        <f>SUM(N36:N41)</f>
        <v>136635.54414127761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4" t="s">
        <v>1029</v>
      </c>
      <c r="K46" s="91" t="s">
        <v>1030</v>
      </c>
      <c r="L46" s="901" t="s">
        <v>1039</v>
      </c>
      <c r="M46" s="900"/>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3110</v>
      </c>
      <c r="N47" s="281">
        <f>K47*M47</f>
        <v>36931.934917070888</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5260</v>
      </c>
      <c r="N48" s="281">
        <f>K48*M48</f>
        <v>2630</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4400</v>
      </c>
      <c r="N49" s="281">
        <f>K49*M49</f>
        <v>2200</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355250</v>
      </c>
      <c r="N50" s="281">
        <f>K50*M50</f>
        <v>46874.133187886509</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0" t="s">
        <v>1037</v>
      </c>
      <c r="C54" s="821"/>
      <c r="D54" s="821"/>
      <c r="E54" s="821"/>
      <c r="F54" s="821"/>
      <c r="G54" s="821"/>
      <c r="H54" s="821"/>
      <c r="I54" s="821"/>
      <c r="J54" s="821"/>
      <c r="K54" s="821"/>
      <c r="L54" s="821"/>
      <c r="M54" s="822"/>
      <c r="N54" s="403">
        <f>SUM(N47:N53)</f>
        <v>88636.068104957405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7">
        <f>VLOOKUP(A59,TRANSPORTE!A5:D117,4,FALSE)</f>
        <v>1100</v>
      </c>
      <c r="M59" s="908"/>
      <c r="N59" s="296">
        <f>K59*L59</f>
        <v>55</v>
      </c>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68"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6">
        <v>47.058819999999997</v>
      </c>
      <c r="N70" s="404">
        <f>K70/M70</f>
        <v>2170.3476627760747</v>
      </c>
      <c r="O70" s="112"/>
    </row>
    <row r="71" spans="1:15">
      <c r="A71" s="168"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441">
        <v>32</v>
      </c>
      <c r="N71" s="404">
        <f>K71/M71</f>
        <v>6383.40625</v>
      </c>
    </row>
    <row r="72" spans="1:15">
      <c r="A72" t="s">
        <v>30</v>
      </c>
      <c r="B72" s="55" t="str">
        <f>VLOOKUP(A72,'MANO DE OBRA'!A9:D70,3,FALSE)</f>
        <v>Oficial</v>
      </c>
      <c r="C72" s="53"/>
      <c r="D72" s="53"/>
      <c r="E72" s="53"/>
      <c r="F72" s="53"/>
      <c r="G72" s="53"/>
      <c r="H72" s="53"/>
      <c r="I72" s="301">
        <f>K72/J72*100</f>
        <v>55207.567567567574</v>
      </c>
      <c r="J72" s="302">
        <v>185</v>
      </c>
      <c r="K72" s="303">
        <f>VLOOKUP(A72,'MANO DE OBRA'!A9:D101,4,FALSE)</f>
        <v>102134</v>
      </c>
      <c r="L72" s="56"/>
      <c r="M72" s="309">
        <v>32</v>
      </c>
      <c r="N72" s="404">
        <f>K72/M72</f>
        <v>3191.6875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0">
        <f>SUM(N70:N75)</f>
        <v>11745.441412776076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237072.05365901109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47414.410731802222</v>
      </c>
      <c r="M83" s="856"/>
      <c r="N83" s="57"/>
    </row>
    <row r="84" spans="1:14">
      <c r="B84" s="95" t="s">
        <v>1057</v>
      </c>
      <c r="C84" s="96"/>
      <c r="D84" s="96"/>
      <c r="E84" s="96"/>
      <c r="F84" s="96"/>
      <c r="G84" s="96"/>
      <c r="H84" s="96"/>
      <c r="I84" s="93"/>
      <c r="J84" s="94"/>
      <c r="K84" s="313">
        <v>0.05</v>
      </c>
      <c r="L84" s="855">
        <f>N78*K84</f>
        <v>11853.602682950555</v>
      </c>
      <c r="M84" s="856"/>
      <c r="N84" s="57"/>
    </row>
    <row r="85" spans="1:14" ht="15" thickBot="1">
      <c r="B85" s="97" t="s">
        <v>1058</v>
      </c>
      <c r="C85" s="98"/>
      <c r="D85" s="98"/>
      <c r="E85" s="98"/>
      <c r="F85" s="98"/>
      <c r="G85" s="98"/>
      <c r="H85" s="98"/>
      <c r="I85" s="99"/>
      <c r="J85" s="100"/>
      <c r="K85" s="314">
        <v>0.05</v>
      </c>
      <c r="L85" s="857">
        <f>N78*K85</f>
        <v>11853.602682950555</v>
      </c>
      <c r="M85" s="858"/>
      <c r="N85" s="57"/>
    </row>
    <row r="86" spans="1:14" ht="15" thickBot="1">
      <c r="B86" s="820" t="s">
        <v>1037</v>
      </c>
      <c r="C86" s="821"/>
      <c r="D86" s="821"/>
      <c r="E86" s="821"/>
      <c r="F86" s="821"/>
      <c r="G86" s="821"/>
      <c r="H86" s="821"/>
      <c r="I86" s="821"/>
      <c r="J86" s="821"/>
      <c r="K86" s="821"/>
      <c r="L86" s="821"/>
      <c r="M86" s="822"/>
      <c r="N86" s="58">
        <f>L83+L84+L85</f>
        <v>71121.616097703329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308193.66975671443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0"/>
      <c r="K118" s="970"/>
      <c r="L118" s="970"/>
      <c r="M118" s="970"/>
      <c r="N118" s="971"/>
    </row>
    <row r="119" spans="2:14" ht="15" thickBot="1">
      <c r="B119" s="428" t="s">
        <v>2327</v>
      </c>
      <c r="C119" s="429"/>
      <c r="D119" s="429"/>
      <c r="E119" s="268"/>
      <c r="F119" s="268"/>
      <c r="G119" s="268"/>
      <c r="H119" s="268"/>
      <c r="I119" s="268"/>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243</v>
      </c>
      <c r="B36" s="869" t="str">
        <f>VLOOKUP(A36,EQUIPOS!A6:D154,3,FALSE)</f>
        <v>Grúa 10 ton</v>
      </c>
      <c r="C36" s="870"/>
      <c r="D36" s="870"/>
      <c r="E36" s="870"/>
      <c r="F36" s="870"/>
      <c r="G36" s="870"/>
      <c r="H36" s="871"/>
      <c r="I36" s="276"/>
      <c r="J36" s="277"/>
      <c r="K36" s="278">
        <f>VLOOKUP(A36,EQUIPOS!A6:D163,4,FALSE)</f>
        <v>144900</v>
      </c>
      <c r="L36" s="279"/>
      <c r="M36" s="280">
        <v>0.158</v>
      </c>
      <c r="N36" s="281">
        <f t="shared" ref="N36:N44" si="0">K36/M36</f>
        <v>917088.60759493674</v>
      </c>
    </row>
    <row r="37" spans="1:14">
      <c r="A37" s="119" t="s">
        <v>121</v>
      </c>
      <c r="B37" s="869" t="str">
        <f>VLOOKUP(A37,EQUIPOS!A7:D154,3,FALSE)</f>
        <v>Bomba eléctrica para accionar la celda</v>
      </c>
      <c r="C37" s="870"/>
      <c r="D37" s="870"/>
      <c r="E37" s="870"/>
      <c r="F37" s="870"/>
      <c r="G37" s="870"/>
      <c r="H37" s="871"/>
      <c r="I37" s="430"/>
      <c r="J37" s="431"/>
      <c r="K37" s="278">
        <f>VLOOKUP(A37,EQUIPOS!A7:D164,4,FALSE)</f>
        <v>69300</v>
      </c>
      <c r="L37" s="344"/>
      <c r="M37" s="345">
        <v>0.158</v>
      </c>
      <c r="N37" s="281">
        <f t="shared" si="0"/>
        <v>438607.59493670886</v>
      </c>
    </row>
    <row r="38" spans="1:14">
      <c r="A38" s="119" t="s">
        <v>217</v>
      </c>
      <c r="B38" s="869" t="str">
        <f>VLOOKUP(A38,EQUIPOS!A8:D154,3,FALSE)</f>
        <v>Equipo de soldadura y de acetileno (incluye soldadura)</v>
      </c>
      <c r="C38" s="870"/>
      <c r="D38" s="870"/>
      <c r="E38" s="870"/>
      <c r="F38" s="870"/>
      <c r="G38" s="870"/>
      <c r="H38" s="871"/>
      <c r="I38" s="430"/>
      <c r="J38" s="431"/>
      <c r="K38" s="447">
        <f>VLOOKUP(A38,EQUIPOS!A8:D165,4,FALSE)</f>
        <v>21000</v>
      </c>
      <c r="L38" s="344"/>
      <c r="M38" s="345">
        <v>0.158</v>
      </c>
      <c r="N38" s="281">
        <f t="shared" si="0"/>
        <v>132911.39240506329</v>
      </c>
    </row>
    <row r="39" spans="1:14">
      <c r="A39" s="119" t="s">
        <v>255</v>
      </c>
      <c r="B39" s="869" t="str">
        <f>VLOOKUP(A39,EQUIPOS!A9:D154,3,FALSE)</f>
        <v>Manómetro cable de acero para bajar la celda</v>
      </c>
      <c r="C39" s="870"/>
      <c r="D39" s="870"/>
      <c r="E39" s="870"/>
      <c r="F39" s="870"/>
      <c r="G39" s="870"/>
      <c r="H39" s="871"/>
      <c r="I39" s="430"/>
      <c r="J39" s="431"/>
      <c r="K39" s="447">
        <f>VLOOKUP(A39,EQUIPOS!A9:D166,4,FALSE)</f>
        <v>1300950</v>
      </c>
      <c r="L39" s="344"/>
      <c r="M39" s="345">
        <v>0.158</v>
      </c>
      <c r="N39" s="281">
        <f t="shared" si="0"/>
        <v>8233860.7594936704</v>
      </c>
    </row>
    <row r="40" spans="1:14">
      <c r="A40" s="119" t="s">
        <v>1732</v>
      </c>
      <c r="B40" s="869" t="str">
        <f>VLOOKUP(A40,EQUIPOS!A10:D154,3,FALSE)</f>
        <v xml:space="preserve">Retroexcavadora sobre llantas 
</v>
      </c>
      <c r="C40" s="870"/>
      <c r="D40" s="870"/>
      <c r="E40" s="870"/>
      <c r="F40" s="870"/>
      <c r="G40" s="870"/>
      <c r="H40" s="871"/>
      <c r="I40" s="430"/>
      <c r="J40" s="431"/>
      <c r="K40" s="447">
        <f>VLOOKUP(A40,EQUIPOS!A10:D167,4,FALSE)</f>
        <v>90000</v>
      </c>
      <c r="L40" s="344"/>
      <c r="M40" s="345">
        <v>0.158</v>
      </c>
      <c r="N40" s="281">
        <f t="shared" si="0"/>
        <v>569620.25316455693</v>
      </c>
    </row>
    <row r="41" spans="1:14">
      <c r="A41" s="119" t="s">
        <v>115</v>
      </c>
      <c r="B41" s="869" t="str">
        <f>VLOOKUP(A41,EQUIPOS!A6:D154,3,FALSE)</f>
        <v>Andamiaje para Aplicar la Carga (Equipos Sustituto de la Tara)</v>
      </c>
      <c r="C41" s="870"/>
      <c r="D41" s="870"/>
      <c r="E41" s="870"/>
      <c r="F41" s="870"/>
      <c r="G41" s="870"/>
      <c r="H41" s="871"/>
      <c r="I41" s="430"/>
      <c r="J41" s="431"/>
      <c r="K41" s="447">
        <f>VLOOKUP(A41,EQUIPOS!A6:D154,4,FALSE)</f>
        <v>63000</v>
      </c>
      <c r="L41" s="344"/>
      <c r="M41" s="345">
        <v>0.158</v>
      </c>
      <c r="N41" s="281">
        <f t="shared" si="0"/>
        <v>398734.17721518985</v>
      </c>
    </row>
    <row r="42" spans="1:14">
      <c r="A42" s="119" t="s">
        <v>224</v>
      </c>
      <c r="B42" s="869" t="str">
        <f>VLOOKUP(A42,EQUIPOS!A12:D156,3,FALSE)</f>
        <v>Equipo de Medición (Deformimetros Eléctricos, Mecánicos, Celdas de Carga,  Etc.)</v>
      </c>
      <c r="C42" s="870"/>
      <c r="D42" s="870"/>
      <c r="E42" s="870"/>
      <c r="F42" s="870"/>
      <c r="G42" s="870"/>
      <c r="H42" s="871"/>
      <c r="I42" s="337"/>
      <c r="J42" s="339"/>
      <c r="K42" s="447">
        <f>VLOOKUP(A42,EQUIPOS!A12:D169,4,FALSE)</f>
        <v>167210</v>
      </c>
      <c r="L42" s="432"/>
      <c r="M42" s="433">
        <v>0.158</v>
      </c>
      <c r="N42" s="281">
        <f t="shared" si="0"/>
        <v>1058291.1392405063</v>
      </c>
    </row>
    <row r="43" spans="1:14">
      <c r="A43" t="s">
        <v>335</v>
      </c>
      <c r="B43" s="869" t="str">
        <f>VLOOKUP(A43,EQUIPOS!A13:D157,3,FALSE)</f>
        <v>Tara (Recebo, Agua, Etc.)</v>
      </c>
      <c r="C43" s="870"/>
      <c r="D43" s="870"/>
      <c r="E43" s="870"/>
      <c r="F43" s="870"/>
      <c r="G43" s="870"/>
      <c r="H43" s="871"/>
      <c r="I43" s="42"/>
      <c r="J43" s="43"/>
      <c r="K43" s="447">
        <f>VLOOKUP(A43,EQUIPOS!A13:D170,4,FALSE)</f>
        <v>284550</v>
      </c>
      <c r="L43" s="285"/>
      <c r="M43" s="286">
        <v>2.8000000000000001E-2</v>
      </c>
      <c r="N43" s="281">
        <f t="shared" si="0"/>
        <v>10162500</v>
      </c>
    </row>
    <row r="44" spans="1:14">
      <c r="A44" t="s">
        <v>216</v>
      </c>
      <c r="B44" s="869" t="str">
        <f>VLOOKUP(A44,EQUIPOS!A14:D158,3,FALSE)</f>
        <v xml:space="preserve">Equipo de topografía Teodolito electrónico con abertura de anteojo de 42 mm. Aumento del anteojo: 30x.Distancia mínima de enfoque: 1.0 m. Precisión: 5´´. Compensador con rango de trabajo ±3´. </v>
      </c>
      <c r="C44" s="870"/>
      <c r="D44" s="870"/>
      <c r="E44" s="870"/>
      <c r="F44" s="870"/>
      <c r="G44" s="870"/>
      <c r="H44" s="871"/>
      <c r="I44" s="42"/>
      <c r="J44" s="43"/>
      <c r="K44" s="447">
        <f>VLOOKUP(A44,EQUIPOS!A14:D171,4,FALSE)</f>
        <v>8750.0000000000018</v>
      </c>
      <c r="L44" s="285"/>
      <c r="M44" s="286">
        <v>0.158</v>
      </c>
      <c r="N44" s="282">
        <f t="shared" si="0"/>
        <v>55379.746835443046</v>
      </c>
    </row>
    <row r="45" spans="1:14">
      <c r="B45" s="877" t="s">
        <v>1036</v>
      </c>
      <c r="C45" s="878"/>
      <c r="D45" s="878"/>
      <c r="E45" s="44"/>
      <c r="F45" s="45"/>
      <c r="G45" s="45"/>
      <c r="H45" s="46"/>
      <c r="I45" s="42"/>
      <c r="J45" s="43"/>
      <c r="K45" s="288"/>
      <c r="L45" s="285"/>
      <c r="M45" s="410">
        <v>0.02</v>
      </c>
      <c r="N45" s="353">
        <f>N81*M45</f>
        <v>18841.682539682541</v>
      </c>
    </row>
    <row r="46" spans="1:14" ht="15" thickBot="1">
      <c r="B46" s="869"/>
      <c r="C46" s="870"/>
      <c r="D46" s="870"/>
      <c r="E46" s="870"/>
      <c r="F46" s="870"/>
      <c r="G46" s="870"/>
      <c r="H46" s="871"/>
      <c r="I46" s="879"/>
      <c r="J46" s="880"/>
      <c r="K46" s="47"/>
      <c r="L46" s="881"/>
      <c r="M46" s="882"/>
      <c r="N46" s="111"/>
    </row>
    <row r="47" spans="1:14" ht="15" thickBot="1">
      <c r="B47" s="820" t="s">
        <v>1037</v>
      </c>
      <c r="C47" s="821"/>
      <c r="D47" s="821"/>
      <c r="E47" s="821"/>
      <c r="F47" s="821"/>
      <c r="G47" s="821"/>
      <c r="H47" s="821"/>
      <c r="I47" s="821"/>
      <c r="J47" s="821"/>
      <c r="K47" s="821"/>
      <c r="L47" s="821"/>
      <c r="M47" s="822"/>
      <c r="N47" s="403">
        <f>SUM(N36:N46)</f>
        <v>21985835.353425764</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5" t="s">
        <v>1028</v>
      </c>
      <c r="C51" s="866"/>
      <c r="D51" s="866"/>
      <c r="E51" s="866"/>
      <c r="F51" s="866"/>
      <c r="G51" s="866"/>
      <c r="H51" s="866"/>
      <c r="I51" s="900"/>
      <c r="J51" s="324" t="s">
        <v>1029</v>
      </c>
      <c r="K51" s="91" t="s">
        <v>1030</v>
      </c>
      <c r="L51" s="901" t="s">
        <v>1039</v>
      </c>
      <c r="M51" s="900"/>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0</v>
      </c>
      <c r="N52" s="281">
        <f t="shared" ref="N52:N58" si="1">K52*M52</f>
        <v>0</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106870</v>
      </c>
      <c r="N53" s="281">
        <f t="shared" si="1"/>
        <v>3206100</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75888</v>
      </c>
      <c r="N54" s="281">
        <f t="shared" si="1"/>
        <v>4553280</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49500</v>
      </c>
      <c r="N55" s="281">
        <f t="shared" si="1"/>
        <v>594000</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1787820</v>
      </c>
      <c r="N56" s="281">
        <f t="shared" si="1"/>
        <v>3575640</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1123760</v>
      </c>
      <c r="N57" s="281">
        <f t="shared" si="1"/>
        <v>5618800</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24660</v>
      </c>
      <c r="N58" s="281">
        <f t="shared" si="1"/>
        <v>1726200</v>
      </c>
    </row>
    <row r="59" spans="1:14" ht="15" thickBot="1">
      <c r="B59" s="820" t="s">
        <v>1037</v>
      </c>
      <c r="C59" s="821"/>
      <c r="D59" s="821"/>
      <c r="E59" s="821"/>
      <c r="F59" s="821"/>
      <c r="G59" s="821"/>
      <c r="H59" s="821"/>
      <c r="I59" s="821"/>
      <c r="J59" s="821"/>
      <c r="K59" s="821"/>
      <c r="L59" s="821"/>
      <c r="M59" s="822"/>
      <c r="N59" s="403">
        <f>SUM(N52:N58)</f>
        <v>19274020</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07">
        <f>VLOOKUP(A64,TRANSPORTE!A5:D117,4,FALSE)</f>
        <v>42003.33</v>
      </c>
      <c r="M64" s="908"/>
      <c r="N64" s="296">
        <f>K64*L64</f>
        <v>2100.1665000000003</v>
      </c>
    </row>
    <row r="65" spans="1:15">
      <c r="B65" s="52"/>
      <c r="C65" s="53"/>
      <c r="D65" s="53"/>
      <c r="E65" s="53"/>
      <c r="F65" s="53"/>
      <c r="G65" s="53"/>
      <c r="H65" s="320"/>
      <c r="I65" s="288"/>
      <c r="J65" s="295"/>
      <c r="K65" s="288"/>
      <c r="L65" s="907"/>
      <c r="M65" s="908"/>
      <c r="N65" s="296"/>
    </row>
    <row r="66" spans="1:15">
      <c r="B66" s="52"/>
      <c r="C66" s="53"/>
      <c r="D66" s="53"/>
      <c r="E66" s="53"/>
      <c r="F66" s="53"/>
      <c r="G66" s="53"/>
      <c r="H66" s="320"/>
      <c r="I66" s="288"/>
      <c r="J66" s="295"/>
      <c r="K66" s="288"/>
      <c r="L66" s="907"/>
      <c r="M66" s="908"/>
      <c r="N66" s="296"/>
    </row>
    <row r="67" spans="1:15">
      <c r="B67" s="52"/>
      <c r="C67" s="53"/>
      <c r="D67" s="53"/>
      <c r="E67" s="53"/>
      <c r="F67" s="53"/>
      <c r="G67" s="53"/>
      <c r="H67" s="320"/>
      <c r="I67" s="288"/>
      <c r="J67" s="295"/>
      <c r="K67" s="288"/>
      <c r="L67" s="907"/>
      <c r="M67" s="90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2100.1665000000003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68" t="s">
        <v>15</v>
      </c>
      <c r="B75" s="55" t="str">
        <f>VLOOKUP(A75,'MANO DE OBRA'!A8:D68,3,FALSE)</f>
        <v>Obrero (6)</v>
      </c>
      <c r="C75" s="53"/>
      <c r="D75" s="53"/>
      <c r="E75" s="53"/>
      <c r="F75" s="53"/>
      <c r="G75" s="53"/>
      <c r="H75" s="53"/>
      <c r="I75" s="301">
        <f>K75/J75*100</f>
        <v>165623.24324324325</v>
      </c>
      <c r="J75" s="302">
        <v>185</v>
      </c>
      <c r="K75" s="303">
        <f>VLOOKUP(A75,'MANO DE OBRA'!A8:D99,4,FALSE)</f>
        <v>306403</v>
      </c>
      <c r="L75" s="56"/>
      <c r="M75" s="443">
        <v>1.26</v>
      </c>
      <c r="N75" s="404">
        <f>K75/M75</f>
        <v>243176.98412698411</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1">
        <v>1.26</v>
      </c>
      <c r="N76" s="404">
        <f>K76/M76</f>
        <v>81058.730158730163</v>
      </c>
    </row>
    <row r="77" spans="1:15">
      <c r="A77" s="179" t="s">
        <v>64</v>
      </c>
      <c r="B77" s="55" t="str">
        <f>VLOOKUP(A77,'MANO DE OBRA'!A9:D70,3,FALSE)</f>
        <v>Ingeniero supervisor</v>
      </c>
      <c r="C77" s="53"/>
      <c r="D77" s="53"/>
      <c r="E77" s="53"/>
      <c r="F77" s="53"/>
      <c r="G77" s="53"/>
      <c r="H77" s="53"/>
      <c r="I77" s="301">
        <f>K77/J77*100</f>
        <v>179606.48648648648</v>
      </c>
      <c r="J77" s="302">
        <v>185</v>
      </c>
      <c r="K77" s="303">
        <f>VLOOKUP(A77,'MANO DE OBRA'!A9:D101,4,FALSE)</f>
        <v>332272</v>
      </c>
      <c r="L77" s="56"/>
      <c r="M77" s="309">
        <v>1.26</v>
      </c>
      <c r="N77" s="404">
        <f>K77/M77</f>
        <v>263707.93650793651</v>
      </c>
    </row>
    <row r="78" spans="1:15">
      <c r="A78" s="179" t="s">
        <v>78</v>
      </c>
      <c r="B78" s="55" t="str">
        <f>VLOOKUP(A78,'MANO DE OBRA'!A10:D71,3,FALSE)</f>
        <v xml:space="preserve">Ingeniero Geotecnista </v>
      </c>
      <c r="C78" s="53"/>
      <c r="D78" s="53"/>
      <c r="E78" s="53"/>
      <c r="F78" s="53"/>
      <c r="G78" s="53"/>
      <c r="H78" s="53"/>
      <c r="I78" s="301">
        <f>K78/J78*100</f>
        <v>212549.72972972973</v>
      </c>
      <c r="J78" s="302">
        <v>185</v>
      </c>
      <c r="K78" s="303">
        <f>VLOOKUP(A78,'MANO DE OBRA'!A10:D102,4,FALSE)</f>
        <v>393217</v>
      </c>
      <c r="L78" s="327"/>
      <c r="M78" s="309">
        <v>1.26</v>
      </c>
      <c r="N78" s="404">
        <f>K78/M78</f>
        <v>312076.98412698414</v>
      </c>
    </row>
    <row r="79" spans="1:15">
      <c r="A79" s="179" t="s">
        <v>2334</v>
      </c>
      <c r="B79" s="55" t="str">
        <f>VLOOKUP(A79,'MANO DE OBRA'!A11:D72,3,FALSE)</f>
        <v>Celador</v>
      </c>
      <c r="C79" s="53"/>
      <c r="D79" s="53"/>
      <c r="E79" s="53"/>
      <c r="F79" s="53"/>
      <c r="G79" s="53"/>
      <c r="H79" s="53"/>
      <c r="I79" s="301">
        <f>K79/J79*100</f>
        <v>28648.64864864865</v>
      </c>
      <c r="J79" s="302">
        <v>185</v>
      </c>
      <c r="K79" s="307">
        <f>VLOOKUP(A79,'MANO DE OBRA'!A11:D103,4,FALSE)</f>
        <v>53000</v>
      </c>
      <c r="L79" s="327"/>
      <c r="M79" s="309">
        <v>1.26</v>
      </c>
      <c r="N79" s="404">
        <f>K79/M79</f>
        <v>42063.492063492064</v>
      </c>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942084.12698412698</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N47+N59+N70+N81</f>
        <v>42204039.646909893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8440807.9293819796</v>
      </c>
      <c r="M88" s="856"/>
      <c r="N88" s="57"/>
    </row>
    <row r="89" spans="1:14">
      <c r="B89" s="95" t="s">
        <v>1057</v>
      </c>
      <c r="C89" s="96"/>
      <c r="D89" s="96"/>
      <c r="E89" s="96"/>
      <c r="F89" s="96"/>
      <c r="G89" s="96"/>
      <c r="H89" s="96"/>
      <c r="I89" s="93"/>
      <c r="J89" s="94"/>
      <c r="K89" s="313">
        <v>0.05</v>
      </c>
      <c r="L89" s="855">
        <f>N83*K89</f>
        <v>2110201.9823454949</v>
      </c>
      <c r="M89" s="856"/>
      <c r="N89" s="57"/>
    </row>
    <row r="90" spans="1:14" ht="15" thickBot="1">
      <c r="B90" s="97" t="s">
        <v>1058</v>
      </c>
      <c r="C90" s="98"/>
      <c r="D90" s="98"/>
      <c r="E90" s="98"/>
      <c r="F90" s="98"/>
      <c r="G90" s="98"/>
      <c r="H90" s="98"/>
      <c r="I90" s="99"/>
      <c r="J90" s="100"/>
      <c r="K90" s="314">
        <v>0.05</v>
      </c>
      <c r="L90" s="857">
        <f>N83*K90</f>
        <v>2110201.9823454949</v>
      </c>
      <c r="M90" s="858"/>
      <c r="N90" s="57"/>
    </row>
    <row r="91" spans="1:14" ht="15" thickBot="1">
      <c r="B91" s="820" t="s">
        <v>1037</v>
      </c>
      <c r="C91" s="821"/>
      <c r="D91" s="821"/>
      <c r="E91" s="821"/>
      <c r="F91" s="821"/>
      <c r="G91" s="821"/>
      <c r="H91" s="821"/>
      <c r="I91" s="821"/>
      <c r="J91" s="821"/>
      <c r="K91" s="821"/>
      <c r="L91" s="821"/>
      <c r="M91" s="822"/>
      <c r="N91" s="58">
        <f>L88+L89+L90</f>
        <v>12661211.89407297</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54865251.540982865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0"/>
      <c r="K123" s="970"/>
      <c r="L123" s="970"/>
      <c r="M123" s="970"/>
      <c r="N123" s="971"/>
    </row>
    <row r="124" spans="2:14" ht="15" thickBot="1">
      <c r="B124" s="428" t="s">
        <v>2327</v>
      </c>
      <c r="C124" s="429"/>
      <c r="D124" s="429"/>
      <c r="E124" s="268"/>
      <c r="F124" s="268"/>
      <c r="G124" s="268"/>
      <c r="H124" s="268"/>
      <c r="I124" s="268"/>
      <c r="J124" s="972"/>
      <c r="K124" s="972"/>
      <c r="L124" s="972"/>
      <c r="M124" s="972"/>
      <c r="N124" s="973"/>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140</v>
      </c>
      <c r="B36" s="869" t="str">
        <f>VLOOKUP(A36,EQUIPOS!A6:D154,3,FALSE)</f>
        <v>Camisa para Pilote D=1.20m</v>
      </c>
      <c r="C36" s="870"/>
      <c r="D36" s="870"/>
      <c r="E36" s="870"/>
      <c r="F36" s="870"/>
      <c r="G36" s="870"/>
      <c r="H36" s="871"/>
      <c r="I36" s="276"/>
      <c r="J36" s="277"/>
      <c r="K36" s="278">
        <f>VLOOKUP(A36,EQUIPOS!A6:D163,4,FALSE)</f>
        <v>34200</v>
      </c>
      <c r="L36" s="279"/>
      <c r="M36" s="280">
        <v>1</v>
      </c>
      <c r="N36" s="281">
        <f t="shared" ref="N36:N42" si="0">K36/M36</f>
        <v>34200</v>
      </c>
    </row>
    <row r="37" spans="1:14">
      <c r="A37" s="119" t="s">
        <v>206</v>
      </c>
      <c r="B37" s="869" t="str">
        <f>VLOOKUP(A37,EQUIPOS!A7:D154,3,FALSE)</f>
        <v>Equipo de Soldadura</v>
      </c>
      <c r="C37" s="870"/>
      <c r="D37" s="870"/>
      <c r="E37" s="870"/>
      <c r="F37" s="870"/>
      <c r="G37" s="870"/>
      <c r="H37" s="871"/>
      <c r="I37" s="430"/>
      <c r="J37" s="431"/>
      <c r="K37" s="278">
        <f>VLOOKUP(A37,EQUIPOS!A7:D164,4,FALSE)</f>
        <v>10150</v>
      </c>
      <c r="L37" s="344"/>
      <c r="M37" s="345">
        <v>1</v>
      </c>
      <c r="N37" s="281">
        <f t="shared" si="0"/>
        <v>10150</v>
      </c>
    </row>
    <row r="38" spans="1:14">
      <c r="A38" s="119" t="s">
        <v>242</v>
      </c>
      <c r="B38" s="869" t="str">
        <f>VLOOKUP(A38,EQUIPOS!A8:D154,3,FALSE)</f>
        <v>Grúa con torre capacidad 1 ton en la punta.</v>
      </c>
      <c r="C38" s="870"/>
      <c r="D38" s="870"/>
      <c r="E38" s="870"/>
      <c r="F38" s="870"/>
      <c r="G38" s="870"/>
      <c r="H38" s="871"/>
      <c r="I38" s="430"/>
      <c r="J38" s="431"/>
      <c r="K38" s="447">
        <f>VLOOKUP(A38,EQUIPOS!A8:D165,4,FALSE)</f>
        <v>217420</v>
      </c>
      <c r="L38" s="344"/>
      <c r="M38" s="345">
        <v>2.5</v>
      </c>
      <c r="N38" s="281">
        <f t="shared" si="0"/>
        <v>86968</v>
      </c>
    </row>
    <row r="39" spans="1:14">
      <c r="A39" s="119" t="s">
        <v>267</v>
      </c>
      <c r="B39" s="869" t="str">
        <f>VLOOKUP(A39,EQUIPOS!A9:D154,3,FALSE)</f>
        <v>Motobomba de concreto</v>
      </c>
      <c r="C39" s="870"/>
      <c r="D39" s="870"/>
      <c r="E39" s="870"/>
      <c r="F39" s="870"/>
      <c r="G39" s="870"/>
      <c r="H39" s="871"/>
      <c r="I39" s="430"/>
      <c r="J39" s="431"/>
      <c r="K39" s="447">
        <f>VLOOKUP(A39,EQUIPOS!A9:D166,4,FALSE)</f>
        <v>77490</v>
      </c>
      <c r="L39" s="344"/>
      <c r="M39" s="345">
        <v>2.5499800000000001</v>
      </c>
      <c r="N39" s="281">
        <f t="shared" si="0"/>
        <v>30388.473635087332</v>
      </c>
    </row>
    <row r="40" spans="1:14">
      <c r="A40" s="119" t="s">
        <v>277</v>
      </c>
      <c r="B40" s="869" t="str">
        <f>VLOOKUP(A40,EQUIPOS!A10:D154,3,FALSE)</f>
        <v>Pala auxiliar de piloteadora</v>
      </c>
      <c r="C40" s="870"/>
      <c r="D40" s="870"/>
      <c r="E40" s="870"/>
      <c r="F40" s="870"/>
      <c r="G40" s="870"/>
      <c r="H40" s="871"/>
      <c r="I40" s="430"/>
      <c r="J40" s="431"/>
      <c r="K40" s="447">
        <f>VLOOKUP(A40,EQUIPOS!A10:D167,4,FALSE)</f>
        <v>323400</v>
      </c>
      <c r="L40" s="344"/>
      <c r="M40" s="345">
        <v>2.5</v>
      </c>
      <c r="N40" s="281">
        <f t="shared" si="0"/>
        <v>129360</v>
      </c>
    </row>
    <row r="41" spans="1:14">
      <c r="A41" s="119" t="s">
        <v>282</v>
      </c>
      <c r="B41" s="869" t="str">
        <f>VLOOKUP(A41,EQUIPOS!A6:D154,3,FALSE)</f>
        <v>Piloteadora potencia 250KW, RPM 1800, fuerza elevadora 200KN</v>
      </c>
      <c r="C41" s="870"/>
      <c r="D41" s="870"/>
      <c r="E41" s="870"/>
      <c r="F41" s="870"/>
      <c r="G41" s="870"/>
      <c r="H41" s="871"/>
      <c r="I41" s="430"/>
      <c r="J41" s="431"/>
      <c r="K41" s="447">
        <f>VLOOKUP(A41,EQUIPOS!A6:D154,4,FALSE)</f>
        <v>529200</v>
      </c>
      <c r="L41" s="344"/>
      <c r="M41" s="345">
        <v>1</v>
      </c>
      <c r="N41" s="281">
        <f t="shared" si="0"/>
        <v>529200</v>
      </c>
    </row>
    <row r="42" spans="1:14">
      <c r="A42" s="119" t="s">
        <v>310</v>
      </c>
      <c r="B42" s="869" t="str">
        <f>VLOOKUP(A42,EQUIPOS!A12:D156,3,FALSE)</f>
        <v>Retroexcavadora A25C</v>
      </c>
      <c r="C42" s="870"/>
      <c r="D42" s="870"/>
      <c r="E42" s="870"/>
      <c r="F42" s="870"/>
      <c r="G42" s="870"/>
      <c r="H42" s="871"/>
      <c r="I42" s="337"/>
      <c r="J42" s="339"/>
      <c r="K42" s="447">
        <f>VLOOKUP(A42,EQUIPOS!A12:D169,4,FALSE)</f>
        <v>154700</v>
      </c>
      <c r="L42" s="432"/>
      <c r="M42" s="433">
        <v>2.5</v>
      </c>
      <c r="N42" s="281">
        <f t="shared" si="0"/>
        <v>61880</v>
      </c>
    </row>
    <row r="43" spans="1:14">
      <c r="B43" s="869"/>
      <c r="C43" s="870"/>
      <c r="D43" s="870"/>
      <c r="E43" s="870"/>
      <c r="F43" s="870"/>
      <c r="G43" s="870"/>
      <c r="H43" s="871"/>
      <c r="I43" s="42"/>
      <c r="J43" s="43"/>
      <c r="K43" s="447"/>
      <c r="L43" s="285"/>
      <c r="M43" s="286"/>
      <c r="N43" s="281"/>
    </row>
    <row r="44" spans="1:14">
      <c r="B44" s="329"/>
      <c r="C44" s="330"/>
      <c r="D44" s="330"/>
      <c r="E44" s="330"/>
      <c r="F44" s="332"/>
      <c r="G44" s="332"/>
      <c r="H44" s="131"/>
      <c r="I44" s="42"/>
      <c r="J44" s="43"/>
      <c r="K44" s="447"/>
      <c r="L44" s="285"/>
      <c r="M44" s="286"/>
      <c r="N44" s="282"/>
    </row>
    <row r="45" spans="1:14">
      <c r="B45" s="877" t="s">
        <v>1036</v>
      </c>
      <c r="C45" s="878"/>
      <c r="D45" s="878"/>
      <c r="E45" s="44"/>
      <c r="F45" s="45"/>
      <c r="G45" s="45"/>
      <c r="H45" s="46"/>
      <c r="I45" s="42"/>
      <c r="J45" s="43"/>
      <c r="K45" s="288"/>
      <c r="L45" s="285"/>
      <c r="M45" s="410">
        <v>0.1</v>
      </c>
      <c r="N45" s="353">
        <f>N83*M45</f>
        <v>8511.1875</v>
      </c>
    </row>
    <row r="46" spans="1:14" ht="15" thickBot="1">
      <c r="B46" s="869"/>
      <c r="C46" s="870"/>
      <c r="D46" s="870"/>
      <c r="E46" s="870"/>
      <c r="F46" s="870"/>
      <c r="G46" s="870"/>
      <c r="H46" s="871"/>
      <c r="I46" s="879"/>
      <c r="J46" s="880"/>
      <c r="K46" s="47"/>
      <c r="L46" s="881"/>
      <c r="M46" s="882"/>
      <c r="N46" s="111"/>
    </row>
    <row r="47" spans="1:14" ht="15" thickBot="1">
      <c r="B47" s="820" t="s">
        <v>1037</v>
      </c>
      <c r="C47" s="821"/>
      <c r="D47" s="821"/>
      <c r="E47" s="821"/>
      <c r="F47" s="821"/>
      <c r="G47" s="821"/>
      <c r="H47" s="821"/>
      <c r="I47" s="821"/>
      <c r="J47" s="821"/>
      <c r="K47" s="821"/>
      <c r="L47" s="821"/>
      <c r="M47" s="822"/>
      <c r="N47" s="403">
        <f>SUM(N36:N46)</f>
        <v>890657.66113508737</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5" t="s">
        <v>1028</v>
      </c>
      <c r="C51" s="866"/>
      <c r="D51" s="866"/>
      <c r="E51" s="866"/>
      <c r="F51" s="866"/>
      <c r="G51" s="866"/>
      <c r="H51" s="866"/>
      <c r="I51" s="900"/>
      <c r="J51" s="324" t="s">
        <v>1029</v>
      </c>
      <c r="K51" s="91" t="s">
        <v>1030</v>
      </c>
      <c r="L51" s="901" t="s">
        <v>1039</v>
      </c>
      <c r="M51" s="900"/>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6820</v>
      </c>
      <c r="N52" s="281">
        <f>K52*M52</f>
        <v>16061.1</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3110</v>
      </c>
      <c r="N53" s="281">
        <f>K53*M53</f>
        <v>384707.65538615512</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355250</v>
      </c>
      <c r="N54" s="281">
        <f>K54*M54</f>
        <v>292963.33242429065</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0" t="s">
        <v>1037</v>
      </c>
      <c r="C59" s="821"/>
      <c r="D59" s="821"/>
      <c r="E59" s="821"/>
      <c r="F59" s="821"/>
      <c r="G59" s="821"/>
      <c r="H59" s="821"/>
      <c r="I59" s="821"/>
      <c r="J59" s="821"/>
      <c r="K59" s="821"/>
      <c r="L59" s="821"/>
      <c r="M59" s="822"/>
      <c r="N59" s="403">
        <f>SUM(N52:N58)</f>
        <v>693732.08781044581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7">
        <f>VLOOKUP(A64,TRANSPORTE!A5:D117,4,FALSE)</f>
        <v>1100</v>
      </c>
      <c r="M64" s="908"/>
      <c r="N64" s="296">
        <f>K64*L64</f>
        <v>1430</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7">
        <f>VLOOKUP(A65,TRANSPORTE!A6:D117,4,FALSE)</f>
        <v>1100</v>
      </c>
      <c r="M65" s="908"/>
      <c r="N65" s="296">
        <f>K65*L65</f>
        <v>55</v>
      </c>
    </row>
    <row r="66" spans="1:15">
      <c r="B66" s="52"/>
      <c r="C66" s="53"/>
      <c r="D66" s="53"/>
      <c r="E66" s="53"/>
      <c r="F66" s="53"/>
      <c r="G66" s="53"/>
      <c r="H66" s="320"/>
      <c r="I66" s="288"/>
      <c r="J66" s="295"/>
      <c r="K66" s="288"/>
      <c r="L66" s="907"/>
      <c r="M66" s="908"/>
      <c r="N66" s="296"/>
    </row>
    <row r="67" spans="1:15">
      <c r="B67" s="52"/>
      <c r="C67" s="53"/>
      <c r="D67" s="53"/>
      <c r="E67" s="53"/>
      <c r="F67" s="53"/>
      <c r="G67" s="53"/>
      <c r="H67" s="320"/>
      <c r="I67" s="288"/>
      <c r="J67" s="295"/>
      <c r="K67" s="288"/>
      <c r="L67" s="907"/>
      <c r="M67" s="90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1485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974"/>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165623.24324324325</v>
      </c>
      <c r="J76" s="302">
        <v>185</v>
      </c>
      <c r="K76" s="303">
        <f>VLOOKUP(A76,'MANO DE OBRA'!A8:D99,4,FALSE)</f>
        <v>306403</v>
      </c>
      <c r="L76" s="56"/>
      <c r="M76" s="443">
        <v>8</v>
      </c>
      <c r="N76" s="404">
        <f>K76/M76</f>
        <v>38300.375</v>
      </c>
      <c r="O76" s="112"/>
    </row>
    <row r="77" spans="1:15">
      <c r="A77" s="168" t="s">
        <v>30</v>
      </c>
      <c r="B77" s="55" t="str">
        <f>VLOOKUP(A77,'MANO DE OBRA'!A8:D69,3,FALSE)</f>
        <v>Oficial</v>
      </c>
      <c r="C77" s="53"/>
      <c r="D77" s="53"/>
      <c r="E77" s="53"/>
      <c r="F77" s="53"/>
      <c r="G77" s="53"/>
      <c r="H77" s="53"/>
      <c r="I77" s="301">
        <f>K77/J77*100</f>
        <v>55207.567567567574</v>
      </c>
      <c r="J77" s="302">
        <v>185</v>
      </c>
      <c r="K77" s="303">
        <f>VLOOKUP(A77,'MANO DE OBRA'!A8:D100,4,FALSE)</f>
        <v>102134</v>
      </c>
      <c r="L77" s="56"/>
      <c r="M77" s="440">
        <v>8</v>
      </c>
      <c r="N77" s="404">
        <f>K77/M77</f>
        <v>12766.75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165623.24324324325</v>
      </c>
      <c r="J79" s="302">
        <v>185</v>
      </c>
      <c r="K79" s="303">
        <f>VLOOKUP(A79,'MANO DE OBRA'!A9:D101,4,FALSE)</f>
        <v>306403</v>
      </c>
      <c r="L79" s="56"/>
      <c r="M79" s="309">
        <v>12</v>
      </c>
      <c r="N79" s="404">
        <f>K79/M79</f>
        <v>25533.583333333332</v>
      </c>
    </row>
    <row r="80" spans="1:15">
      <c r="A80" t="s">
        <v>30</v>
      </c>
      <c r="B80" s="55" t="str">
        <f>VLOOKUP(A80,'MANO DE OBRA'!A10:D71,3,FALSE)</f>
        <v>Oficial</v>
      </c>
      <c r="C80" s="53"/>
      <c r="D80" s="53"/>
      <c r="E80" s="53"/>
      <c r="F80" s="53"/>
      <c r="G80" s="53"/>
      <c r="H80" s="53"/>
      <c r="I80" s="301">
        <f>K80/J80*100</f>
        <v>55207.567567567574</v>
      </c>
      <c r="J80" s="302">
        <v>185</v>
      </c>
      <c r="K80" s="303">
        <f>VLOOKUP(A80,'MANO DE OBRA'!A10:D102,4,FALSE)</f>
        <v>102134</v>
      </c>
      <c r="L80" s="327"/>
      <c r="M80" s="309">
        <v>12</v>
      </c>
      <c r="N80" s="404">
        <f>K80/M80</f>
        <v>8511.1666666666661</v>
      </c>
    </row>
    <row r="81" spans="1:14">
      <c r="B81" s="55"/>
      <c r="C81" s="53"/>
      <c r="D81" s="53"/>
      <c r="E81" s="53"/>
      <c r="F81" s="53"/>
      <c r="G81" s="53"/>
      <c r="H81" s="53"/>
      <c r="I81" s="288"/>
      <c r="J81" s="306"/>
      <c r="K81" s="307"/>
      <c r="L81" s="327"/>
      <c r="M81" s="309"/>
      <c r="N81" s="305"/>
    </row>
    <row r="82" spans="1:14" ht="15" thickBot="1">
      <c r="B82" s="896"/>
      <c r="C82" s="897"/>
      <c r="D82" s="897"/>
      <c r="E82" s="897"/>
      <c r="F82" s="897"/>
      <c r="G82" s="897"/>
      <c r="H82" s="897"/>
      <c r="I82" s="132"/>
      <c r="J82" s="132"/>
      <c r="K82" s="132"/>
      <c r="L82" s="910"/>
      <c r="M82" s="910"/>
      <c r="N82" s="133"/>
    </row>
    <row r="83" spans="1:14" ht="15" thickBot="1">
      <c r="B83" s="909" t="s">
        <v>1037</v>
      </c>
      <c r="C83" s="863"/>
      <c r="D83" s="863"/>
      <c r="E83" s="863"/>
      <c r="F83" s="863"/>
      <c r="G83" s="863"/>
      <c r="H83" s="863"/>
      <c r="I83" s="863"/>
      <c r="J83" s="863"/>
      <c r="K83" s="863"/>
      <c r="L83" s="863"/>
      <c r="M83" s="864"/>
      <c r="N83" s="469">
        <f>SUM(N76:N82)</f>
        <v>85111.875</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N47+N59+N70+N83</f>
        <v>1670986.6239455333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3"/>
      <c r="J89" s="343"/>
      <c r="K89" s="311" t="s">
        <v>1054</v>
      </c>
      <c r="L89" s="867" t="s">
        <v>1055</v>
      </c>
      <c r="M89" s="868"/>
      <c r="N89" s="312"/>
    </row>
    <row r="90" spans="1:14">
      <c r="B90" s="853" t="s">
        <v>1056</v>
      </c>
      <c r="C90" s="854"/>
      <c r="D90" s="854"/>
      <c r="E90" s="854"/>
      <c r="F90" s="854"/>
      <c r="G90" s="854"/>
      <c r="H90" s="854"/>
      <c r="I90" s="93"/>
      <c r="J90" s="94"/>
      <c r="K90" s="313">
        <v>0.2</v>
      </c>
      <c r="L90" s="855">
        <f>N85*K90</f>
        <v>334197.32478910667</v>
      </c>
      <c r="M90" s="856"/>
      <c r="N90" s="57"/>
    </row>
    <row r="91" spans="1:14">
      <c r="B91" s="95" t="s">
        <v>1057</v>
      </c>
      <c r="C91" s="96"/>
      <c r="D91" s="96"/>
      <c r="E91" s="96"/>
      <c r="F91" s="96"/>
      <c r="G91" s="96"/>
      <c r="H91" s="96"/>
      <c r="I91" s="93"/>
      <c r="J91" s="94"/>
      <c r="K91" s="313">
        <v>0.05</v>
      </c>
      <c r="L91" s="855">
        <f>N85*K91</f>
        <v>83549.331197276668</v>
      </c>
      <c r="M91" s="856"/>
      <c r="N91" s="57"/>
    </row>
    <row r="92" spans="1:14" ht="15" thickBot="1">
      <c r="B92" s="97" t="s">
        <v>1058</v>
      </c>
      <c r="C92" s="98"/>
      <c r="D92" s="98"/>
      <c r="E92" s="98"/>
      <c r="F92" s="98"/>
      <c r="G92" s="98"/>
      <c r="H92" s="98"/>
      <c r="I92" s="99"/>
      <c r="J92" s="100"/>
      <c r="K92" s="314">
        <v>0.05</v>
      </c>
      <c r="L92" s="857">
        <f>N85*K92</f>
        <v>83549.331197276668</v>
      </c>
      <c r="M92" s="858"/>
      <c r="N92" s="57"/>
    </row>
    <row r="93" spans="1:14" ht="15" thickBot="1">
      <c r="B93" s="820" t="s">
        <v>1037</v>
      </c>
      <c r="C93" s="821"/>
      <c r="D93" s="821"/>
      <c r="E93" s="821"/>
      <c r="F93" s="821"/>
      <c r="G93" s="821"/>
      <c r="H93" s="821"/>
      <c r="I93" s="821"/>
      <c r="J93" s="821"/>
      <c r="K93" s="821"/>
      <c r="L93" s="821"/>
      <c r="M93" s="822"/>
      <c r="N93" s="58">
        <f>L90+L91+L92</f>
        <v>501295.98718365998</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6">
        <f>N85+N93</f>
        <v>2172282.6111291931</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4" t="s">
        <v>2324</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2325</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70"/>
      <c r="K125" s="970"/>
      <c r="L125" s="970"/>
      <c r="M125" s="970"/>
      <c r="N125" s="971"/>
    </row>
    <row r="126" spans="2:14" ht="15" thickBot="1">
      <c r="B126" s="428" t="s">
        <v>2327</v>
      </c>
      <c r="C126" s="429"/>
      <c r="D126" s="429"/>
      <c r="E126" s="268"/>
      <c r="F126" s="268"/>
      <c r="G126" s="268"/>
      <c r="H126" s="268"/>
      <c r="I126" s="268"/>
      <c r="J126" s="972"/>
      <c r="K126" s="972"/>
      <c r="L126" s="972"/>
      <c r="M126" s="972"/>
      <c r="N126" s="973"/>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182</v>
      </c>
      <c r="B36" s="869" t="str">
        <f>VLOOKUP(A36,EQUIPOS!A6:D154,3,FALSE)</f>
        <v xml:space="preserve">Compresor para penetrar roca
</v>
      </c>
      <c r="C36" s="870"/>
      <c r="D36" s="870"/>
      <c r="E36" s="870"/>
      <c r="F36" s="870"/>
      <c r="G36" s="870"/>
      <c r="H36" s="871"/>
      <c r="I36" s="276"/>
      <c r="J36" s="277"/>
      <c r="K36" s="278">
        <f>VLOOKUP(A36,EQUIPOS!A6:D163,4,FALSE)</f>
        <v>70000</v>
      </c>
      <c r="L36" s="279"/>
      <c r="M36" s="280">
        <v>0.125</v>
      </c>
      <c r="N36" s="281">
        <f>K36/M36</f>
        <v>560000</v>
      </c>
    </row>
    <row r="37" spans="1:14">
      <c r="A37" s="119" t="s">
        <v>242</v>
      </c>
      <c r="B37" s="869" t="str">
        <f>VLOOKUP(A37,EQUIPOS!A7:D154,3,FALSE)</f>
        <v>Grúa con torre capacidad 1 ton en la punta.</v>
      </c>
      <c r="C37" s="870"/>
      <c r="D37" s="870"/>
      <c r="E37" s="870"/>
      <c r="F37" s="870"/>
      <c r="G37" s="870"/>
      <c r="H37" s="871"/>
      <c r="I37" s="430"/>
      <c r="J37" s="431"/>
      <c r="K37" s="278">
        <f>VLOOKUP(A37,EQUIPOS!A7:D164,4,FALSE)</f>
        <v>217420</v>
      </c>
      <c r="L37" s="344"/>
      <c r="M37" s="345">
        <v>2.5</v>
      </c>
      <c r="N37" s="281">
        <f>K37/M37</f>
        <v>86968</v>
      </c>
    </row>
    <row r="38" spans="1:14">
      <c r="A38" s="119" t="s">
        <v>267</v>
      </c>
      <c r="B38" s="869" t="str">
        <f>VLOOKUP(A38,EQUIPOS!A8:D154,3,FALSE)</f>
        <v>Motobomba de concreto</v>
      </c>
      <c r="C38" s="870"/>
      <c r="D38" s="870"/>
      <c r="E38" s="870"/>
      <c r="F38" s="870"/>
      <c r="G38" s="870"/>
      <c r="H38" s="871"/>
      <c r="I38" s="430"/>
      <c r="J38" s="431"/>
      <c r="K38" s="447">
        <f>VLOOKUP(A38,EQUIPOS!A8:D165,4,FALSE)</f>
        <v>77490</v>
      </c>
      <c r="L38" s="344"/>
      <c r="M38" s="345">
        <v>0.65</v>
      </c>
      <c r="N38" s="281">
        <f>K38/M38</f>
        <v>119215.38461538461</v>
      </c>
    </row>
    <row r="39" spans="1:14">
      <c r="A39" s="119" t="s">
        <v>310</v>
      </c>
      <c r="B39" s="869" t="str">
        <f>VLOOKUP(A39,EQUIPOS!A9:D154,3,FALSE)</f>
        <v>Retroexcavadora A25C</v>
      </c>
      <c r="C39" s="870"/>
      <c r="D39" s="870"/>
      <c r="E39" s="870"/>
      <c r="F39" s="870"/>
      <c r="G39" s="870"/>
      <c r="H39" s="871"/>
      <c r="I39" s="430"/>
      <c r="J39" s="431"/>
      <c r="K39" s="447">
        <f>VLOOKUP(A39,EQUIPOS!A9:D166,4,FALSE)</f>
        <v>154700</v>
      </c>
      <c r="L39" s="344"/>
      <c r="M39" s="345">
        <v>0.65</v>
      </c>
      <c r="N39" s="281">
        <f>K39/M39</f>
        <v>238000</v>
      </c>
    </row>
    <row r="40" spans="1:14">
      <c r="A40" s="119"/>
      <c r="B40" s="869"/>
      <c r="C40" s="870"/>
      <c r="D40" s="870"/>
      <c r="E40" s="870"/>
      <c r="F40" s="870"/>
      <c r="G40" s="870"/>
      <c r="H40" s="871"/>
      <c r="I40" s="430"/>
      <c r="J40" s="431"/>
      <c r="K40" s="447"/>
      <c r="L40" s="344"/>
      <c r="M40" s="345"/>
      <c r="N40" s="281"/>
    </row>
    <row r="41" spans="1:14">
      <c r="A41" s="119"/>
      <c r="B41" s="869"/>
      <c r="C41" s="870"/>
      <c r="D41" s="870"/>
      <c r="E41" s="870"/>
      <c r="F41" s="870"/>
      <c r="G41" s="870"/>
      <c r="H41" s="871"/>
      <c r="I41" s="430"/>
      <c r="J41" s="431"/>
      <c r="K41" s="447"/>
      <c r="L41" s="344"/>
      <c r="M41" s="345"/>
      <c r="N41" s="281"/>
    </row>
    <row r="42" spans="1:14">
      <c r="A42" s="119"/>
      <c r="B42" s="869"/>
      <c r="C42" s="870"/>
      <c r="D42" s="870"/>
      <c r="E42" s="870"/>
      <c r="F42" s="870"/>
      <c r="G42" s="870"/>
      <c r="H42" s="871"/>
      <c r="I42" s="337"/>
      <c r="J42" s="339"/>
      <c r="K42" s="447"/>
      <c r="L42" s="432"/>
      <c r="M42" s="433"/>
      <c r="N42" s="281"/>
    </row>
    <row r="43" spans="1:14">
      <c r="B43" s="869"/>
      <c r="C43" s="870"/>
      <c r="D43" s="870"/>
      <c r="E43" s="870"/>
      <c r="F43" s="870"/>
      <c r="G43" s="870"/>
      <c r="H43" s="871"/>
      <c r="I43" s="42"/>
      <c r="J43" s="43"/>
      <c r="K43" s="447"/>
      <c r="L43" s="285"/>
      <c r="M43" s="286"/>
      <c r="N43" s="281"/>
    </row>
    <row r="44" spans="1:14">
      <c r="B44" s="329"/>
      <c r="C44" s="330"/>
      <c r="D44" s="330"/>
      <c r="E44" s="330"/>
      <c r="F44" s="332"/>
      <c r="G44" s="332"/>
      <c r="H44" s="131"/>
      <c r="I44" s="42"/>
      <c r="J44" s="43"/>
      <c r="K44" s="447"/>
      <c r="L44" s="285"/>
      <c r="M44" s="286"/>
      <c r="N44" s="282"/>
    </row>
    <row r="45" spans="1:14">
      <c r="B45" s="877" t="s">
        <v>1036</v>
      </c>
      <c r="C45" s="878"/>
      <c r="D45" s="878"/>
      <c r="E45" s="44"/>
      <c r="F45" s="45"/>
      <c r="G45" s="45"/>
      <c r="H45" s="46"/>
      <c r="I45" s="42"/>
      <c r="J45" s="43"/>
      <c r="K45" s="288"/>
      <c r="L45" s="285"/>
      <c r="M45" s="410">
        <v>0.1</v>
      </c>
      <c r="N45" s="353">
        <f>N87*M45</f>
        <v>44258.175000000003</v>
      </c>
    </row>
    <row r="46" spans="1:14" ht="15" thickBot="1">
      <c r="B46" s="869"/>
      <c r="C46" s="870"/>
      <c r="D46" s="870"/>
      <c r="E46" s="870"/>
      <c r="F46" s="870"/>
      <c r="G46" s="870"/>
      <c r="H46" s="871"/>
      <c r="I46" s="879"/>
      <c r="J46" s="880"/>
      <c r="K46" s="47"/>
      <c r="L46" s="881"/>
      <c r="M46" s="882"/>
      <c r="N46" s="111"/>
    </row>
    <row r="47" spans="1:14" ht="15" thickBot="1">
      <c r="B47" s="820" t="s">
        <v>1037</v>
      </c>
      <c r="C47" s="821"/>
      <c r="D47" s="821"/>
      <c r="E47" s="821"/>
      <c r="F47" s="821"/>
      <c r="G47" s="821"/>
      <c r="H47" s="821"/>
      <c r="I47" s="821"/>
      <c r="J47" s="821"/>
      <c r="K47" s="821"/>
      <c r="L47" s="821"/>
      <c r="M47" s="822"/>
      <c r="N47" s="403">
        <f>SUM(N36:N46)</f>
        <v>1048441.5596153847</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5" t="s">
        <v>1028</v>
      </c>
      <c r="C51" s="866"/>
      <c r="D51" s="866"/>
      <c r="E51" s="866"/>
      <c r="F51" s="866"/>
      <c r="G51" s="866"/>
      <c r="H51" s="866"/>
      <c r="I51" s="900"/>
      <c r="J51" s="324" t="s">
        <v>1029</v>
      </c>
      <c r="K51" s="91" t="s">
        <v>1030</v>
      </c>
      <c r="L51" s="901" t="s">
        <v>1039</v>
      </c>
      <c r="M51" s="900"/>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3110</v>
      </c>
      <c r="N52" s="281">
        <f>K52*M52</f>
        <v>553979.02375606331</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355250</v>
      </c>
      <c r="N53" s="281">
        <f t="shared" ref="N53:N59" si="0">K53*M53</f>
        <v>421867.19869097858</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5740</v>
      </c>
      <c r="N54" s="281">
        <f t="shared" si="0"/>
        <v>1722</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4510</v>
      </c>
      <c r="N55" s="281">
        <f t="shared" si="0"/>
        <v>13530</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11030</v>
      </c>
      <c r="N56" s="281">
        <f t="shared" si="0"/>
        <v>2757.5</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840</v>
      </c>
      <c r="N57" s="281">
        <f t="shared" si="0"/>
        <v>840</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880</v>
      </c>
      <c r="N58" s="281">
        <f t="shared" si="0"/>
        <v>880</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7540</v>
      </c>
      <c r="N59" s="281">
        <f t="shared" si="0"/>
        <v>3453.32</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20" t="s">
        <v>1037</v>
      </c>
      <c r="C63" s="821"/>
      <c r="D63" s="821"/>
      <c r="E63" s="821"/>
      <c r="F63" s="821"/>
      <c r="G63" s="821"/>
      <c r="H63" s="821"/>
      <c r="I63" s="821"/>
      <c r="J63" s="821"/>
      <c r="K63" s="821"/>
      <c r="L63" s="821"/>
      <c r="M63" s="822"/>
      <c r="N63" s="403">
        <f>SUM(N52:N62)</f>
        <v>999029.04244704184</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6" t="s">
        <v>1045</v>
      </c>
      <c r="M67" s="885"/>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7">
        <f>VLOOKUP(A68,TRANSPORTE!A5:D117,4,FALSE)</f>
        <v>1100</v>
      </c>
      <c r="M68" s="908"/>
      <c r="N68" s="296">
        <f>K68*L68</f>
        <v>1430</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7">
        <f>VLOOKUP(A69,TRANSPORTE!A6:D117,4,FALSE)</f>
        <v>1100</v>
      </c>
      <c r="M69" s="908"/>
      <c r="N69" s="296">
        <f>K69*L69</f>
        <v>55</v>
      </c>
    </row>
    <row r="70" spans="1:15">
      <c r="B70" s="52"/>
      <c r="C70" s="53"/>
      <c r="D70" s="53"/>
      <c r="E70" s="53"/>
      <c r="F70" s="53"/>
      <c r="G70" s="53"/>
      <c r="H70" s="320"/>
      <c r="I70" s="288"/>
      <c r="J70" s="295"/>
      <c r="K70" s="288"/>
      <c r="L70" s="907"/>
      <c r="M70" s="908"/>
      <c r="N70" s="296"/>
    </row>
    <row r="71" spans="1:15">
      <c r="B71" s="52"/>
      <c r="C71" s="53"/>
      <c r="D71" s="53"/>
      <c r="E71" s="53"/>
      <c r="F71" s="53"/>
      <c r="G71" s="53"/>
      <c r="H71" s="320"/>
      <c r="I71" s="288"/>
      <c r="J71" s="295"/>
      <c r="K71" s="288"/>
      <c r="L71" s="907"/>
      <c r="M71" s="908"/>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8"/>
      <c r="M73" s="899"/>
      <c r="N73" s="133"/>
    </row>
    <row r="74" spans="1:15" ht="15" thickBot="1">
      <c r="B74" s="909" t="s">
        <v>1037</v>
      </c>
      <c r="C74" s="863"/>
      <c r="D74" s="863"/>
      <c r="E74" s="863"/>
      <c r="F74" s="863"/>
      <c r="G74" s="863"/>
      <c r="H74" s="863"/>
      <c r="I74" s="863"/>
      <c r="J74" s="863"/>
      <c r="K74" s="863"/>
      <c r="L74" s="863"/>
      <c r="M74" s="864"/>
      <c r="N74" s="110">
        <f>N68+N69+N70+N71+N72</f>
        <v>1485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9" t="s">
        <v>1047</v>
      </c>
      <c r="C78" s="860"/>
      <c r="D78" s="860"/>
      <c r="E78" s="860"/>
      <c r="F78" s="860"/>
      <c r="G78" s="860"/>
      <c r="H78" s="860"/>
      <c r="I78" s="79" t="s">
        <v>1048</v>
      </c>
      <c r="J78" s="81" t="s">
        <v>1494</v>
      </c>
      <c r="K78" s="80" t="s">
        <v>1050</v>
      </c>
      <c r="L78" s="861" t="s">
        <v>1034</v>
      </c>
      <c r="M78" s="974"/>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165623.24324324325</v>
      </c>
      <c r="J80" s="302">
        <v>185</v>
      </c>
      <c r="K80" s="303">
        <f>VLOOKUP(A80,'MANO DE OBRA'!A8:D99,4,FALSE)</f>
        <v>306403</v>
      </c>
      <c r="L80" s="56"/>
      <c r="M80" s="443">
        <v>1</v>
      </c>
      <c r="N80" s="404">
        <f>K80/M80</f>
        <v>306403</v>
      </c>
      <c r="O80" s="112"/>
    </row>
    <row r="81" spans="1:14">
      <c r="A81" s="168" t="s">
        <v>30</v>
      </c>
      <c r="B81" s="55" t="str">
        <f>VLOOKUP(A81,'MANO DE OBRA'!A8:D69,3,FALSE)</f>
        <v>Oficial</v>
      </c>
      <c r="C81" s="53"/>
      <c r="D81" s="53"/>
      <c r="E81" s="53"/>
      <c r="F81" s="53"/>
      <c r="G81" s="53"/>
      <c r="H81" s="53"/>
      <c r="I81" s="301">
        <f>K81/J81*100</f>
        <v>55207.567567567574</v>
      </c>
      <c r="J81" s="302">
        <v>185</v>
      </c>
      <c r="K81" s="303">
        <f>VLOOKUP(A81,'MANO DE OBRA'!A8:D100,4,FALSE)</f>
        <v>102134</v>
      </c>
      <c r="L81" s="56"/>
      <c r="M81" s="440">
        <v>1</v>
      </c>
      <c r="N81" s="404">
        <f>K81/M81</f>
        <v>102134</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165623.24324324325</v>
      </c>
      <c r="J83" s="302">
        <v>185</v>
      </c>
      <c r="K83" s="303">
        <f>VLOOKUP(A83,'MANO DE OBRA'!A9:D101,4,FALSE)</f>
        <v>306403</v>
      </c>
      <c r="L83" s="56"/>
      <c r="M83" s="309">
        <v>12</v>
      </c>
      <c r="N83" s="404">
        <f>K83/M83</f>
        <v>25533.583333333332</v>
      </c>
    </row>
    <row r="84" spans="1:14">
      <c r="A84" t="s">
        <v>30</v>
      </c>
      <c r="B84" s="55" t="str">
        <f>VLOOKUP(A84,'MANO DE OBRA'!A10:D71,3,FALSE)</f>
        <v>Oficial</v>
      </c>
      <c r="C84" s="53"/>
      <c r="D84" s="53"/>
      <c r="E84" s="53"/>
      <c r="F84" s="53"/>
      <c r="G84" s="53"/>
      <c r="H84" s="53"/>
      <c r="I84" s="301">
        <f>K84/J84*100</f>
        <v>55207.567567567574</v>
      </c>
      <c r="J84" s="302">
        <v>185</v>
      </c>
      <c r="K84" s="303">
        <f>VLOOKUP(A84,'MANO DE OBRA'!A10:D102,4,FALSE)</f>
        <v>102134</v>
      </c>
      <c r="L84" s="327"/>
      <c r="M84" s="309">
        <v>12</v>
      </c>
      <c r="N84" s="404">
        <f>K84/M84</f>
        <v>8511.1666666666661</v>
      </c>
    </row>
    <row r="85" spans="1:14">
      <c r="B85" s="55"/>
      <c r="C85" s="53"/>
      <c r="D85" s="53"/>
      <c r="E85" s="53"/>
      <c r="F85" s="53"/>
      <c r="G85" s="53"/>
      <c r="H85" s="53"/>
      <c r="I85" s="288"/>
      <c r="J85" s="306"/>
      <c r="K85" s="307"/>
      <c r="L85" s="327"/>
      <c r="M85" s="309"/>
      <c r="N85" s="305"/>
    </row>
    <row r="86" spans="1:14" ht="15" thickBot="1">
      <c r="B86" s="896"/>
      <c r="C86" s="897"/>
      <c r="D86" s="897"/>
      <c r="E86" s="897"/>
      <c r="F86" s="897"/>
      <c r="G86" s="897"/>
      <c r="H86" s="897"/>
      <c r="I86" s="132"/>
      <c r="J86" s="132"/>
      <c r="K86" s="132"/>
      <c r="L86" s="910"/>
      <c r="M86" s="910"/>
      <c r="N86" s="51"/>
    </row>
    <row r="87" spans="1:14" ht="15" thickBot="1">
      <c r="B87" s="909" t="s">
        <v>1037</v>
      </c>
      <c r="C87" s="863"/>
      <c r="D87" s="863"/>
      <c r="E87" s="863"/>
      <c r="F87" s="863"/>
      <c r="G87" s="863"/>
      <c r="H87" s="863"/>
      <c r="I87" s="863"/>
      <c r="J87" s="863"/>
      <c r="K87" s="863"/>
      <c r="L87" s="863"/>
      <c r="M87" s="864"/>
      <c r="N87" s="310">
        <f>SUM(N80:N86)</f>
        <v>442581.75</v>
      </c>
    </row>
    <row r="88" spans="1:14" ht="15" thickBot="1">
      <c r="B88" s="39"/>
      <c r="C88" s="40"/>
      <c r="D88" s="40"/>
      <c r="E88" s="40"/>
      <c r="F88" s="40"/>
      <c r="G88" s="40"/>
      <c r="H88" s="40"/>
      <c r="I88" s="40"/>
      <c r="J88" s="40"/>
      <c r="K88" s="40"/>
      <c r="L88" s="40"/>
      <c r="M88" s="40"/>
      <c r="N88" s="41"/>
    </row>
    <row r="89" spans="1:14" ht="15" thickBot="1">
      <c r="B89" s="820" t="s">
        <v>1051</v>
      </c>
      <c r="C89" s="821"/>
      <c r="D89" s="821"/>
      <c r="E89" s="821"/>
      <c r="F89" s="821"/>
      <c r="G89" s="821"/>
      <c r="H89" s="821"/>
      <c r="I89" s="821"/>
      <c r="J89" s="821"/>
      <c r="K89" s="821"/>
      <c r="L89" s="821"/>
      <c r="M89" s="822"/>
      <c r="N89" s="105">
        <f>N47+N63+N74+N87</f>
        <v>2491537.3520624265</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5" t="s">
        <v>1053</v>
      </c>
      <c r="C93" s="866"/>
      <c r="D93" s="866"/>
      <c r="E93" s="866"/>
      <c r="F93" s="866"/>
      <c r="G93" s="866"/>
      <c r="H93" s="866"/>
      <c r="I93" s="323"/>
      <c r="J93" s="343"/>
      <c r="K93" s="311" t="s">
        <v>1054</v>
      </c>
      <c r="L93" s="867" t="s">
        <v>1055</v>
      </c>
      <c r="M93" s="868"/>
      <c r="N93" s="312"/>
    </row>
    <row r="94" spans="1:14">
      <c r="B94" s="853" t="s">
        <v>1056</v>
      </c>
      <c r="C94" s="854"/>
      <c r="D94" s="854"/>
      <c r="E94" s="854"/>
      <c r="F94" s="854"/>
      <c r="G94" s="854"/>
      <c r="H94" s="854"/>
      <c r="I94" s="93"/>
      <c r="J94" s="94"/>
      <c r="K94" s="313">
        <v>0.2</v>
      </c>
      <c r="L94" s="855">
        <f>N89*K94</f>
        <v>498307.4704124853</v>
      </c>
      <c r="M94" s="856"/>
      <c r="N94" s="57"/>
    </row>
    <row r="95" spans="1:14">
      <c r="B95" s="95" t="s">
        <v>1057</v>
      </c>
      <c r="C95" s="96"/>
      <c r="D95" s="96"/>
      <c r="E95" s="96"/>
      <c r="F95" s="96"/>
      <c r="G95" s="96"/>
      <c r="H95" s="96"/>
      <c r="I95" s="93"/>
      <c r="J95" s="94"/>
      <c r="K95" s="313">
        <v>0.05</v>
      </c>
      <c r="L95" s="855">
        <f>N89*K95</f>
        <v>124576.86760312133</v>
      </c>
      <c r="M95" s="856"/>
      <c r="N95" s="57"/>
    </row>
    <row r="96" spans="1:14" ht="15" thickBot="1">
      <c r="B96" s="97" t="s">
        <v>1058</v>
      </c>
      <c r="C96" s="98"/>
      <c r="D96" s="98"/>
      <c r="E96" s="98"/>
      <c r="F96" s="98"/>
      <c r="G96" s="98"/>
      <c r="H96" s="98"/>
      <c r="I96" s="99"/>
      <c r="J96" s="100"/>
      <c r="K96" s="314">
        <v>0.05</v>
      </c>
      <c r="L96" s="857">
        <f>N89*K96</f>
        <v>124576.86760312133</v>
      </c>
      <c r="M96" s="858"/>
      <c r="N96" s="57"/>
    </row>
    <row r="97" spans="1:14" ht="15" thickBot="1">
      <c r="B97" s="820" t="s">
        <v>1037</v>
      </c>
      <c r="C97" s="821"/>
      <c r="D97" s="821"/>
      <c r="E97" s="821"/>
      <c r="F97" s="821"/>
      <c r="G97" s="821"/>
      <c r="H97" s="821"/>
      <c r="I97" s="821"/>
      <c r="J97" s="821"/>
      <c r="K97" s="821"/>
      <c r="L97" s="821"/>
      <c r="M97" s="822"/>
      <c r="N97" s="58">
        <f>L94+L95+L96</f>
        <v>747461.20561872795</v>
      </c>
    </row>
    <row r="98" spans="1:14" ht="15" thickBot="1">
      <c r="B98" s="39"/>
      <c r="C98" s="40"/>
      <c r="D98" s="40"/>
      <c r="E98" s="40"/>
      <c r="F98" s="40"/>
      <c r="G98" s="40"/>
      <c r="H98" s="40"/>
      <c r="I98" s="40"/>
      <c r="J98" s="40"/>
      <c r="K98" s="40"/>
      <c r="L98" s="40"/>
      <c r="M98" s="40"/>
      <c r="N98" s="41"/>
    </row>
    <row r="99" spans="1:14" ht="15" thickBot="1">
      <c r="A99" t="s">
        <v>2122</v>
      </c>
      <c r="B99" s="820" t="s">
        <v>1059</v>
      </c>
      <c r="C99" s="821"/>
      <c r="D99" s="821"/>
      <c r="E99" s="821"/>
      <c r="F99" s="821"/>
      <c r="G99" s="821"/>
      <c r="H99" s="821"/>
      <c r="I99" s="821"/>
      <c r="J99" s="821"/>
      <c r="K99" s="821"/>
      <c r="L99" s="821"/>
      <c r="M99" s="822"/>
      <c r="N99" s="196">
        <f>N89+N97</f>
        <v>3238998.5576811545</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4" t="s">
        <v>2324</v>
      </c>
      <c r="C116" s="965"/>
      <c r="D116" s="965"/>
      <c r="E116" s="965"/>
      <c r="F116" s="965"/>
      <c r="G116" s="965"/>
      <c r="H116" s="965"/>
      <c r="I116" s="965"/>
      <c r="J116" s="965"/>
      <c r="K116" s="965"/>
      <c r="L116" s="965"/>
      <c r="M116" s="965"/>
      <c r="N116" s="966"/>
    </row>
    <row r="117" spans="2:14" ht="15" customHeight="1">
      <c r="B117" s="964"/>
      <c r="C117" s="965"/>
      <c r="D117" s="965"/>
      <c r="E117" s="965"/>
      <c r="F117" s="965"/>
      <c r="G117" s="965"/>
      <c r="H117" s="965"/>
      <c r="I117" s="965"/>
      <c r="J117" s="965"/>
      <c r="K117" s="965"/>
      <c r="L117" s="965"/>
      <c r="M117" s="965"/>
      <c r="N117" s="966"/>
    </row>
    <row r="118" spans="2:14" ht="30" customHeight="1">
      <c r="B118" s="967" t="s">
        <v>2325</v>
      </c>
      <c r="C118" s="968"/>
      <c r="D118" s="968"/>
      <c r="E118" s="968"/>
      <c r="F118" s="968"/>
      <c r="G118" s="968"/>
      <c r="H118" s="968"/>
      <c r="I118" s="968"/>
      <c r="J118" s="968"/>
      <c r="K118" s="968"/>
      <c r="L118" s="968"/>
      <c r="M118" s="968"/>
      <c r="N118" s="969"/>
    </row>
    <row r="119" spans="2:14">
      <c r="B119" s="967"/>
      <c r="C119" s="968"/>
      <c r="D119" s="968"/>
      <c r="E119" s="968"/>
      <c r="F119" s="968"/>
      <c r="G119" s="968"/>
      <c r="H119" s="968"/>
      <c r="I119" s="968"/>
      <c r="J119" s="968"/>
      <c r="K119" s="968"/>
      <c r="L119" s="968"/>
      <c r="M119" s="968"/>
      <c r="N119" s="969"/>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70"/>
      <c r="K129" s="970"/>
      <c r="L129" s="970"/>
      <c r="M129" s="970"/>
      <c r="N129" s="971"/>
    </row>
    <row r="130" spans="2:14" ht="15" thickBot="1">
      <c r="B130" s="428" t="s">
        <v>2327</v>
      </c>
      <c r="C130" s="429"/>
      <c r="D130" s="429"/>
      <c r="E130" s="268"/>
      <c r="F130" s="268"/>
      <c r="G130" s="268"/>
      <c r="H130" s="268"/>
      <c r="I130" s="268"/>
      <c r="J130" s="972"/>
      <c r="K130" s="972"/>
      <c r="L130" s="972"/>
      <c r="M130" s="972"/>
      <c r="N130" s="973"/>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4"/>
      <c r="C1" s="926"/>
      <c r="D1" s="927"/>
      <c r="E1" s="927"/>
      <c r="F1" s="927"/>
      <c r="G1" s="927"/>
      <c r="H1" s="927"/>
      <c r="I1" s="927"/>
      <c r="J1" s="928"/>
      <c r="K1" s="929" t="s">
        <v>1017</v>
      </c>
      <c r="L1" s="931" t="s">
        <v>2304</v>
      </c>
      <c r="M1" s="932"/>
      <c r="N1" s="933"/>
    </row>
    <row r="2" spans="2:14" ht="40.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2" hidden="1" customHeight="1" thickBot="1">
      <c r="B30" s="77" t="s">
        <v>1027</v>
      </c>
      <c r="C30" s="799" t="s">
        <v>1028</v>
      </c>
      <c r="D30" s="800"/>
      <c r="E30" s="800"/>
      <c r="F30" s="800"/>
      <c r="G30" s="800"/>
      <c r="H30" s="800"/>
      <c r="I30" s="800"/>
      <c r="J30" s="78"/>
      <c r="K30" s="316"/>
      <c r="L30" s="796" t="s">
        <v>1029</v>
      </c>
      <c r="M30" s="797"/>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6"/>
      <c r="J36" s="277"/>
      <c r="K36" s="278">
        <f>VLOOKUP(A36,EQUIPOS!A6:D163,4,FALSE)</f>
        <v>90000</v>
      </c>
      <c r="L36" s="279"/>
      <c r="M36" s="280">
        <v>0.16</v>
      </c>
      <c r="N36" s="281">
        <f>K36/M36</f>
        <v>562500</v>
      </c>
    </row>
    <row r="37" spans="1:14">
      <c r="A37" s="119" t="s">
        <v>261</v>
      </c>
      <c r="B37" s="869" t="str">
        <f>VLOOKUP(A37,EQUIPOS!A7:D154,3,FALSE)</f>
        <v xml:space="preserve">Motobomba 3 PULGADAS (incluye operario)
</v>
      </c>
      <c r="C37" s="870"/>
      <c r="D37" s="870"/>
      <c r="E37" s="870"/>
      <c r="F37" s="870"/>
      <c r="G37" s="870"/>
      <c r="H37" s="871"/>
      <c r="I37" s="430"/>
      <c r="J37" s="431"/>
      <c r="K37" s="278">
        <f>VLOOKUP(A37,EQUIPOS!A7:D164,4,FALSE)</f>
        <v>10413</v>
      </c>
      <c r="L37" s="344"/>
      <c r="M37" s="345">
        <v>0.16</v>
      </c>
      <c r="N37" s="281">
        <f>K37/M37</f>
        <v>65081.25</v>
      </c>
    </row>
    <row r="38" spans="1:14">
      <c r="A38" s="119"/>
      <c r="B38" s="869"/>
      <c r="C38" s="870"/>
      <c r="D38" s="870"/>
      <c r="E38" s="870"/>
      <c r="F38" s="870"/>
      <c r="G38" s="870"/>
      <c r="H38" s="871"/>
      <c r="I38" s="430"/>
      <c r="J38" s="431"/>
      <c r="K38" s="447"/>
      <c r="L38" s="344"/>
      <c r="M38" s="345"/>
      <c r="N38" s="281"/>
    </row>
    <row r="39" spans="1:14">
      <c r="A39" s="119"/>
      <c r="B39" s="869"/>
      <c r="C39" s="870"/>
      <c r="D39" s="870"/>
      <c r="E39" s="870"/>
      <c r="F39" s="870"/>
      <c r="G39" s="870"/>
      <c r="H39" s="871"/>
      <c r="I39" s="430"/>
      <c r="J39" s="431"/>
      <c r="K39" s="447"/>
      <c r="L39" s="344"/>
      <c r="M39" s="345"/>
      <c r="N39" s="281"/>
    </row>
    <row r="40" spans="1:14">
      <c r="A40" s="119"/>
      <c r="B40" s="869"/>
      <c r="C40" s="870"/>
      <c r="D40" s="870"/>
      <c r="E40" s="870"/>
      <c r="F40" s="870"/>
      <c r="G40" s="870"/>
      <c r="H40" s="871"/>
      <c r="I40" s="337"/>
      <c r="J40" s="339"/>
      <c r="K40" s="447"/>
      <c r="L40" s="432"/>
      <c r="M40" s="433"/>
      <c r="N40" s="281"/>
    </row>
    <row r="41" spans="1:14">
      <c r="B41" s="869"/>
      <c r="C41" s="870"/>
      <c r="D41" s="870"/>
      <c r="E41" s="870"/>
      <c r="F41" s="870"/>
      <c r="G41" s="870"/>
      <c r="H41" s="871"/>
      <c r="I41" s="42"/>
      <c r="J41" s="43"/>
      <c r="K41" s="447"/>
      <c r="L41" s="285"/>
      <c r="M41" s="286"/>
      <c r="N41" s="281"/>
    </row>
    <row r="42" spans="1:14">
      <c r="B42" s="329"/>
      <c r="C42" s="330"/>
      <c r="D42" s="330"/>
      <c r="E42" s="330"/>
      <c r="F42" s="332"/>
      <c r="G42" s="332"/>
      <c r="H42" s="131"/>
      <c r="I42" s="42"/>
      <c r="J42" s="43"/>
      <c r="K42" s="447"/>
      <c r="L42" s="285"/>
      <c r="M42" s="286"/>
      <c r="N42" s="282"/>
    </row>
    <row r="43" spans="1:14">
      <c r="B43" s="877" t="s">
        <v>1036</v>
      </c>
      <c r="C43" s="878"/>
      <c r="D43" s="878"/>
      <c r="E43" s="44"/>
      <c r="F43" s="45"/>
      <c r="G43" s="45"/>
      <c r="H43" s="46"/>
      <c r="I43" s="42"/>
      <c r="J43" s="43"/>
      <c r="K43" s="288"/>
      <c r="L43" s="285"/>
      <c r="M43" s="410">
        <v>0.05</v>
      </c>
      <c r="N43" s="353">
        <f>N77*M43</f>
        <v>11968.8671875</v>
      </c>
    </row>
    <row r="44" spans="1:14" ht="15" thickBot="1">
      <c r="B44" s="869"/>
      <c r="C44" s="870"/>
      <c r="D44" s="870"/>
      <c r="E44" s="870"/>
      <c r="F44" s="870"/>
      <c r="G44" s="870"/>
      <c r="H44" s="871"/>
      <c r="I44" s="879"/>
      <c r="J44" s="880"/>
      <c r="K44" s="47"/>
      <c r="L44" s="881"/>
      <c r="M44" s="882"/>
      <c r="N44" s="111"/>
    </row>
    <row r="45" spans="1:14" ht="15" thickBot="1">
      <c r="B45" s="820" t="s">
        <v>1037</v>
      </c>
      <c r="C45" s="821"/>
      <c r="D45" s="821"/>
      <c r="E45" s="821"/>
      <c r="F45" s="821"/>
      <c r="G45" s="821"/>
      <c r="H45" s="821"/>
      <c r="I45" s="821"/>
      <c r="J45" s="821"/>
      <c r="K45" s="821"/>
      <c r="L45" s="821"/>
      <c r="M45" s="822"/>
      <c r="N45" s="403">
        <f>SUM(N36:N44)</f>
        <v>639550.1171875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4" t="s">
        <v>1029</v>
      </c>
      <c r="K49" s="91" t="s">
        <v>1030</v>
      </c>
      <c r="L49" s="901" t="s">
        <v>1039</v>
      </c>
      <c r="M49" s="900"/>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11030</v>
      </c>
      <c r="N50" s="281">
        <f>K50*M50</f>
        <v>2206</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840</v>
      </c>
      <c r="N51" s="281">
        <f>K51*M51</f>
        <v>840</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880</v>
      </c>
      <c r="N52" s="281">
        <f>K52*M52</f>
        <v>440</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3420</v>
      </c>
      <c r="N53" s="281">
        <f>K53*M53</f>
        <v>513000</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362950</v>
      </c>
      <c r="N54" s="281">
        <f>K54*M54</f>
        <v>362950</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0" t="s">
        <v>1037</v>
      </c>
      <c r="C58" s="821"/>
      <c r="D58" s="821"/>
      <c r="E58" s="821"/>
      <c r="F58" s="821"/>
      <c r="G58" s="821"/>
      <c r="H58" s="821"/>
      <c r="I58" s="821"/>
      <c r="J58" s="821"/>
      <c r="K58" s="821"/>
      <c r="L58" s="821"/>
      <c r="M58" s="822"/>
      <c r="N58" s="403">
        <f>SUM(N50:N57)</f>
        <v>879436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7">
        <f>VLOOKUP(A63,TRANSPORTE!A5:D117,4,FALSE)</f>
        <v>1100</v>
      </c>
      <c r="M63" s="908"/>
      <c r="N63" s="296">
        <f>K63*L63</f>
        <v>1100</v>
      </c>
    </row>
    <row r="64" spans="1:14">
      <c r="B64" s="52"/>
      <c r="C64" s="53"/>
      <c r="D64" s="53"/>
      <c r="E64" s="53"/>
      <c r="F64" s="53"/>
      <c r="G64" s="53"/>
      <c r="H64" s="320"/>
      <c r="I64" s="288"/>
      <c r="J64" s="295"/>
      <c r="K64" s="288"/>
      <c r="L64" s="907"/>
      <c r="M64" s="908"/>
      <c r="N64" s="296"/>
    </row>
    <row r="65" spans="1:15">
      <c r="B65" s="52"/>
      <c r="C65" s="53"/>
      <c r="D65" s="53"/>
      <c r="E65" s="53"/>
      <c r="F65" s="53"/>
      <c r="G65" s="53"/>
      <c r="H65" s="320"/>
      <c r="I65" s="288"/>
      <c r="J65" s="295"/>
      <c r="K65" s="288"/>
      <c r="L65" s="907"/>
      <c r="M65" s="908"/>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8"/>
      <c r="M67" s="899"/>
      <c r="N67" s="133"/>
    </row>
    <row r="68" spans="1:15" ht="15" thickBot="1">
      <c r="B68" s="909" t="s">
        <v>1037</v>
      </c>
      <c r="C68" s="863"/>
      <c r="D68" s="863"/>
      <c r="E68" s="863"/>
      <c r="F68" s="863"/>
      <c r="G68" s="863"/>
      <c r="H68" s="863"/>
      <c r="I68" s="863"/>
      <c r="J68" s="863"/>
      <c r="K68" s="863"/>
      <c r="L68" s="863"/>
      <c r="M68" s="864"/>
      <c r="N68" s="110">
        <f>SUM(N63:N67)</f>
        <v>1100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9" t="s">
        <v>1047</v>
      </c>
      <c r="C72" s="860"/>
      <c r="D72" s="860"/>
      <c r="E72" s="860"/>
      <c r="F72" s="860"/>
      <c r="G72" s="860"/>
      <c r="H72" s="860"/>
      <c r="I72" s="79" t="s">
        <v>1048</v>
      </c>
      <c r="J72" s="81" t="s">
        <v>1494</v>
      </c>
      <c r="K72" s="80" t="s">
        <v>1050</v>
      </c>
      <c r="L72" s="861" t="s">
        <v>1034</v>
      </c>
      <c r="M72" s="862"/>
      <c r="N72" s="104" t="s">
        <v>1035</v>
      </c>
    </row>
    <row r="73" spans="1:15">
      <c r="A73" s="168" t="s">
        <v>11</v>
      </c>
      <c r="B73" s="55" t="str">
        <f>VLOOKUP(A73,'MANO DE OBRA'!A8:D68,3,FALSE)</f>
        <v>Obrero (4)</v>
      </c>
      <c r="C73" s="53"/>
      <c r="D73" s="53"/>
      <c r="E73" s="53"/>
      <c r="F73" s="53"/>
      <c r="G73" s="53"/>
      <c r="H73" s="53"/>
      <c r="I73" s="301">
        <f>K73/J73*100</f>
        <v>110415.67567567568</v>
      </c>
      <c r="J73" s="302">
        <v>185</v>
      </c>
      <c r="K73" s="303">
        <f>VLOOKUP(A73,'MANO DE OBRA'!A8:D99,4,FALSE)</f>
        <v>204269</v>
      </c>
      <c r="L73" s="56"/>
      <c r="M73" s="443">
        <v>1.28</v>
      </c>
      <c r="N73" s="404">
        <f>K73/M73</f>
        <v>159585.15625</v>
      </c>
      <c r="O73" s="112"/>
    </row>
    <row r="74" spans="1:15">
      <c r="A74" s="168" t="s">
        <v>30</v>
      </c>
      <c r="B74" s="55" t="str">
        <f>VLOOKUP(A74,'MANO DE OBRA'!A8:D69,3,FALSE)</f>
        <v>Oficial</v>
      </c>
      <c r="C74" s="53"/>
      <c r="D74" s="53"/>
      <c r="E74" s="53"/>
      <c r="F74" s="53"/>
      <c r="G74" s="53"/>
      <c r="H74" s="53"/>
      <c r="I74" s="301">
        <f>K74/J74*100</f>
        <v>55207.567567567574</v>
      </c>
      <c r="J74" s="302">
        <v>185</v>
      </c>
      <c r="K74" s="303">
        <f>VLOOKUP(A74,'MANO DE OBRA'!A8:D100,4,FALSE)</f>
        <v>102134</v>
      </c>
      <c r="L74" s="56"/>
      <c r="M74" s="440">
        <v>1.28</v>
      </c>
      <c r="N74" s="404">
        <f>K74/M74</f>
        <v>79792.1875</v>
      </c>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SUM(N73:N76)</f>
        <v>239377.34375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N45+N58+N68+N77</f>
        <v>1759463.4609375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351892.69218750001</v>
      </c>
      <c r="M84" s="856"/>
      <c r="N84" s="57"/>
    </row>
    <row r="85" spans="1:14">
      <c r="B85" s="95" t="s">
        <v>1057</v>
      </c>
      <c r="C85" s="96"/>
      <c r="D85" s="96"/>
      <c r="E85" s="96"/>
      <c r="F85" s="96"/>
      <c r="G85" s="96"/>
      <c r="H85" s="96"/>
      <c r="I85" s="93"/>
      <c r="J85" s="94"/>
      <c r="K85" s="313">
        <v>0.05</v>
      </c>
      <c r="L85" s="855">
        <f>N79*K85</f>
        <v>87973.173046875003</v>
      </c>
      <c r="M85" s="856"/>
      <c r="N85" s="57"/>
    </row>
    <row r="86" spans="1:14" ht="15" thickBot="1">
      <c r="B86" s="97" t="s">
        <v>1058</v>
      </c>
      <c r="C86" s="98"/>
      <c r="D86" s="98"/>
      <c r="E86" s="98"/>
      <c r="F86" s="98"/>
      <c r="G86" s="98"/>
      <c r="H86" s="98"/>
      <c r="I86" s="99"/>
      <c r="J86" s="100"/>
      <c r="K86" s="314">
        <v>0.05</v>
      </c>
      <c r="L86" s="857">
        <f>N79*K86</f>
        <v>87973.173046875003</v>
      </c>
      <c r="M86" s="858"/>
      <c r="N86" s="57"/>
    </row>
    <row r="87" spans="1:14" ht="15" thickBot="1">
      <c r="B87" s="820" t="s">
        <v>1037</v>
      </c>
      <c r="C87" s="821"/>
      <c r="D87" s="821"/>
      <c r="E87" s="821"/>
      <c r="F87" s="821"/>
      <c r="G87" s="821"/>
      <c r="H87" s="821"/>
      <c r="I87" s="821"/>
      <c r="J87" s="821"/>
      <c r="K87" s="821"/>
      <c r="L87" s="821"/>
      <c r="M87" s="822"/>
      <c r="N87" s="58">
        <f>L84+L85+L86</f>
        <v>527839.03828125005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2287302.4992187498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4"/>
      <c r="C1" s="926"/>
      <c r="D1" s="927"/>
      <c r="E1" s="927"/>
      <c r="F1" s="927"/>
      <c r="G1" s="927"/>
      <c r="H1" s="927"/>
      <c r="I1" s="927"/>
      <c r="J1" s="928"/>
      <c r="K1" s="929" t="s">
        <v>1017</v>
      </c>
      <c r="L1" s="931" t="s">
        <v>2304</v>
      </c>
      <c r="M1" s="932"/>
      <c r="N1" s="933"/>
    </row>
    <row r="2" spans="2:14" ht="38.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461"/>
      <c r="L30" s="796" t="s">
        <v>1029</v>
      </c>
      <c r="M30" s="797"/>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121</v>
      </c>
      <c r="B36" s="869" t="str">
        <f>VLOOKUP(A36,EQUIPOS!A6:D154,3,FALSE)</f>
        <v>Bomba eléctrica para accionar la celda</v>
      </c>
      <c r="C36" s="870"/>
      <c r="D36" s="870"/>
      <c r="E36" s="870"/>
      <c r="F36" s="870"/>
      <c r="G36" s="870"/>
      <c r="H36" s="871"/>
      <c r="I36" s="276"/>
      <c r="J36" s="277"/>
      <c r="K36" s="278">
        <f>VLOOKUP(A36,EQUIPOS!A6:D163,4,FALSE)</f>
        <v>69300</v>
      </c>
      <c r="L36" s="279"/>
      <c r="M36" s="280">
        <v>0.01</v>
      </c>
      <c r="N36" s="281">
        <f t="shared" ref="N36:N41" si="0">K36/M36</f>
        <v>6930000</v>
      </c>
    </row>
    <row r="37" spans="1:14">
      <c r="A37" s="119" t="s">
        <v>192</v>
      </c>
      <c r="B37" s="869" t="str">
        <f>VLOOKUP(A37,EQUIPOS!A7:D154,3,FALSE)</f>
        <v>Equipo de acarreo interno</v>
      </c>
      <c r="C37" s="870"/>
      <c r="D37" s="870"/>
      <c r="E37" s="870"/>
      <c r="F37" s="870"/>
      <c r="G37" s="870"/>
      <c r="H37" s="871"/>
      <c r="I37" s="430"/>
      <c r="J37" s="431"/>
      <c r="K37" s="278">
        <f>VLOOKUP(A37,EQUIPOS!A7:D164,4,FALSE)</f>
        <v>42000</v>
      </c>
      <c r="L37" s="344"/>
      <c r="M37" s="345">
        <v>0.05</v>
      </c>
      <c r="N37" s="281">
        <f t="shared" si="0"/>
        <v>840000</v>
      </c>
    </row>
    <row r="38" spans="1:14">
      <c r="A38" s="119" t="s">
        <v>217</v>
      </c>
      <c r="B38" s="869" t="str">
        <f>VLOOKUP(A38,EQUIPOS!A8:D154,3,FALSE)</f>
        <v>Equipo de soldadura y de acetileno (incluye soldadura)</v>
      </c>
      <c r="C38" s="870"/>
      <c r="D38" s="870"/>
      <c r="E38" s="870"/>
      <c r="F38" s="870"/>
      <c r="G38" s="870"/>
      <c r="H38" s="871"/>
      <c r="I38" s="430"/>
      <c r="J38" s="431"/>
      <c r="K38" s="278">
        <f>VLOOKUP(A38,EQUIPOS!A8:D165,4,FALSE)</f>
        <v>21000</v>
      </c>
      <c r="L38" s="344"/>
      <c r="M38" s="345">
        <v>0.01</v>
      </c>
      <c r="N38" s="281">
        <f t="shared" si="0"/>
        <v>2100000</v>
      </c>
    </row>
    <row r="39" spans="1:14">
      <c r="A39" s="119" t="s">
        <v>242</v>
      </c>
      <c r="B39" s="869" t="str">
        <f>VLOOKUP(A39,EQUIPOS!A9:D154,3,FALSE)</f>
        <v>Grúa con torre capacidad 1 ton en la punta.</v>
      </c>
      <c r="C39" s="870"/>
      <c r="D39" s="870"/>
      <c r="E39" s="870"/>
      <c r="F39" s="870"/>
      <c r="G39" s="870"/>
      <c r="H39" s="871"/>
      <c r="I39" s="430"/>
      <c r="J39" s="431"/>
      <c r="K39" s="278">
        <f>VLOOKUP(A39,EQUIPOS!A9:D166,4,FALSE)</f>
        <v>217420</v>
      </c>
      <c r="L39" s="344"/>
      <c r="M39" s="345">
        <v>0.04</v>
      </c>
      <c r="N39" s="281">
        <f t="shared" si="0"/>
        <v>5435500</v>
      </c>
    </row>
    <row r="40" spans="1:14">
      <c r="A40" s="119" t="s">
        <v>255</v>
      </c>
      <c r="B40" s="869" t="str">
        <f>VLOOKUP(A40,EQUIPOS!A10:D154,3,FALSE)</f>
        <v>Manómetro cable de acero para bajar la celda</v>
      </c>
      <c r="C40" s="870"/>
      <c r="D40" s="870"/>
      <c r="E40" s="870"/>
      <c r="F40" s="870"/>
      <c r="G40" s="870"/>
      <c r="H40" s="871"/>
      <c r="I40" s="337"/>
      <c r="J40" s="339"/>
      <c r="K40" s="278">
        <f>VLOOKUP(A40,EQUIPOS!A10:D167,4,FALSE)</f>
        <v>1300950</v>
      </c>
      <c r="L40" s="432"/>
      <c r="M40" s="433">
        <v>1</v>
      </c>
      <c r="N40" s="281">
        <f t="shared" si="0"/>
        <v>1300950</v>
      </c>
    </row>
    <row r="41" spans="1:14">
      <c r="A41" t="s">
        <v>320</v>
      </c>
      <c r="B41" s="869" t="str">
        <f>VLOOKUP(A41,EQUIPOS!A11:D155,3,FALSE)</f>
        <v>Retroexcavadora sobre llantas, motor 62HP, Profundidad de excavación de 5.41 metros.</v>
      </c>
      <c r="C41" s="870"/>
      <c r="D41" s="870"/>
      <c r="E41" s="870"/>
      <c r="F41" s="870"/>
      <c r="G41" s="870"/>
      <c r="H41" s="871"/>
      <c r="I41" s="42"/>
      <c r="J41" s="43"/>
      <c r="K41" s="278">
        <f>VLOOKUP(A41,EQUIPOS!A11:D168,4,FALSE)</f>
        <v>90000</v>
      </c>
      <c r="L41" s="285"/>
      <c r="M41" s="286">
        <v>0.2</v>
      </c>
      <c r="N41" s="281">
        <f t="shared" si="0"/>
        <v>450000</v>
      </c>
    </row>
    <row r="42" spans="1:14">
      <c r="B42" s="329"/>
      <c r="C42" s="330"/>
      <c r="D42" s="330"/>
      <c r="E42" s="330"/>
      <c r="F42" s="332"/>
      <c r="G42" s="332"/>
      <c r="H42" s="131"/>
      <c r="I42" s="42"/>
      <c r="J42" s="43"/>
      <c r="K42" s="447"/>
      <c r="L42" s="285"/>
      <c r="M42" s="286"/>
      <c r="N42" s="282"/>
    </row>
    <row r="43" spans="1:14">
      <c r="B43" s="877" t="s">
        <v>1036</v>
      </c>
      <c r="C43" s="878"/>
      <c r="D43" s="878"/>
      <c r="E43" s="44"/>
      <c r="F43" s="45"/>
      <c r="G43" s="45"/>
      <c r="H43" s="46"/>
      <c r="I43" s="42"/>
      <c r="J43" s="43"/>
      <c r="K43" s="288"/>
      <c r="L43" s="285"/>
      <c r="M43" s="410">
        <v>0.01</v>
      </c>
      <c r="N43" s="353">
        <f>N81*M43</f>
        <v>38942.74</v>
      </c>
    </row>
    <row r="44" spans="1:14" ht="15" thickBot="1">
      <c r="B44" s="869"/>
      <c r="C44" s="870"/>
      <c r="D44" s="870"/>
      <c r="E44" s="870"/>
      <c r="F44" s="870"/>
      <c r="G44" s="870"/>
      <c r="H44" s="871"/>
      <c r="I44" s="879"/>
      <c r="J44" s="880"/>
      <c r="K44" s="47"/>
      <c r="L44" s="881"/>
      <c r="M44" s="882"/>
      <c r="N44" s="111"/>
    </row>
    <row r="45" spans="1:14" ht="15" thickBot="1">
      <c r="B45" s="820" t="s">
        <v>1037</v>
      </c>
      <c r="C45" s="821"/>
      <c r="D45" s="821"/>
      <c r="E45" s="821"/>
      <c r="F45" s="821"/>
      <c r="G45" s="821"/>
      <c r="H45" s="821"/>
      <c r="I45" s="821"/>
      <c r="J45" s="821"/>
      <c r="K45" s="821"/>
      <c r="L45" s="821"/>
      <c r="M45" s="822"/>
      <c r="N45" s="403">
        <f>SUM(N36:N44)</f>
        <v>17095392.739999998</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4" t="s">
        <v>1029</v>
      </c>
      <c r="K49" s="91" t="s">
        <v>1030</v>
      </c>
      <c r="L49" s="901" t="s">
        <v>1039</v>
      </c>
      <c r="M49" s="900"/>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0</v>
      </c>
      <c r="N50" s="281">
        <f t="shared" ref="N50:N55" si="1">K50*M50</f>
        <v>0</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106870</v>
      </c>
      <c r="N51" s="281">
        <f t="shared" si="1"/>
        <v>3206100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1787820</v>
      </c>
      <c r="N52" s="281">
        <f t="shared" si="1"/>
        <v>3575640</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1123760</v>
      </c>
      <c r="N53" s="281">
        <f t="shared" si="1"/>
        <v>5618800</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75888</v>
      </c>
      <c r="N54" s="281">
        <f t="shared" si="1"/>
        <v>4553280</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49500</v>
      </c>
      <c r="N55" s="281">
        <f t="shared" si="1"/>
        <v>594000</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0" t="s">
        <v>1037</v>
      </c>
      <c r="C58" s="821"/>
      <c r="D58" s="821"/>
      <c r="E58" s="821"/>
      <c r="F58" s="821"/>
      <c r="G58" s="821"/>
      <c r="H58" s="821"/>
      <c r="I58" s="821"/>
      <c r="J58" s="821"/>
      <c r="K58" s="821"/>
      <c r="L58" s="821"/>
      <c r="M58" s="822"/>
      <c r="N58" s="403">
        <f>SUM(N50:N57)</f>
        <v>17547820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7">
        <f>VLOOKUP(A63,TRANSPORTE!A5:D117,4,FALSE)</f>
        <v>1055453.33</v>
      </c>
      <c r="M63" s="908"/>
      <c r="N63" s="296">
        <f>K63*L63</f>
        <v>1055453.33</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7">
        <f>VLOOKUP(A64,TRANSPORTE!A6:D117,4,FALSE)</f>
        <v>183853.33</v>
      </c>
      <c r="M64" s="908"/>
      <c r="N64" s="296">
        <f>K64*L64</f>
        <v>1470826.64</v>
      </c>
    </row>
    <row r="65" spans="1:15">
      <c r="A65" t="s">
        <v>1483</v>
      </c>
      <c r="B65" s="52" t="str">
        <f>VLOOKUP(A65,TRANSPORTE!A6:D117,3,FALSE)</f>
        <v>Pasajes aéreos</v>
      </c>
      <c r="C65" s="53"/>
      <c r="D65" s="53"/>
      <c r="E65" s="53"/>
      <c r="F65" s="53"/>
      <c r="G65" s="53"/>
      <c r="H65" s="320" t="s">
        <v>1029</v>
      </c>
      <c r="I65" s="288">
        <v>3</v>
      </c>
      <c r="J65" s="295">
        <v>1</v>
      </c>
      <c r="K65" s="288">
        <f>I65*J65</f>
        <v>3</v>
      </c>
      <c r="L65" s="907">
        <f>VLOOKUP(A65,TRANSPORTE!A6:D117,4,FALSE)</f>
        <v>102040</v>
      </c>
      <c r="M65" s="908"/>
      <c r="N65" s="296">
        <f>K65*L65</f>
        <v>306120</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8"/>
      <c r="M67" s="899"/>
      <c r="N67" s="133"/>
    </row>
    <row r="68" spans="1:15" ht="15" thickBot="1">
      <c r="B68" s="909" t="s">
        <v>1037</v>
      </c>
      <c r="C68" s="863"/>
      <c r="D68" s="863"/>
      <c r="E68" s="863"/>
      <c r="F68" s="863"/>
      <c r="G68" s="863"/>
      <c r="H68" s="863"/>
      <c r="I68" s="863"/>
      <c r="J68" s="863"/>
      <c r="K68" s="863"/>
      <c r="L68" s="863"/>
      <c r="M68" s="864"/>
      <c r="N68" s="110">
        <f>SUM(N63:N67)</f>
        <v>2832399.9699999997</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9" t="s">
        <v>1047</v>
      </c>
      <c r="C72" s="860"/>
      <c r="D72" s="860"/>
      <c r="E72" s="860"/>
      <c r="F72" s="860"/>
      <c r="G72" s="860"/>
      <c r="H72" s="860"/>
      <c r="I72" s="79" t="s">
        <v>1048</v>
      </c>
      <c r="J72" s="81" t="s">
        <v>1494</v>
      </c>
      <c r="K72" s="80" t="s">
        <v>1050</v>
      </c>
      <c r="L72" s="861" t="s">
        <v>1034</v>
      </c>
      <c r="M72" s="862"/>
      <c r="N72" s="104" t="s">
        <v>1035</v>
      </c>
    </row>
    <row r="73" spans="1:15">
      <c r="A73" s="168" t="s">
        <v>6</v>
      </c>
      <c r="B73" s="55" t="str">
        <f>VLOOKUP(A73,'MANO DE OBRA'!A8:D68,3,FALSE)</f>
        <v xml:space="preserve">Obrero </v>
      </c>
      <c r="C73" s="53"/>
      <c r="D73" s="53"/>
      <c r="E73" s="53"/>
      <c r="F73" s="53"/>
      <c r="G73" s="53"/>
      <c r="H73" s="53"/>
      <c r="I73" s="301">
        <f t="shared" ref="I73:I76" si="2">K73/J73*100</f>
        <v>27603.783783783787</v>
      </c>
      <c r="J73" s="302">
        <v>185</v>
      </c>
      <c r="K73" s="303">
        <f>VLOOKUP(A73,'MANO DE OBRA'!A8:D99,4,FALSE)</f>
        <v>51067</v>
      </c>
      <c r="L73" s="56"/>
      <c r="M73" s="443">
        <v>1</v>
      </c>
      <c r="N73" s="404">
        <f t="shared" ref="N73:N79" si="3">K73/M73</f>
        <v>51067</v>
      </c>
      <c r="O73" s="112"/>
    </row>
    <row r="74" spans="1:15">
      <c r="A74" s="168" t="s">
        <v>74</v>
      </c>
      <c r="B74" s="55" t="str">
        <f>VLOOKUP(A74,'MANO DE OBRA'!A8:D69,3,FALSE)</f>
        <v>Ingeniero de Montaje y Prueba Pilote (1)</v>
      </c>
      <c r="C74" s="53"/>
      <c r="D74" s="53"/>
      <c r="E74" s="53"/>
      <c r="F74" s="53"/>
      <c r="G74" s="53"/>
      <c r="H74" s="53"/>
      <c r="I74" s="301">
        <f t="shared" si="2"/>
        <v>176664.86486486488</v>
      </c>
      <c r="J74" s="302">
        <v>185</v>
      </c>
      <c r="K74" s="303">
        <f>VLOOKUP(A74,'MANO DE OBRA'!A8:D100,4,FALSE)</f>
        <v>326830</v>
      </c>
      <c r="L74" s="56"/>
      <c r="M74" s="440">
        <v>1</v>
      </c>
      <c r="N74" s="404">
        <f t="shared" si="3"/>
        <v>326830</v>
      </c>
    </row>
    <row r="75" spans="1:15">
      <c r="A75" s="168" t="s">
        <v>82</v>
      </c>
      <c r="B75" s="55" t="str">
        <f>VLOOKUP(A75,'MANO DE OBRA'!A9:D70,3,FALSE)</f>
        <v>Ingeniero Supervisor y Director de Prueba Pilote</v>
      </c>
      <c r="C75" s="53"/>
      <c r="D75" s="53"/>
      <c r="E75" s="53"/>
      <c r="F75" s="53"/>
      <c r="G75" s="53"/>
      <c r="H75" s="53"/>
      <c r="I75" s="301">
        <f t="shared" si="2"/>
        <v>299718.3783783784</v>
      </c>
      <c r="J75" s="302">
        <v>185</v>
      </c>
      <c r="K75" s="303">
        <f>VLOOKUP(A75,'MANO DE OBRA'!A9:D101,4,FALSE)</f>
        <v>554479</v>
      </c>
      <c r="L75" s="56"/>
      <c r="M75" s="448">
        <v>1</v>
      </c>
      <c r="N75" s="404">
        <f t="shared" si="3"/>
        <v>554479</v>
      </c>
    </row>
    <row r="76" spans="1:15">
      <c r="A76" s="168" t="s">
        <v>88</v>
      </c>
      <c r="B76" s="55" t="str">
        <f>VLOOKUP(A76,'MANO DE OBRA'!A10:D71,3,FALSE)</f>
        <v>Soldador experto en montaje y pruebas</v>
      </c>
      <c r="C76" s="53"/>
      <c r="D76" s="53"/>
      <c r="E76" s="53"/>
      <c r="F76" s="53"/>
      <c r="G76" s="53"/>
      <c r="H76" s="53"/>
      <c r="I76" s="301">
        <f t="shared" si="2"/>
        <v>82811.891891891893</v>
      </c>
      <c r="J76" s="302">
        <v>185</v>
      </c>
      <c r="K76" s="303">
        <f>VLOOKUP(A76,'MANO DE OBRA'!A10:D102,4,FALSE)</f>
        <v>153202</v>
      </c>
      <c r="L76" s="56"/>
      <c r="M76" s="448">
        <v>1</v>
      </c>
      <c r="N76" s="404">
        <f t="shared" si="3"/>
        <v>153202</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v>
      </c>
      <c r="L77" s="56"/>
      <c r="M77" s="448">
        <v>1</v>
      </c>
      <c r="N77" s="404">
        <f t="shared" si="3"/>
        <v>510672</v>
      </c>
    </row>
    <row r="78" spans="1:15">
      <c r="A78" s="168" t="s">
        <v>94</v>
      </c>
      <c r="B78" s="55" t="str">
        <f>VLOOKUP(A78,'MANO DE OBRA'!A12:D73,3,FALSE)</f>
        <v>Viáticos soldadores</v>
      </c>
      <c r="C78" s="53"/>
      <c r="D78" s="53"/>
      <c r="E78" s="53"/>
      <c r="F78" s="53"/>
      <c r="G78" s="53"/>
      <c r="H78" s="53"/>
      <c r="I78" s="301"/>
      <c r="J78" s="302"/>
      <c r="K78" s="303">
        <f>VLOOKUP(A78,'MANO DE OBRA'!A12:D104,4,FALSE)</f>
        <v>255336</v>
      </c>
      <c r="L78" s="56"/>
      <c r="M78" s="448">
        <v>1</v>
      </c>
      <c r="N78" s="404">
        <f t="shared" si="3"/>
        <v>255336</v>
      </c>
    </row>
    <row r="79" spans="1:15">
      <c r="A79" t="s">
        <v>96</v>
      </c>
      <c r="B79" s="55" t="str">
        <f>VLOOKUP(A79,'MANO DE OBRA'!A13:D74,3,FALSE)</f>
        <v>Estudios, análisis e informes</v>
      </c>
      <c r="C79" s="53"/>
      <c r="D79" s="53"/>
      <c r="E79" s="53"/>
      <c r="F79" s="53"/>
      <c r="G79" s="53"/>
      <c r="H79" s="53"/>
      <c r="I79" s="301"/>
      <c r="J79" s="302"/>
      <c r="K79" s="303">
        <f>VLOOKUP(A79,'MANO DE OBRA'!A13:D105,4,FALSE)</f>
        <v>2042688</v>
      </c>
      <c r="L79" s="327"/>
      <c r="M79" s="309">
        <v>1</v>
      </c>
      <c r="N79" s="404">
        <f t="shared" si="3"/>
        <v>2042688</v>
      </c>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SUM(N73:N80)</f>
        <v>3894274</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N45+N58+N68+N81</f>
        <v>41369886.709999993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8273977.3419999992</v>
      </c>
      <c r="M88" s="856"/>
      <c r="N88" s="57"/>
    </row>
    <row r="89" spans="1:14">
      <c r="B89" s="95" t="s">
        <v>1057</v>
      </c>
      <c r="C89" s="96"/>
      <c r="D89" s="96"/>
      <c r="E89" s="96"/>
      <c r="F89" s="96"/>
      <c r="G89" s="96"/>
      <c r="H89" s="96"/>
      <c r="I89" s="93"/>
      <c r="J89" s="94"/>
      <c r="K89" s="313">
        <v>0.05</v>
      </c>
      <c r="L89" s="855">
        <f>N83*K89</f>
        <v>2068494.3354999998</v>
      </c>
      <c r="M89" s="856"/>
      <c r="N89" s="57"/>
    </row>
    <row r="90" spans="1:14" ht="15" thickBot="1">
      <c r="B90" s="97" t="s">
        <v>1058</v>
      </c>
      <c r="C90" s="98"/>
      <c r="D90" s="98"/>
      <c r="E90" s="98"/>
      <c r="F90" s="98"/>
      <c r="G90" s="98"/>
      <c r="H90" s="98"/>
      <c r="I90" s="99"/>
      <c r="J90" s="100"/>
      <c r="K90" s="314">
        <v>0.05</v>
      </c>
      <c r="L90" s="857">
        <f>N83*K90</f>
        <v>2068494.3354999998</v>
      </c>
      <c r="M90" s="858"/>
      <c r="N90" s="57"/>
    </row>
    <row r="91" spans="1:14" ht="15" thickBot="1">
      <c r="B91" s="820" t="s">
        <v>1037</v>
      </c>
      <c r="C91" s="821"/>
      <c r="D91" s="821"/>
      <c r="E91" s="821"/>
      <c r="F91" s="821"/>
      <c r="G91" s="821"/>
      <c r="H91" s="821"/>
      <c r="I91" s="821"/>
      <c r="J91" s="821"/>
      <c r="K91" s="821"/>
      <c r="L91" s="821"/>
      <c r="M91" s="822"/>
      <c r="N91" s="58">
        <f>L88+L89+L90</f>
        <v>12410966.012999998</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53780852.72299999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0"/>
      <c r="K123" s="970"/>
      <c r="L123" s="970"/>
      <c r="M123" s="970"/>
      <c r="N123" s="971"/>
    </row>
    <row r="124" spans="2:14" ht="15" thickBot="1">
      <c r="B124" s="428" t="s">
        <v>2327</v>
      </c>
      <c r="C124" s="429"/>
      <c r="D124" s="429"/>
      <c r="E124" s="268"/>
      <c r="F124" s="268"/>
      <c r="G124" s="268"/>
      <c r="H124" s="268"/>
      <c r="I124" s="268"/>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4"/>
      <c r="C1" s="926"/>
      <c r="D1" s="927"/>
      <c r="E1" s="927"/>
      <c r="F1" s="927"/>
      <c r="G1" s="927"/>
      <c r="H1" s="927"/>
      <c r="I1" s="927"/>
      <c r="J1" s="928"/>
      <c r="K1" s="929" t="s">
        <v>1017</v>
      </c>
      <c r="L1" s="931" t="s">
        <v>2304</v>
      </c>
      <c r="M1" s="932"/>
      <c r="N1" s="933"/>
    </row>
    <row r="2" spans="2:14" ht="27"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t="s">
        <v>121</v>
      </c>
      <c r="B36" s="869" t="str">
        <f>VLOOKUP(A36,EQUIPOS!A6:D154,3,FALSE)</f>
        <v>Bomba eléctrica para accionar la celda</v>
      </c>
      <c r="C36" s="870"/>
      <c r="D36" s="870"/>
      <c r="E36" s="870"/>
      <c r="F36" s="870"/>
      <c r="G36" s="870"/>
      <c r="H36" s="871"/>
      <c r="I36" s="276"/>
      <c r="J36" s="277"/>
      <c r="K36" s="278">
        <f>VLOOKUP(A36,EQUIPOS!A6:D163,4,FALSE)</f>
        <v>69300</v>
      </c>
      <c r="L36" s="279"/>
      <c r="M36" s="280">
        <v>0.01</v>
      </c>
      <c r="N36" s="281">
        <f>K36/M36</f>
        <v>6930000</v>
      </c>
    </row>
    <row r="37" spans="1:16">
      <c r="A37" s="119" t="s">
        <v>217</v>
      </c>
      <c r="B37" s="869" t="str">
        <f>VLOOKUP(A37,EQUIPOS!A7:D154,3,FALSE)</f>
        <v>Equipo de soldadura y de acetileno (incluye soldadura)</v>
      </c>
      <c r="C37" s="870"/>
      <c r="D37" s="870"/>
      <c r="E37" s="870"/>
      <c r="F37" s="870"/>
      <c r="G37" s="870"/>
      <c r="H37" s="871"/>
      <c r="I37" s="430"/>
      <c r="J37" s="431"/>
      <c r="K37" s="278">
        <f>VLOOKUP(A37,EQUIPOS!A7:D164,4,FALSE)</f>
        <v>21000</v>
      </c>
      <c r="L37" s="344"/>
      <c r="M37" s="345">
        <v>0.01</v>
      </c>
      <c r="N37" s="281">
        <f>K37/M37</f>
        <v>2100000</v>
      </c>
    </row>
    <row r="38" spans="1:16">
      <c r="A38" s="119" t="s">
        <v>255</v>
      </c>
      <c r="B38" s="869" t="str">
        <f>VLOOKUP(A38,EQUIPOS!A8:D154,3,FALSE)</f>
        <v>Manómetro cable de acero para bajar la celda</v>
      </c>
      <c r="C38" s="870"/>
      <c r="D38" s="870"/>
      <c r="E38" s="870"/>
      <c r="F38" s="870"/>
      <c r="G38" s="870"/>
      <c r="H38" s="871"/>
      <c r="I38" s="430"/>
      <c r="J38" s="431"/>
      <c r="K38" s="278">
        <f>VLOOKUP(A38,EQUIPOS!A8:D165,4,FALSE)</f>
        <v>1300950</v>
      </c>
      <c r="L38" s="344"/>
      <c r="M38" s="345">
        <v>1</v>
      </c>
      <c r="N38" s="281">
        <f>K38/M38</f>
        <v>1300950</v>
      </c>
    </row>
    <row r="39" spans="1:16">
      <c r="A39" s="119"/>
      <c r="B39" s="869"/>
      <c r="C39" s="870"/>
      <c r="D39" s="870"/>
      <c r="E39" s="870"/>
      <c r="F39" s="870"/>
      <c r="G39" s="870"/>
      <c r="H39" s="871"/>
      <c r="I39" s="430"/>
      <c r="J39" s="431"/>
      <c r="K39" s="278"/>
      <c r="L39" s="344"/>
      <c r="M39" s="345"/>
      <c r="N39" s="281"/>
    </row>
    <row r="40" spans="1:16">
      <c r="A40" s="119"/>
      <c r="B40" s="869"/>
      <c r="C40" s="870"/>
      <c r="D40" s="870"/>
      <c r="E40" s="870"/>
      <c r="F40" s="870"/>
      <c r="G40" s="870"/>
      <c r="H40" s="871"/>
      <c r="I40" s="337"/>
      <c r="J40" s="339"/>
      <c r="K40" s="278"/>
      <c r="L40" s="432"/>
      <c r="M40" s="433"/>
      <c r="N40" s="281"/>
    </row>
    <row r="41" spans="1:16">
      <c r="B41" s="869"/>
      <c r="C41" s="870"/>
      <c r="D41" s="870"/>
      <c r="E41" s="870"/>
      <c r="F41" s="870"/>
      <c r="G41" s="870"/>
      <c r="H41" s="871"/>
      <c r="I41" s="42"/>
      <c r="J41" s="43"/>
      <c r="K41" s="278"/>
      <c r="L41" s="285"/>
      <c r="M41" s="286"/>
      <c r="N41" s="281"/>
    </row>
    <row r="42" spans="1:16">
      <c r="B42" s="329"/>
      <c r="C42" s="330"/>
      <c r="D42" s="330"/>
      <c r="E42" s="330"/>
      <c r="F42" s="332"/>
      <c r="G42" s="332"/>
      <c r="H42" s="131"/>
      <c r="I42" s="42"/>
      <c r="J42" s="43"/>
      <c r="K42" s="447"/>
      <c r="L42" s="285"/>
      <c r="M42" s="286"/>
      <c r="N42" s="282"/>
    </row>
    <row r="43" spans="1:16">
      <c r="B43" s="877" t="s">
        <v>1036</v>
      </c>
      <c r="C43" s="878"/>
      <c r="D43" s="878"/>
      <c r="E43" s="44"/>
      <c r="F43" s="45"/>
      <c r="G43" s="45"/>
      <c r="H43" s="46"/>
      <c r="I43" s="42"/>
      <c r="J43" s="43"/>
      <c r="K43" s="288"/>
      <c r="L43" s="285"/>
      <c r="M43" s="410">
        <v>0.01</v>
      </c>
      <c r="N43" s="353">
        <f>N81*M43</f>
        <v>38942.74</v>
      </c>
    </row>
    <row r="44" spans="1:16" ht="15" thickBot="1">
      <c r="B44" s="869"/>
      <c r="C44" s="870"/>
      <c r="D44" s="870"/>
      <c r="E44" s="870"/>
      <c r="F44" s="870"/>
      <c r="G44" s="870"/>
      <c r="H44" s="871"/>
      <c r="I44" s="879"/>
      <c r="J44" s="880"/>
      <c r="K44" s="47"/>
      <c r="L44" s="881"/>
      <c r="M44" s="882"/>
      <c r="N44" s="111"/>
    </row>
    <row r="45" spans="1:16" ht="15" thickBot="1">
      <c r="B45" s="820" t="s">
        <v>1037</v>
      </c>
      <c r="C45" s="821"/>
      <c r="D45" s="821"/>
      <c r="E45" s="821"/>
      <c r="F45" s="821"/>
      <c r="G45" s="821"/>
      <c r="H45" s="821"/>
      <c r="I45" s="821"/>
      <c r="J45" s="821"/>
      <c r="K45" s="821"/>
      <c r="L45" s="821"/>
      <c r="M45" s="822"/>
      <c r="N45" s="403">
        <f>SUM(N36:N44)</f>
        <v>10369892.74</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4" t="s">
        <v>1029</v>
      </c>
      <c r="K49" s="91" t="s">
        <v>1030</v>
      </c>
      <c r="L49" s="901" t="s">
        <v>1039</v>
      </c>
      <c r="M49" s="900"/>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0</v>
      </c>
      <c r="N50" s="281">
        <f t="shared" ref="N50:N55" si="0">K50*M50</f>
        <v>0</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106870</v>
      </c>
      <c r="N51" s="281">
        <f t="shared" si="0"/>
        <v>3206100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1787820</v>
      </c>
      <c r="N52" s="281">
        <f t="shared" si="0"/>
        <v>3575640</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1123760</v>
      </c>
      <c r="N53" s="281">
        <f t="shared" si="0"/>
        <v>5618800</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75888</v>
      </c>
      <c r="N54" s="281">
        <f t="shared" si="0"/>
        <v>4553280</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49500</v>
      </c>
      <c r="N55" s="281">
        <f t="shared" si="0"/>
        <v>594000</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0" t="s">
        <v>1037</v>
      </c>
      <c r="C58" s="821"/>
      <c r="D58" s="821"/>
      <c r="E58" s="821"/>
      <c r="F58" s="821"/>
      <c r="G58" s="821"/>
      <c r="H58" s="821"/>
      <c r="I58" s="821"/>
      <c r="J58" s="821"/>
      <c r="K58" s="821"/>
      <c r="L58" s="821"/>
      <c r="M58" s="822"/>
      <c r="N58" s="403">
        <f>SUM(N50:N57)</f>
        <v>17547820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6" t="s">
        <v>1045</v>
      </c>
      <c r="M62" s="885"/>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7">
        <f>VLOOKUP(A63,TRANSPORTE!A5:D117,4,FALSE)</f>
        <v>102040</v>
      </c>
      <c r="M63" s="908"/>
      <c r="N63" s="296">
        <f>K63*L63</f>
        <v>306120</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7">
        <f>VLOOKUP(A64,TRANSPORTE!A6:D117,4,FALSE)</f>
        <v>1055453.33</v>
      </c>
      <c r="M64" s="908"/>
      <c r="N64" s="296">
        <f>K64*L64</f>
        <v>1055453.33</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7">
        <f>VLOOKUP(A65,TRANSPORTE!A6:D118,4,FALSE)</f>
        <v>183853.33</v>
      </c>
      <c r="M65" s="908"/>
      <c r="N65" s="296">
        <f>K65*L65</f>
        <v>1470826.64</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8"/>
      <c r="M67" s="899"/>
      <c r="N67" s="133"/>
    </row>
    <row r="68" spans="1:15" ht="15" thickBot="1">
      <c r="B68" s="909" t="s">
        <v>1037</v>
      </c>
      <c r="C68" s="863"/>
      <c r="D68" s="863"/>
      <c r="E68" s="863"/>
      <c r="F68" s="863"/>
      <c r="G68" s="863"/>
      <c r="H68" s="863"/>
      <c r="I68" s="863"/>
      <c r="J68" s="863"/>
      <c r="K68" s="863"/>
      <c r="L68" s="863"/>
      <c r="M68" s="864"/>
      <c r="N68" s="110">
        <f>SUM(N63:N67)</f>
        <v>2832399.9699999997</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9" t="s">
        <v>1047</v>
      </c>
      <c r="C72" s="860"/>
      <c r="D72" s="860"/>
      <c r="E72" s="860"/>
      <c r="F72" s="860"/>
      <c r="G72" s="860"/>
      <c r="H72" s="860"/>
      <c r="I72" s="79" t="s">
        <v>1048</v>
      </c>
      <c r="J72" s="81" t="s">
        <v>1494</v>
      </c>
      <c r="K72" s="80" t="s">
        <v>1050</v>
      </c>
      <c r="L72" s="861" t="s">
        <v>1034</v>
      </c>
      <c r="M72" s="862"/>
      <c r="N72" s="104" t="s">
        <v>1035</v>
      </c>
    </row>
    <row r="73" spans="1:15">
      <c r="A73" s="168" t="s">
        <v>6</v>
      </c>
      <c r="B73" s="55" t="str">
        <f>VLOOKUP(A73,'MANO DE OBRA'!A8:D68,3,FALSE)</f>
        <v xml:space="preserve">Obrero </v>
      </c>
      <c r="C73" s="53"/>
      <c r="D73" s="53"/>
      <c r="E73" s="53"/>
      <c r="F73" s="53"/>
      <c r="G73" s="53"/>
      <c r="H73" s="53"/>
      <c r="I73" s="301">
        <f t="shared" ref="I73:I76" si="1">K73/J73*100</f>
        <v>27603.783783783787</v>
      </c>
      <c r="J73" s="302">
        <v>185</v>
      </c>
      <c r="K73" s="303">
        <f>VLOOKUP(A73,'MANO DE OBRA'!A8:D99,4,FALSE)</f>
        <v>51067</v>
      </c>
      <c r="L73" s="56"/>
      <c r="M73" s="443">
        <v>1</v>
      </c>
      <c r="N73" s="404">
        <f t="shared" ref="N73:N79" si="2">K73/M73</f>
        <v>51067</v>
      </c>
      <c r="O73" s="112"/>
    </row>
    <row r="74" spans="1:15">
      <c r="A74" s="168" t="s">
        <v>74</v>
      </c>
      <c r="B74" s="55" t="str">
        <f>VLOOKUP(A74,'MANO DE OBRA'!A8:D69,3,FALSE)</f>
        <v>Ingeniero de Montaje y Prueba Pilote (1)</v>
      </c>
      <c r="C74" s="53"/>
      <c r="D74" s="53"/>
      <c r="E74" s="53"/>
      <c r="F74" s="53"/>
      <c r="G74" s="53"/>
      <c r="H74" s="53"/>
      <c r="I74" s="301">
        <f t="shared" si="1"/>
        <v>176664.86486486488</v>
      </c>
      <c r="J74" s="302">
        <v>185</v>
      </c>
      <c r="K74" s="303">
        <f>VLOOKUP(A74,'MANO DE OBRA'!A8:D100,4,FALSE)</f>
        <v>326830</v>
      </c>
      <c r="L74" s="56"/>
      <c r="M74" s="440">
        <v>1</v>
      </c>
      <c r="N74" s="404">
        <f t="shared" si="2"/>
        <v>326830</v>
      </c>
    </row>
    <row r="75" spans="1:15">
      <c r="A75" s="168" t="s">
        <v>82</v>
      </c>
      <c r="B75" s="55" t="str">
        <f>VLOOKUP(A75,'MANO DE OBRA'!A9:D70,3,FALSE)</f>
        <v>Ingeniero Supervisor y Director de Prueba Pilote</v>
      </c>
      <c r="C75" s="53"/>
      <c r="D75" s="53"/>
      <c r="E75" s="53"/>
      <c r="F75" s="53"/>
      <c r="G75" s="53"/>
      <c r="H75" s="53"/>
      <c r="I75" s="301">
        <f t="shared" si="1"/>
        <v>299718.3783783784</v>
      </c>
      <c r="J75" s="302">
        <v>185</v>
      </c>
      <c r="K75" s="303">
        <f>VLOOKUP(A75,'MANO DE OBRA'!A9:D101,4,FALSE)</f>
        <v>554479</v>
      </c>
      <c r="L75" s="56"/>
      <c r="M75" s="448">
        <v>1</v>
      </c>
      <c r="N75" s="404">
        <f t="shared" si="2"/>
        <v>554479</v>
      </c>
    </row>
    <row r="76" spans="1:15">
      <c r="A76" s="168" t="s">
        <v>88</v>
      </c>
      <c r="B76" s="55" t="str">
        <f>VLOOKUP(A76,'MANO DE OBRA'!A10:D71,3,FALSE)</f>
        <v>Soldador experto en montaje y pruebas</v>
      </c>
      <c r="C76" s="53"/>
      <c r="D76" s="53"/>
      <c r="E76" s="53"/>
      <c r="F76" s="53"/>
      <c r="G76" s="53"/>
      <c r="H76" s="53"/>
      <c r="I76" s="301">
        <f t="shared" si="1"/>
        <v>82811.891891891893</v>
      </c>
      <c r="J76" s="302">
        <v>185</v>
      </c>
      <c r="K76" s="303">
        <f>VLOOKUP(A76,'MANO DE OBRA'!A10:D102,4,FALSE)</f>
        <v>153202</v>
      </c>
      <c r="L76" s="56"/>
      <c r="M76" s="448">
        <v>1</v>
      </c>
      <c r="N76" s="404">
        <f t="shared" si="2"/>
        <v>153202</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v>
      </c>
      <c r="L77" s="56"/>
      <c r="M77" s="448">
        <v>1</v>
      </c>
      <c r="N77" s="404">
        <f t="shared" si="2"/>
        <v>510672</v>
      </c>
    </row>
    <row r="78" spans="1:15">
      <c r="A78" s="168" t="s">
        <v>94</v>
      </c>
      <c r="B78" s="55" t="str">
        <f>VLOOKUP(A78,'MANO DE OBRA'!A12:D73,3,FALSE)</f>
        <v>Viáticos soldadores</v>
      </c>
      <c r="C78" s="53"/>
      <c r="D78" s="53"/>
      <c r="E78" s="53"/>
      <c r="F78" s="53"/>
      <c r="G78" s="53"/>
      <c r="H78" s="53"/>
      <c r="I78" s="301"/>
      <c r="J78" s="302"/>
      <c r="K78" s="303">
        <f>VLOOKUP(A78,'MANO DE OBRA'!A12:D104,4,FALSE)</f>
        <v>255336</v>
      </c>
      <c r="L78" s="56"/>
      <c r="M78" s="448">
        <v>1</v>
      </c>
      <c r="N78" s="404">
        <f t="shared" si="2"/>
        <v>255336</v>
      </c>
    </row>
    <row r="79" spans="1:15">
      <c r="A79" t="s">
        <v>96</v>
      </c>
      <c r="B79" s="55" t="str">
        <f>VLOOKUP(A79,'MANO DE OBRA'!A13:D74,3,FALSE)</f>
        <v>Estudios, análisis e informes</v>
      </c>
      <c r="C79" s="53"/>
      <c r="D79" s="53"/>
      <c r="E79" s="53"/>
      <c r="F79" s="53"/>
      <c r="G79" s="53"/>
      <c r="H79" s="53"/>
      <c r="I79" s="301"/>
      <c r="J79" s="302"/>
      <c r="K79" s="303">
        <f>VLOOKUP(A79,'MANO DE OBRA'!A13:D105,4,FALSE)</f>
        <v>2042688</v>
      </c>
      <c r="L79" s="327"/>
      <c r="M79" s="309">
        <v>1</v>
      </c>
      <c r="N79" s="404">
        <f t="shared" si="2"/>
        <v>2042688</v>
      </c>
    </row>
    <row r="80" spans="1:15" ht="15" thickBot="1">
      <c r="B80" s="896"/>
      <c r="C80" s="897"/>
      <c r="D80" s="897"/>
      <c r="E80" s="897"/>
      <c r="F80" s="897"/>
      <c r="G80" s="897"/>
      <c r="H80" s="897"/>
      <c r="I80" s="50"/>
      <c r="J80" s="50"/>
      <c r="K80" s="50"/>
      <c r="L80" s="975"/>
      <c r="M80" s="976"/>
      <c r="N80" s="51"/>
    </row>
    <row r="81" spans="1:14" ht="15" thickBot="1">
      <c r="B81" s="820" t="s">
        <v>1037</v>
      </c>
      <c r="C81" s="821"/>
      <c r="D81" s="821"/>
      <c r="E81" s="821"/>
      <c r="F81" s="821"/>
      <c r="G81" s="821"/>
      <c r="H81" s="821"/>
      <c r="I81" s="863"/>
      <c r="J81" s="863"/>
      <c r="K81" s="863"/>
      <c r="L81" s="863"/>
      <c r="M81" s="864"/>
      <c r="N81" s="310">
        <f>SUM(N73:N80)</f>
        <v>3894274</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N45+N58+N68+N81</f>
        <v>34644386.710000001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6928877.3420000002</v>
      </c>
      <c r="M88" s="856"/>
      <c r="N88" s="57"/>
    </row>
    <row r="89" spans="1:14">
      <c r="B89" s="95" t="s">
        <v>1057</v>
      </c>
      <c r="C89" s="96"/>
      <c r="D89" s="96"/>
      <c r="E89" s="96"/>
      <c r="F89" s="96"/>
      <c r="G89" s="96"/>
      <c r="H89" s="96"/>
      <c r="I89" s="93"/>
      <c r="J89" s="94"/>
      <c r="K89" s="313">
        <v>0.05</v>
      </c>
      <c r="L89" s="855">
        <f>N83*K89</f>
        <v>1732219.3355</v>
      </c>
      <c r="M89" s="856"/>
      <c r="N89" s="57"/>
    </row>
    <row r="90" spans="1:14" ht="15" thickBot="1">
      <c r="B90" s="97" t="s">
        <v>1058</v>
      </c>
      <c r="C90" s="98"/>
      <c r="D90" s="98"/>
      <c r="E90" s="98"/>
      <c r="F90" s="98"/>
      <c r="G90" s="98"/>
      <c r="H90" s="98"/>
      <c r="I90" s="99"/>
      <c r="J90" s="100"/>
      <c r="K90" s="314">
        <v>0.05</v>
      </c>
      <c r="L90" s="857">
        <f>N83*K90</f>
        <v>1732219.3355</v>
      </c>
      <c r="M90" s="858"/>
      <c r="N90" s="57"/>
    </row>
    <row r="91" spans="1:14" ht="15" thickBot="1">
      <c r="B91" s="820" t="s">
        <v>1037</v>
      </c>
      <c r="C91" s="821"/>
      <c r="D91" s="821"/>
      <c r="E91" s="821"/>
      <c r="F91" s="821"/>
      <c r="G91" s="821"/>
      <c r="H91" s="821"/>
      <c r="I91" s="821"/>
      <c r="J91" s="821"/>
      <c r="K91" s="821"/>
      <c r="L91" s="821"/>
      <c r="M91" s="822"/>
      <c r="N91" s="58">
        <f>L88+L89+L90</f>
        <v>10393316.013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45037702.723000005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0"/>
      <c r="K123" s="970"/>
      <c r="L123" s="970"/>
      <c r="M123" s="970"/>
      <c r="N123" s="971"/>
    </row>
    <row r="124" spans="2:14" ht="15" thickBot="1">
      <c r="B124" s="428" t="s">
        <v>2327</v>
      </c>
      <c r="C124" s="429"/>
      <c r="D124" s="429"/>
      <c r="E124" s="268"/>
      <c r="F124" s="268"/>
      <c r="G124" s="268"/>
      <c r="H124" s="268"/>
      <c r="I124" s="268"/>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4"/>
      <c r="C1" s="926"/>
      <c r="D1" s="927"/>
      <c r="E1" s="927"/>
      <c r="F1" s="927"/>
      <c r="G1" s="927"/>
      <c r="H1" s="927"/>
      <c r="I1" s="927"/>
      <c r="J1" s="928"/>
      <c r="K1" s="929" t="s">
        <v>1017</v>
      </c>
      <c r="L1" s="931" t="s">
        <v>2304</v>
      </c>
      <c r="M1" s="932"/>
      <c r="N1" s="933"/>
    </row>
    <row r="2" spans="2:14" ht="2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259</v>
      </c>
      <c r="B36" s="869" t="str">
        <f>VLOOKUP(A36,EQUIPOS!A6:D154,3,FALSE)</f>
        <v>Montacargas</v>
      </c>
      <c r="C36" s="870"/>
      <c r="D36" s="870"/>
      <c r="E36" s="870"/>
      <c r="F36" s="870"/>
      <c r="G36" s="870"/>
      <c r="H36" s="871"/>
      <c r="I36" s="276"/>
      <c r="J36" s="277"/>
      <c r="K36" s="278">
        <f>VLOOKUP(A36,EQUIPOS!A6:D163,4,FALSE)</f>
        <v>12500</v>
      </c>
      <c r="L36" s="279"/>
      <c r="M36" s="345">
        <v>1.5</v>
      </c>
      <c r="N36" s="281">
        <f>K36/M36</f>
        <v>8333.3333333333339</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2553.3625000000002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10886.695833333335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8800</v>
      </c>
      <c r="N48" s="281">
        <f>K48*M48</f>
        <v>2756169.5004767827</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2756169.5004767827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19</v>
      </c>
      <c r="B71" s="55" t="str">
        <f>VLOOKUP(A71,'MANO DE OBRA'!A8:D68,3,FALSE)</f>
        <v>Obrero (8)</v>
      </c>
      <c r="C71" s="53"/>
      <c r="D71" s="53"/>
      <c r="E71" s="53"/>
      <c r="F71" s="53"/>
      <c r="G71" s="53"/>
      <c r="H71" s="53"/>
      <c r="I71" s="301">
        <f>K71/J71*100</f>
        <v>220831.35135135136</v>
      </c>
      <c r="J71" s="302">
        <v>185</v>
      </c>
      <c r="K71" s="303">
        <f>VLOOKUP(A71,'MANO DE OBRA'!A8:D99,4,FALSE)</f>
        <v>408538</v>
      </c>
      <c r="L71" s="56"/>
      <c r="M71" s="443">
        <v>12</v>
      </c>
      <c r="N71" s="404">
        <f>K71/M71</f>
        <v>34044.833333333336</v>
      </c>
      <c r="O71" s="112"/>
    </row>
    <row r="72" spans="1:15">
      <c r="A72" s="168" t="s">
        <v>32</v>
      </c>
      <c r="B72" s="55" t="str">
        <f>VLOOKUP(A72,'MANO DE OBRA'!A8:D69,3,FALSE)</f>
        <v>Oficial (2)</v>
      </c>
      <c r="C72" s="53"/>
      <c r="D72" s="53"/>
      <c r="E72" s="53"/>
      <c r="F72" s="53"/>
      <c r="G72" s="53"/>
      <c r="H72" s="53"/>
      <c r="I72" s="301">
        <f>K72/J72*100</f>
        <v>110415.67567567568</v>
      </c>
      <c r="J72" s="302">
        <v>185</v>
      </c>
      <c r="K72" s="303">
        <f>VLOOKUP(A72,'MANO DE OBRA'!A8:D100,4,FALSE)</f>
        <v>204269</v>
      </c>
      <c r="L72" s="56"/>
      <c r="M72" s="441">
        <v>12</v>
      </c>
      <c r="N72" s="404">
        <f>K72/M72</f>
        <v>17022.416666666668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51067.25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2818123.446310116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563624.6892620232</v>
      </c>
      <c r="M84" s="856"/>
      <c r="N84" s="57"/>
    </row>
    <row r="85" spans="1:14">
      <c r="B85" s="95" t="s">
        <v>1057</v>
      </c>
      <c r="C85" s="96"/>
      <c r="D85" s="96"/>
      <c r="E85" s="96"/>
      <c r="F85" s="96"/>
      <c r="G85" s="96"/>
      <c r="H85" s="96"/>
      <c r="I85" s="93"/>
      <c r="J85" s="94"/>
      <c r="K85" s="313">
        <v>0.05</v>
      </c>
      <c r="L85" s="855">
        <f>N79*K85</f>
        <v>140906.1723155058</v>
      </c>
      <c r="M85" s="856"/>
      <c r="N85" s="57"/>
    </row>
    <row r="86" spans="1:14" ht="15" thickBot="1">
      <c r="B86" s="97" t="s">
        <v>1058</v>
      </c>
      <c r="C86" s="98"/>
      <c r="D86" s="98"/>
      <c r="E86" s="98"/>
      <c r="F86" s="98"/>
      <c r="G86" s="98"/>
      <c r="H86" s="98"/>
      <c r="I86" s="99"/>
      <c r="J86" s="100"/>
      <c r="K86" s="314">
        <v>0.05</v>
      </c>
      <c r="L86" s="857">
        <f>N79*K86</f>
        <v>140906.1723155058</v>
      </c>
      <c r="M86" s="858"/>
      <c r="N86" s="57"/>
    </row>
    <row r="87" spans="1:14" ht="15" thickBot="1">
      <c r="B87" s="820" t="s">
        <v>1037</v>
      </c>
      <c r="C87" s="821"/>
      <c r="D87" s="821"/>
      <c r="E87" s="821"/>
      <c r="F87" s="821"/>
      <c r="G87" s="821"/>
      <c r="H87" s="821"/>
      <c r="I87" s="821"/>
      <c r="J87" s="821"/>
      <c r="K87" s="821"/>
      <c r="L87" s="821"/>
      <c r="M87" s="822"/>
      <c r="N87" s="58">
        <f>L84+L85+L86</f>
        <v>845437.03389303479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3663560.4802031508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267</v>
      </c>
      <c r="B36" s="869" t="str">
        <f>VLOOKUP(A36,EQUIPOS!A6:D154,3,FALSE)</f>
        <v>Motobomba de concreto</v>
      </c>
      <c r="C36" s="870"/>
      <c r="D36" s="870"/>
      <c r="E36" s="870"/>
      <c r="F36" s="870"/>
      <c r="G36" s="870"/>
      <c r="H36" s="871"/>
      <c r="I36" s="276"/>
      <c r="J36" s="277"/>
      <c r="K36" s="278">
        <f>VLOOKUP(A36,EQUIPOS!A6:D163,4,FALSE)</f>
        <v>77490</v>
      </c>
      <c r="L36" s="279"/>
      <c r="M36" s="345">
        <v>2.5</v>
      </c>
      <c r="N36" s="281">
        <f>K36/M36</f>
        <v>30996</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30996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3110</v>
      </c>
      <c r="N48" s="281">
        <f>K48*M48</f>
        <v>145419.49373596662</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347530</v>
      </c>
      <c r="N49" s="281">
        <f>K49*M49</f>
        <v>232143.48487855066</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377562.97861451725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7">
        <f>VLOOKUP(A60,TRANSPORTE!A2:D117,4,FALSE)</f>
        <v>1100</v>
      </c>
      <c r="M60" s="908"/>
      <c r="N60" s="296">
        <f>K60*L60</f>
        <v>955.21302729642764</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955.21302729642764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409514.19164181367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81902.838328362734</v>
      </c>
      <c r="M84" s="856"/>
      <c r="N84" s="57"/>
    </row>
    <row r="85" spans="1:14">
      <c r="B85" s="95" t="s">
        <v>1057</v>
      </c>
      <c r="C85" s="96"/>
      <c r="D85" s="96"/>
      <c r="E85" s="96"/>
      <c r="F85" s="96"/>
      <c r="G85" s="96"/>
      <c r="H85" s="96"/>
      <c r="I85" s="93"/>
      <c r="J85" s="94"/>
      <c r="K85" s="313">
        <v>0.05</v>
      </c>
      <c r="L85" s="855">
        <f>N79*K85</f>
        <v>20475.709582090683</v>
      </c>
      <c r="M85" s="856"/>
      <c r="N85" s="57"/>
    </row>
    <row r="86" spans="1:14" ht="15" thickBot="1">
      <c r="B86" s="97" t="s">
        <v>1058</v>
      </c>
      <c r="C86" s="98"/>
      <c r="D86" s="98"/>
      <c r="E86" s="98"/>
      <c r="F86" s="98"/>
      <c r="G86" s="98"/>
      <c r="H86" s="98"/>
      <c r="I86" s="99"/>
      <c r="J86" s="100"/>
      <c r="K86" s="314">
        <v>0.05</v>
      </c>
      <c r="L86" s="857">
        <f>N79*K86</f>
        <v>20475.709582090683</v>
      </c>
      <c r="M86" s="858"/>
      <c r="N86" s="57"/>
    </row>
    <row r="87" spans="1:14" ht="15" thickBot="1">
      <c r="B87" s="820" t="s">
        <v>1037</v>
      </c>
      <c r="C87" s="821"/>
      <c r="D87" s="821"/>
      <c r="E87" s="821"/>
      <c r="F87" s="821"/>
      <c r="G87" s="821"/>
      <c r="H87" s="821"/>
      <c r="I87" s="821"/>
      <c r="J87" s="821"/>
      <c r="K87" s="821"/>
      <c r="L87" s="821"/>
      <c r="M87" s="822"/>
      <c r="N87" s="58">
        <f>L84+L85+L86</f>
        <v>122854.2574925441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532368.44913435774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121</v>
      </c>
      <c r="B36" s="869" t="str">
        <f>VLOOKUP(A36,EQUIPOS!A6:D154,3,FALSE)</f>
        <v>Bomba eléctrica para accionar la celda</v>
      </c>
      <c r="C36" s="870"/>
      <c r="D36" s="870"/>
      <c r="E36" s="870"/>
      <c r="F36" s="870"/>
      <c r="G36" s="870"/>
      <c r="H36" s="871"/>
      <c r="I36" s="276"/>
      <c r="J36" s="277"/>
      <c r="K36" s="278">
        <f>VLOOKUP(A36,EQUIPOS!A6:D163,4,FALSE)</f>
        <v>69300</v>
      </c>
      <c r="L36" s="279"/>
      <c r="M36" s="280">
        <v>0.01</v>
      </c>
      <c r="N36" s="281">
        <f t="shared" ref="N36:N41" si="0">K36/M36</f>
        <v>6930000</v>
      </c>
    </row>
    <row r="37" spans="1:14">
      <c r="A37" s="119" t="s">
        <v>192</v>
      </c>
      <c r="B37" s="869" t="str">
        <f>VLOOKUP(A37,EQUIPOS!A7:D154,3,FALSE)</f>
        <v>Equipo de acarreo interno</v>
      </c>
      <c r="C37" s="870"/>
      <c r="D37" s="870"/>
      <c r="E37" s="870"/>
      <c r="F37" s="870"/>
      <c r="G37" s="870"/>
      <c r="H37" s="871"/>
      <c r="I37" s="430"/>
      <c r="J37" s="431"/>
      <c r="K37" s="278">
        <f>VLOOKUP(A37,EQUIPOS!A7:D164,4,FALSE)</f>
        <v>42000</v>
      </c>
      <c r="L37" s="344"/>
      <c r="M37" s="345">
        <v>0.05</v>
      </c>
      <c r="N37" s="281">
        <f t="shared" si="0"/>
        <v>840000</v>
      </c>
    </row>
    <row r="38" spans="1:14">
      <c r="A38" s="119" t="s">
        <v>214</v>
      </c>
      <c r="B38" s="869" t="str">
        <f>VLOOKUP(A38,EQUIPOS!A8:D154,3,FALSE)</f>
        <v>Equipo de oxigeno y soldadura</v>
      </c>
      <c r="C38" s="870"/>
      <c r="D38" s="870"/>
      <c r="E38" s="870"/>
      <c r="F38" s="870"/>
      <c r="G38" s="870"/>
      <c r="H38" s="871"/>
      <c r="I38" s="430"/>
      <c r="J38" s="431"/>
      <c r="K38" s="447">
        <f>VLOOKUP(A38,EQUIPOS!A8:D165,4,FALSE)</f>
        <v>14700</v>
      </c>
      <c r="L38" s="344"/>
      <c r="M38" s="345">
        <v>0.01</v>
      </c>
      <c r="N38" s="281">
        <f t="shared" si="0"/>
        <v>1470000</v>
      </c>
    </row>
    <row r="39" spans="1:14">
      <c r="A39" s="119" t="s">
        <v>248</v>
      </c>
      <c r="B39" s="869" t="str">
        <f>VLOOKUP(A39,EQUIPOS!A9:D154,3,FALSE)</f>
        <v>Grúa telescópica de 50 Ton.</v>
      </c>
      <c r="C39" s="870"/>
      <c r="D39" s="870"/>
      <c r="E39" s="870"/>
      <c r="F39" s="870"/>
      <c r="G39" s="870"/>
      <c r="H39" s="871"/>
      <c r="I39" s="430"/>
      <c r="J39" s="431"/>
      <c r="K39" s="447">
        <f>VLOOKUP(A39,EQUIPOS!A9:D166,4,FALSE)</f>
        <v>281510</v>
      </c>
      <c r="L39" s="344"/>
      <c r="M39" s="345">
        <v>0.04</v>
      </c>
      <c r="N39" s="281">
        <f t="shared" si="0"/>
        <v>7037750</v>
      </c>
    </row>
    <row r="40" spans="1:14">
      <c r="A40" s="119" t="s">
        <v>255</v>
      </c>
      <c r="B40" s="869" t="str">
        <f>VLOOKUP(A40,EQUIPOS!A10:D154,3,FALSE)</f>
        <v>Manómetro cable de acero para bajar la celda</v>
      </c>
      <c r="C40" s="870"/>
      <c r="D40" s="870"/>
      <c r="E40" s="870"/>
      <c r="F40" s="870"/>
      <c r="G40" s="870"/>
      <c r="H40" s="871"/>
      <c r="I40" s="430"/>
      <c r="J40" s="431"/>
      <c r="K40" s="447">
        <f>VLOOKUP(A40,EQUIPOS!A10:D167,4,FALSE)</f>
        <v>1300950</v>
      </c>
      <c r="L40" s="344"/>
      <c r="M40" s="345">
        <v>1</v>
      </c>
      <c r="N40" s="281">
        <f t="shared" si="0"/>
        <v>1300950</v>
      </c>
    </row>
    <row r="41" spans="1:14">
      <c r="A41" s="119" t="s">
        <v>322</v>
      </c>
      <c r="B41" s="869" t="str">
        <f>VLOOKUP(A41,EQUIPOS!A11:D155,3,FALSE)</f>
        <v xml:space="preserve">Retroexcavadora sobre llantas JD 410
</v>
      </c>
      <c r="C41" s="870"/>
      <c r="D41" s="870"/>
      <c r="E41" s="870"/>
      <c r="F41" s="870"/>
      <c r="G41" s="870"/>
      <c r="H41" s="871"/>
      <c r="I41" s="430"/>
      <c r="J41" s="431"/>
      <c r="K41" s="447">
        <f>VLOOKUP(A41,EQUIPOS!A11:D168,4,FALSE)</f>
        <v>90000</v>
      </c>
      <c r="L41" s="344"/>
      <c r="M41" s="345">
        <v>0.2</v>
      </c>
      <c r="N41" s="281">
        <f t="shared" si="0"/>
        <v>450000</v>
      </c>
    </row>
    <row r="42" spans="1:14">
      <c r="A42" s="119"/>
      <c r="B42" s="869"/>
      <c r="C42" s="870"/>
      <c r="D42" s="870"/>
      <c r="E42" s="870"/>
      <c r="F42" s="870"/>
      <c r="G42" s="870"/>
      <c r="H42" s="871"/>
      <c r="I42" s="337"/>
      <c r="J42" s="339"/>
      <c r="K42" s="447"/>
      <c r="L42" s="432"/>
      <c r="M42" s="433"/>
      <c r="N42" s="281"/>
    </row>
    <row r="43" spans="1:14">
      <c r="B43" s="869"/>
      <c r="C43" s="870"/>
      <c r="D43" s="870"/>
      <c r="E43" s="870"/>
      <c r="F43" s="870"/>
      <c r="G43" s="870"/>
      <c r="H43" s="871"/>
      <c r="I43" s="42"/>
      <c r="J43" s="43"/>
      <c r="K43" s="447"/>
      <c r="L43" s="285"/>
      <c r="M43" s="286"/>
      <c r="N43" s="281"/>
    </row>
    <row r="44" spans="1:14">
      <c r="B44" s="329"/>
      <c r="C44" s="330"/>
      <c r="D44" s="330"/>
      <c r="E44" s="330"/>
      <c r="F44" s="332"/>
      <c r="G44" s="332"/>
      <c r="H44" s="131"/>
      <c r="I44" s="42"/>
      <c r="J44" s="43"/>
      <c r="K44" s="447"/>
      <c r="L44" s="285"/>
      <c r="M44" s="286"/>
      <c r="N44" s="282"/>
    </row>
    <row r="45" spans="1:14">
      <c r="B45" s="877" t="s">
        <v>1036</v>
      </c>
      <c r="C45" s="878"/>
      <c r="D45" s="878"/>
      <c r="E45" s="44"/>
      <c r="F45" s="45"/>
      <c r="G45" s="45"/>
      <c r="H45" s="46"/>
      <c r="I45" s="42"/>
      <c r="J45" s="43"/>
      <c r="K45" s="288"/>
      <c r="L45" s="285"/>
      <c r="M45" s="410">
        <v>0.1</v>
      </c>
      <c r="N45" s="353">
        <f>N86*M45</f>
        <v>389427.4</v>
      </c>
    </row>
    <row r="46" spans="1:14" ht="15" thickBot="1">
      <c r="B46" s="869"/>
      <c r="C46" s="870"/>
      <c r="D46" s="870"/>
      <c r="E46" s="870"/>
      <c r="F46" s="870"/>
      <c r="G46" s="870"/>
      <c r="H46" s="871"/>
      <c r="I46" s="879"/>
      <c r="J46" s="880"/>
      <c r="K46" s="47"/>
      <c r="L46" s="881"/>
      <c r="M46" s="882"/>
      <c r="N46" s="111"/>
    </row>
    <row r="47" spans="1:14" ht="15" thickBot="1">
      <c r="B47" s="820" t="s">
        <v>1037</v>
      </c>
      <c r="C47" s="821"/>
      <c r="D47" s="821"/>
      <c r="E47" s="821"/>
      <c r="F47" s="821"/>
      <c r="G47" s="821"/>
      <c r="H47" s="821"/>
      <c r="I47" s="821"/>
      <c r="J47" s="821"/>
      <c r="K47" s="821"/>
      <c r="L47" s="821"/>
      <c r="M47" s="822"/>
      <c r="N47" s="420">
        <f>SUM(N36:N45)</f>
        <v>18418127.399999999</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5" t="s">
        <v>1028</v>
      </c>
      <c r="C51" s="866"/>
      <c r="D51" s="866"/>
      <c r="E51" s="866"/>
      <c r="F51" s="866"/>
      <c r="G51" s="866"/>
      <c r="H51" s="866"/>
      <c r="I51" s="900"/>
      <c r="J51" s="324" t="s">
        <v>1029</v>
      </c>
      <c r="K51" s="91" t="s">
        <v>1030</v>
      </c>
      <c r="L51" s="901" t="s">
        <v>1039</v>
      </c>
      <c r="M51" s="900"/>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0</v>
      </c>
      <c r="N52" s="281">
        <f t="shared" ref="N52:N57" si="1">K52*M52</f>
        <v>0</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106870</v>
      </c>
      <c r="N53" s="281">
        <f t="shared" si="1"/>
        <v>3206100</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1787820</v>
      </c>
      <c r="N54" s="281">
        <f t="shared" si="1"/>
        <v>3575640</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1123760</v>
      </c>
      <c r="N55" s="281">
        <f t="shared" si="1"/>
        <v>5618800</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82878.396600000007</v>
      </c>
      <c r="N56" s="281">
        <f t="shared" si="1"/>
        <v>4972703.7960000001</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49500</v>
      </c>
      <c r="N57" s="281">
        <f t="shared" si="1"/>
        <v>594000</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20" t="s">
        <v>1037</v>
      </c>
      <c r="C63" s="821"/>
      <c r="D63" s="821"/>
      <c r="E63" s="821"/>
      <c r="F63" s="821"/>
      <c r="G63" s="821"/>
      <c r="H63" s="821"/>
      <c r="I63" s="821"/>
      <c r="J63" s="821"/>
      <c r="K63" s="821"/>
      <c r="L63" s="821"/>
      <c r="M63" s="822"/>
      <c r="N63" s="403">
        <f>SUM(N52:N62)</f>
        <v>17967243.796</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6" t="s">
        <v>1045</v>
      </c>
      <c r="M67" s="885"/>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7">
        <f>VLOOKUP(A68,TRANSPORTE!A5:D117,4,FALSE)</f>
        <v>1055453.33</v>
      </c>
      <c r="M68" s="908"/>
      <c r="N68" s="296">
        <f>K68*L68</f>
        <v>1055453.33</v>
      </c>
    </row>
    <row r="69" spans="1:15">
      <c r="A69" t="s">
        <v>1483</v>
      </c>
      <c r="B69" s="52" t="str">
        <f>VLOOKUP(A69,TRANSPORTE!A5:D117,3,FALSE)</f>
        <v>Pasajes aéreos</v>
      </c>
      <c r="C69" s="53"/>
      <c r="D69" s="53"/>
      <c r="E69" s="53"/>
      <c r="F69" s="53"/>
      <c r="G69" s="53"/>
      <c r="H69" s="320" t="s">
        <v>1029</v>
      </c>
      <c r="I69" s="288">
        <v>3</v>
      </c>
      <c r="J69" s="295">
        <v>1</v>
      </c>
      <c r="K69" s="288">
        <f>I69*J69</f>
        <v>3</v>
      </c>
      <c r="L69" s="907">
        <f>VLOOKUP(A69,TRANSPORTE!A5:D117,4,FALSE)</f>
        <v>102040</v>
      </c>
      <c r="M69" s="908"/>
      <c r="N69" s="296">
        <f>K69*L69</f>
        <v>306120</v>
      </c>
    </row>
    <row r="70" spans="1:15">
      <c r="B70" s="52"/>
      <c r="C70" s="53"/>
      <c r="D70" s="53"/>
      <c r="E70" s="53"/>
      <c r="F70" s="53"/>
      <c r="G70" s="53"/>
      <c r="H70" s="320"/>
      <c r="I70" s="288"/>
      <c r="J70" s="295"/>
      <c r="K70" s="288"/>
      <c r="L70" s="907"/>
      <c r="M70" s="908"/>
      <c r="N70" s="296"/>
    </row>
    <row r="71" spans="1:15">
      <c r="B71" s="52"/>
      <c r="C71" s="53"/>
      <c r="D71" s="53"/>
      <c r="E71" s="53"/>
      <c r="F71" s="53"/>
      <c r="G71" s="53"/>
      <c r="H71" s="320"/>
      <c r="I71" s="288"/>
      <c r="J71" s="295"/>
      <c r="K71" s="288"/>
      <c r="L71" s="907"/>
      <c r="M71" s="908"/>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8"/>
      <c r="M73" s="899"/>
      <c r="N73" s="133"/>
    </row>
    <row r="74" spans="1:15" ht="15" thickBot="1">
      <c r="B74" s="909" t="s">
        <v>1037</v>
      </c>
      <c r="C74" s="863"/>
      <c r="D74" s="863"/>
      <c r="E74" s="863"/>
      <c r="F74" s="863"/>
      <c r="G74" s="863"/>
      <c r="H74" s="863"/>
      <c r="I74" s="863"/>
      <c r="J74" s="863"/>
      <c r="K74" s="863"/>
      <c r="L74" s="863"/>
      <c r="M74" s="864"/>
      <c r="N74" s="110">
        <f>N68+N69+N70+N71+N72</f>
        <v>1361573.33</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9" t="s">
        <v>1047</v>
      </c>
      <c r="C78" s="860"/>
      <c r="D78" s="860"/>
      <c r="E78" s="860"/>
      <c r="F78" s="860"/>
      <c r="G78" s="860"/>
      <c r="H78" s="860"/>
      <c r="I78" s="79" t="s">
        <v>1048</v>
      </c>
      <c r="J78" s="81" t="s">
        <v>1494</v>
      </c>
      <c r="K78" s="80" t="s">
        <v>1050</v>
      </c>
      <c r="L78" s="861" t="s">
        <v>1034</v>
      </c>
      <c r="M78" s="862"/>
      <c r="N78" s="104" t="s">
        <v>1035</v>
      </c>
    </row>
    <row r="79" spans="1:15">
      <c r="A79" s="168" t="s">
        <v>6</v>
      </c>
      <c r="B79" s="55" t="str">
        <f>VLOOKUP(A79,'MANO DE OBRA'!A8:D68,3,FALSE)</f>
        <v xml:space="preserve">Obrero </v>
      </c>
      <c r="C79" s="53"/>
      <c r="D79" s="53"/>
      <c r="E79" s="53"/>
      <c r="F79" s="53"/>
      <c r="G79" s="53"/>
      <c r="H79" s="53"/>
      <c r="I79" s="301">
        <f t="shared" ref="I79:I82" si="2">K79/J79*100</f>
        <v>27603.783783783787</v>
      </c>
      <c r="J79" s="302">
        <v>185</v>
      </c>
      <c r="K79" s="303">
        <f>VLOOKUP(A79,'MANO DE OBRA'!A8:D99,4,FALSE)</f>
        <v>51067</v>
      </c>
      <c r="L79" s="56"/>
      <c r="M79" s="443">
        <v>1</v>
      </c>
      <c r="N79" s="404">
        <f t="shared" ref="N79:N84" si="3">K79/M79</f>
        <v>51067</v>
      </c>
      <c r="O79" s="112"/>
    </row>
    <row r="80" spans="1:15">
      <c r="A80" s="168" t="s">
        <v>74</v>
      </c>
      <c r="B80" s="55" t="str">
        <f>VLOOKUP(A80,'MANO DE OBRA'!A8:D69,3,FALSE)</f>
        <v>Ingeniero de Montaje y Prueba Pilote (1)</v>
      </c>
      <c r="C80" s="53"/>
      <c r="D80" s="53"/>
      <c r="E80" s="53"/>
      <c r="F80" s="53"/>
      <c r="G80" s="53"/>
      <c r="H80" s="53"/>
      <c r="I80" s="301">
        <f t="shared" si="2"/>
        <v>176664.86486486488</v>
      </c>
      <c r="J80" s="302">
        <v>185</v>
      </c>
      <c r="K80" s="303">
        <f>VLOOKUP(A80,'MANO DE OBRA'!A8:D100,4,FALSE)</f>
        <v>326830</v>
      </c>
      <c r="L80" s="56"/>
      <c r="M80" s="443">
        <v>1</v>
      </c>
      <c r="N80" s="404">
        <f t="shared" si="3"/>
        <v>326830</v>
      </c>
    </row>
    <row r="81" spans="1:14">
      <c r="A81" s="168" t="s">
        <v>82</v>
      </c>
      <c r="B81" s="55" t="str">
        <f>VLOOKUP(A81,'MANO DE OBRA'!A9:D70,3,FALSE)</f>
        <v>Ingeniero Supervisor y Director de Prueba Pilote</v>
      </c>
      <c r="C81" s="53"/>
      <c r="D81" s="53"/>
      <c r="E81" s="53"/>
      <c r="F81" s="53"/>
      <c r="G81" s="53"/>
      <c r="H81" s="53"/>
      <c r="I81" s="301">
        <f t="shared" si="2"/>
        <v>299718.3783783784</v>
      </c>
      <c r="J81" s="302">
        <v>185</v>
      </c>
      <c r="K81" s="303">
        <f>VLOOKUP(A81,'MANO DE OBRA'!A9:D101,4,FALSE)</f>
        <v>554479</v>
      </c>
      <c r="L81" s="56"/>
      <c r="M81" s="443">
        <v>1</v>
      </c>
      <c r="N81" s="404">
        <f t="shared" si="3"/>
        <v>554479</v>
      </c>
    </row>
    <row r="82" spans="1:14">
      <c r="A82" t="s">
        <v>88</v>
      </c>
      <c r="B82" s="55" t="str">
        <f>VLOOKUP(A82,'MANO DE OBRA'!A9:D70,3,FALSE)</f>
        <v>Soldador experto en montaje y pruebas</v>
      </c>
      <c r="C82" s="53"/>
      <c r="D82" s="53"/>
      <c r="E82" s="53"/>
      <c r="F82" s="53"/>
      <c r="G82" s="53"/>
      <c r="H82" s="53"/>
      <c r="I82" s="301">
        <f t="shared" si="2"/>
        <v>82811.891891891893</v>
      </c>
      <c r="J82" s="302">
        <v>185</v>
      </c>
      <c r="K82" s="303">
        <f>VLOOKUP(A82,'MANO DE OBRA'!A9:D101,4,FALSE)</f>
        <v>153202</v>
      </c>
      <c r="L82" s="56"/>
      <c r="M82" s="443">
        <v>1</v>
      </c>
      <c r="N82" s="404">
        <f t="shared" si="3"/>
        <v>153202</v>
      </c>
    </row>
    <row r="83" spans="1:14">
      <c r="A83" t="s">
        <v>91</v>
      </c>
      <c r="B83" s="55" t="str">
        <f>VLOOKUP(A83,'MANO DE OBRA'!A10:D71,3,FALSE)</f>
        <v>Viáticos ingeniero y director</v>
      </c>
      <c r="C83" s="53"/>
      <c r="D83" s="53"/>
      <c r="E83" s="53"/>
      <c r="F83" s="53"/>
      <c r="G83" s="53"/>
      <c r="H83" s="53"/>
      <c r="I83" s="301"/>
      <c r="J83" s="302"/>
      <c r="K83" s="303">
        <f>VLOOKUP(A83,'MANO DE OBRA'!A10:D102,4,FALSE)</f>
        <v>510672</v>
      </c>
      <c r="L83" s="327"/>
      <c r="M83" s="443">
        <v>1</v>
      </c>
      <c r="N83" s="404">
        <f t="shared" si="3"/>
        <v>510672</v>
      </c>
    </row>
    <row r="84" spans="1:14">
      <c r="A84" t="s">
        <v>94</v>
      </c>
      <c r="B84" s="55" t="str">
        <f>VLOOKUP(A84,'MANO DE OBRA'!A11:D72,3,FALSE)</f>
        <v>Viáticos soldadores</v>
      </c>
      <c r="C84" s="53"/>
      <c r="D84" s="53"/>
      <c r="E84" s="53"/>
      <c r="F84" s="53"/>
      <c r="G84" s="53"/>
      <c r="H84" s="53"/>
      <c r="I84" s="301"/>
      <c r="J84" s="302"/>
      <c r="K84" s="303">
        <f>VLOOKUP(A84,'MANO DE OBRA'!A11:D103,4,FALSE)</f>
        <v>255336</v>
      </c>
      <c r="L84" s="327"/>
      <c r="M84" s="309">
        <v>1</v>
      </c>
      <c r="N84" s="305">
        <f t="shared" si="3"/>
        <v>255336</v>
      </c>
    </row>
    <row r="85" spans="1:14" ht="15" thickBot="1">
      <c r="A85" t="s">
        <v>96</v>
      </c>
      <c r="B85" s="896" t="str">
        <f>VLOOKUP(A85,'MANO DE OBRA'!A12:D73,3,FALSE)</f>
        <v>Estudios, análisis e informes</v>
      </c>
      <c r="C85" s="897" t="e">
        <f>VLOOKUP(B85,'MANO DE OBRA'!B12:E73,3,FALSE)</f>
        <v>#N/A</v>
      </c>
      <c r="D85" s="897" t="e">
        <f>VLOOKUP(C85,'MANO DE OBRA'!C12:F73,3,FALSE)</f>
        <v>#N/A</v>
      </c>
      <c r="E85" s="897" t="e">
        <f>VLOOKUP(D85,'MANO DE OBRA'!D12:G73,3,FALSE)</f>
        <v>#N/A</v>
      </c>
      <c r="F85" s="897" t="e">
        <f>VLOOKUP(E85,'MANO DE OBRA'!E12:H73,3,FALSE)</f>
        <v>#N/A</v>
      </c>
      <c r="G85" s="897" t="e">
        <f>VLOOKUP(F85,'MANO DE OBRA'!F12:I73,3,FALSE)</f>
        <v>#N/A</v>
      </c>
      <c r="H85" s="897" t="e">
        <f>VLOOKUP(G85,'MANO DE OBRA'!G12:J73,3,FALSE)</f>
        <v>#N/A</v>
      </c>
      <c r="I85" s="479"/>
      <c r="J85" s="480"/>
      <c r="K85" s="481">
        <f>VLOOKUP(A85,'MANO DE OBRA'!A12:D104,4,FALSE)</f>
        <v>2042688</v>
      </c>
      <c r="L85" s="977">
        <v>1</v>
      </c>
      <c r="M85" s="977"/>
      <c r="N85" s="482">
        <f>K85*L85</f>
        <v>2042688</v>
      </c>
    </row>
    <row r="86" spans="1:14" ht="15" thickBot="1">
      <c r="B86" s="909" t="s">
        <v>1037</v>
      </c>
      <c r="C86" s="863"/>
      <c r="D86" s="863"/>
      <c r="E86" s="863"/>
      <c r="F86" s="863"/>
      <c r="G86" s="863"/>
      <c r="H86" s="863"/>
      <c r="I86" s="863"/>
      <c r="J86" s="863"/>
      <c r="K86" s="863"/>
      <c r="L86" s="863"/>
      <c r="M86" s="864"/>
      <c r="N86" s="469">
        <f>SUM(N79:N85)</f>
        <v>3894274</v>
      </c>
    </row>
    <row r="87" spans="1:14" ht="15" thickBot="1">
      <c r="B87" s="39"/>
      <c r="C87" s="40"/>
      <c r="D87" s="40"/>
      <c r="E87" s="40"/>
      <c r="F87" s="40"/>
      <c r="G87" s="40"/>
      <c r="H87" s="40"/>
      <c r="I87" s="40"/>
      <c r="J87" s="40"/>
      <c r="K87" s="40"/>
      <c r="L87" s="40"/>
      <c r="M87" s="40"/>
      <c r="N87" s="41"/>
    </row>
    <row r="88" spans="1:14" ht="15" thickBot="1">
      <c r="B88" s="820" t="s">
        <v>1051</v>
      </c>
      <c r="C88" s="821"/>
      <c r="D88" s="821"/>
      <c r="E88" s="821"/>
      <c r="F88" s="821"/>
      <c r="G88" s="821"/>
      <c r="H88" s="821"/>
      <c r="I88" s="821"/>
      <c r="J88" s="821"/>
      <c r="K88" s="821"/>
      <c r="L88" s="821"/>
      <c r="M88" s="822"/>
      <c r="N88" s="105">
        <f>N86+N74+N63+N47</f>
        <v>41641218.526000001</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5" t="s">
        <v>1053</v>
      </c>
      <c r="C92" s="866"/>
      <c r="D92" s="866"/>
      <c r="E92" s="866"/>
      <c r="F92" s="866"/>
      <c r="G92" s="866"/>
      <c r="H92" s="866"/>
      <c r="I92" s="323"/>
      <c r="J92" s="343"/>
      <c r="K92" s="311" t="s">
        <v>1054</v>
      </c>
      <c r="L92" s="867" t="s">
        <v>1055</v>
      </c>
      <c r="M92" s="868"/>
      <c r="N92" s="312"/>
    </row>
    <row r="93" spans="1:14">
      <c r="B93" s="853" t="s">
        <v>1056</v>
      </c>
      <c r="C93" s="854"/>
      <c r="D93" s="854"/>
      <c r="E93" s="854"/>
      <c r="F93" s="854"/>
      <c r="G93" s="854"/>
      <c r="H93" s="854"/>
      <c r="I93" s="93"/>
      <c r="J93" s="94"/>
      <c r="K93" s="313">
        <v>0.2</v>
      </c>
      <c r="L93" s="855">
        <f>N88*K93</f>
        <v>8328243.7052000007</v>
      </c>
      <c r="M93" s="856"/>
      <c r="N93" s="57"/>
    </row>
    <row r="94" spans="1:14">
      <c r="B94" s="95" t="s">
        <v>1057</v>
      </c>
      <c r="C94" s="96"/>
      <c r="D94" s="96"/>
      <c r="E94" s="96"/>
      <c r="F94" s="96"/>
      <c r="G94" s="96"/>
      <c r="H94" s="96"/>
      <c r="I94" s="93"/>
      <c r="J94" s="94"/>
      <c r="K94" s="313">
        <v>0.05</v>
      </c>
      <c r="L94" s="855">
        <f>N88*K94</f>
        <v>2082060.9263000002</v>
      </c>
      <c r="M94" s="856"/>
      <c r="N94" s="57"/>
    </row>
    <row r="95" spans="1:14" ht="15" thickBot="1">
      <c r="B95" s="97" t="s">
        <v>1058</v>
      </c>
      <c r="C95" s="98"/>
      <c r="D95" s="98"/>
      <c r="E95" s="98"/>
      <c r="F95" s="98"/>
      <c r="G95" s="98"/>
      <c r="H95" s="98"/>
      <c r="I95" s="99"/>
      <c r="J95" s="100"/>
      <c r="K95" s="314">
        <v>0.05</v>
      </c>
      <c r="L95" s="857">
        <f>N88*K95</f>
        <v>2082060.9263000002</v>
      </c>
      <c r="M95" s="858"/>
      <c r="N95" s="57"/>
    </row>
    <row r="96" spans="1:14" ht="15" thickBot="1">
      <c r="B96" s="820" t="s">
        <v>1037</v>
      </c>
      <c r="C96" s="821"/>
      <c r="D96" s="821"/>
      <c r="E96" s="821"/>
      <c r="F96" s="821"/>
      <c r="G96" s="821"/>
      <c r="H96" s="821"/>
      <c r="I96" s="821"/>
      <c r="J96" s="821"/>
      <c r="K96" s="821"/>
      <c r="L96" s="821"/>
      <c r="M96" s="822"/>
      <c r="N96" s="58">
        <f>L93+L94+L95</f>
        <v>12492365.557800001</v>
      </c>
    </row>
    <row r="97" spans="1:14" ht="15" thickBot="1">
      <c r="B97" s="39"/>
      <c r="C97" s="40"/>
      <c r="D97" s="40"/>
      <c r="E97" s="40"/>
      <c r="F97" s="40"/>
      <c r="G97" s="40"/>
      <c r="H97" s="40"/>
      <c r="I97" s="40"/>
      <c r="J97" s="40"/>
      <c r="K97" s="40"/>
      <c r="L97" s="40"/>
      <c r="M97" s="40"/>
      <c r="N97" s="41"/>
    </row>
    <row r="98" spans="1:14" ht="15" thickBot="1">
      <c r="A98" t="s">
        <v>2122</v>
      </c>
      <c r="B98" s="820" t="s">
        <v>1059</v>
      </c>
      <c r="C98" s="821"/>
      <c r="D98" s="821"/>
      <c r="E98" s="821"/>
      <c r="F98" s="821"/>
      <c r="G98" s="821"/>
      <c r="H98" s="821"/>
      <c r="I98" s="821"/>
      <c r="J98" s="821"/>
      <c r="K98" s="821"/>
      <c r="L98" s="821"/>
      <c r="M98" s="822"/>
      <c r="N98" s="196">
        <f>N88+N96</f>
        <v>54133584.083800003</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4" t="s">
        <v>2324</v>
      </c>
      <c r="C115" s="965"/>
      <c r="D115" s="965"/>
      <c r="E115" s="965"/>
      <c r="F115" s="965"/>
      <c r="G115" s="965"/>
      <c r="H115" s="965"/>
      <c r="I115" s="965"/>
      <c r="J115" s="965"/>
      <c r="K115" s="965"/>
      <c r="L115" s="965"/>
      <c r="M115" s="965"/>
      <c r="N115" s="966"/>
    </row>
    <row r="116" spans="2:14" ht="15" customHeight="1">
      <c r="B116" s="964"/>
      <c r="C116" s="965"/>
      <c r="D116" s="965"/>
      <c r="E116" s="965"/>
      <c r="F116" s="965"/>
      <c r="G116" s="965"/>
      <c r="H116" s="965"/>
      <c r="I116" s="965"/>
      <c r="J116" s="965"/>
      <c r="K116" s="965"/>
      <c r="L116" s="965"/>
      <c r="M116" s="965"/>
      <c r="N116" s="966"/>
    </row>
    <row r="117" spans="2:14" ht="30" customHeight="1">
      <c r="B117" s="967" t="s">
        <v>2325</v>
      </c>
      <c r="C117" s="968"/>
      <c r="D117" s="968"/>
      <c r="E117" s="968"/>
      <c r="F117" s="968"/>
      <c r="G117" s="968"/>
      <c r="H117" s="968"/>
      <c r="I117" s="968"/>
      <c r="J117" s="968"/>
      <c r="K117" s="968"/>
      <c r="L117" s="968"/>
      <c r="M117" s="968"/>
      <c r="N117" s="969"/>
    </row>
    <row r="118" spans="2:14">
      <c r="B118" s="967"/>
      <c r="C118" s="968"/>
      <c r="D118" s="968"/>
      <c r="E118" s="968"/>
      <c r="F118" s="968"/>
      <c r="G118" s="968"/>
      <c r="H118" s="968"/>
      <c r="I118" s="968"/>
      <c r="J118" s="968"/>
      <c r="K118" s="968"/>
      <c r="L118" s="968"/>
      <c r="M118" s="968"/>
      <c r="N118" s="969"/>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70"/>
      <c r="K128" s="970"/>
      <c r="L128" s="970"/>
      <c r="M128" s="970"/>
      <c r="N128" s="971"/>
    </row>
    <row r="129" spans="2:14" ht="15" thickBot="1">
      <c r="B129" s="428" t="s">
        <v>2327</v>
      </c>
      <c r="C129" s="429"/>
      <c r="D129" s="429"/>
      <c r="E129" s="268"/>
      <c r="F129" s="268"/>
      <c r="G129" s="268"/>
      <c r="H129" s="268"/>
      <c r="I129" s="268"/>
      <c r="J129" s="972"/>
      <c r="K129" s="972"/>
      <c r="L129" s="972"/>
      <c r="M129" s="972"/>
      <c r="N129" s="973"/>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326</v>
      </c>
      <c r="B36" s="869" t="str">
        <f>VLOOKUP(A36,EQUIPOS!A6:D154,3,FALSE)</f>
        <v>Sensor de Impacto para prueba de integridad tipo</v>
      </c>
      <c r="C36" s="870"/>
      <c r="D36" s="870"/>
      <c r="E36" s="870"/>
      <c r="F36" s="870"/>
      <c r="G36" s="870"/>
      <c r="H36" s="871"/>
      <c r="I36" s="276"/>
      <c r="J36" s="277"/>
      <c r="K36" s="278">
        <f>VLOOKUP(A36,EQUIPOS!A6:D163,4,FALSE)</f>
        <v>87050</v>
      </c>
      <c r="L36" s="279"/>
      <c r="M36" s="345">
        <v>1</v>
      </c>
      <c r="N36" s="281">
        <f>K36/M36</f>
        <v>87050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87050</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84</v>
      </c>
      <c r="B71" s="55" t="str">
        <f>VLOOKUP(A71,'MANO DE OBRA'!A6:D67,3,FALSE)</f>
        <v>Ingeniero Especialista prueba de  integridad</v>
      </c>
      <c r="C71" s="53"/>
      <c r="D71" s="53"/>
      <c r="E71" s="53"/>
      <c r="F71" s="53"/>
      <c r="G71" s="53"/>
      <c r="H71" s="53"/>
      <c r="I71" s="301">
        <f>K71/J71*100</f>
        <v>207029.18918918917</v>
      </c>
      <c r="J71" s="302">
        <v>185</v>
      </c>
      <c r="K71" s="303">
        <f>VLOOKUP(A71,'MANO DE OBRA'!A6:D97,4,FALSE)</f>
        <v>383004</v>
      </c>
      <c r="L71" s="56"/>
      <c r="M71" s="443">
        <v>0.33333332999999998</v>
      </c>
      <c r="N71" s="404">
        <f>K71/M71</f>
        <v>1149012.0114901201</v>
      </c>
      <c r="O71" s="112"/>
    </row>
    <row r="72" spans="1:15">
      <c r="A72" s="168" t="s">
        <v>89</v>
      </c>
      <c r="B72" s="55" t="str">
        <f>VLOOKUP(A72,'MANO DE OBRA'!A7:D67,3,FALSE)</f>
        <v>Operador prueba de integridad</v>
      </c>
      <c r="C72" s="53"/>
      <c r="D72" s="53"/>
      <c r="E72" s="53"/>
      <c r="F72" s="53"/>
      <c r="G72" s="53"/>
      <c r="H72" s="53"/>
      <c r="I72" s="301">
        <f>K72/J72*100</f>
        <v>69009.729729729719</v>
      </c>
      <c r="J72" s="302">
        <v>185</v>
      </c>
      <c r="K72" s="303">
        <f>VLOOKUP(A72,'MANO DE OBRA'!A7:D98,4,FALSE)</f>
        <v>127668</v>
      </c>
      <c r="L72" s="56"/>
      <c r="M72" s="441">
        <v>0.33333332999999998</v>
      </c>
      <c r="N72" s="404">
        <f>K72/M72</f>
        <v>383004.00383004005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1532016.0153201602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1619066.0153201602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323813.20306403207</v>
      </c>
      <c r="M84" s="856"/>
      <c r="N84" s="57"/>
    </row>
    <row r="85" spans="1:14">
      <c r="B85" s="95" t="s">
        <v>1057</v>
      </c>
      <c r="C85" s="96"/>
      <c r="D85" s="96"/>
      <c r="E85" s="96"/>
      <c r="F85" s="96"/>
      <c r="G85" s="96"/>
      <c r="H85" s="96"/>
      <c r="I85" s="93"/>
      <c r="J85" s="94"/>
      <c r="K85" s="313">
        <v>0.05</v>
      </c>
      <c r="L85" s="855">
        <f>N79*K85</f>
        <v>80953.300766008018</v>
      </c>
      <c r="M85" s="856"/>
      <c r="N85" s="57"/>
    </row>
    <row r="86" spans="1:14" ht="15" thickBot="1">
      <c r="B86" s="97" t="s">
        <v>1058</v>
      </c>
      <c r="C86" s="98"/>
      <c r="D86" s="98"/>
      <c r="E86" s="98"/>
      <c r="F86" s="98"/>
      <c r="G86" s="98"/>
      <c r="H86" s="98"/>
      <c r="I86" s="99"/>
      <c r="J86" s="100"/>
      <c r="K86" s="314">
        <v>0.05</v>
      </c>
      <c r="L86" s="857">
        <f>N79*K86</f>
        <v>80953.300766008018</v>
      </c>
      <c r="M86" s="858"/>
      <c r="N86" s="57"/>
    </row>
    <row r="87" spans="1:14" ht="15" thickBot="1">
      <c r="B87" s="820" t="s">
        <v>1037</v>
      </c>
      <c r="C87" s="821"/>
      <c r="D87" s="821"/>
      <c r="E87" s="821"/>
      <c r="F87" s="821"/>
      <c r="G87" s="821"/>
      <c r="H87" s="821"/>
      <c r="I87" s="821"/>
      <c r="J87" s="821"/>
      <c r="K87" s="821"/>
      <c r="L87" s="821"/>
      <c r="M87" s="822"/>
      <c r="N87" s="58">
        <f>L84+L85+L86</f>
        <v>485719.80459604814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2104785.8199162083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320</v>
      </c>
      <c r="B36" s="869" t="str">
        <f>VLOOKUP(A36,EQUIPOS!A6:D154,3,FALSE)</f>
        <v>Retroexcavadora sobre llantas, motor 62HP, Profundidad de excavación de 5.41 metros.</v>
      </c>
      <c r="C36" s="870"/>
      <c r="D36" s="870"/>
      <c r="E36" s="870"/>
      <c r="F36" s="870"/>
      <c r="G36" s="870"/>
      <c r="H36" s="871"/>
      <c r="I36" s="276"/>
      <c r="J36" s="277"/>
      <c r="K36" s="278">
        <f>VLOOKUP(A36,EQUIPOS!A6:D163,4,FALSE)</f>
        <v>90000</v>
      </c>
      <c r="L36" s="279"/>
      <c r="M36" s="345">
        <v>10</v>
      </c>
      <c r="N36" s="281">
        <f>K36/M36</f>
        <v>9000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319.17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9319.17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30570</v>
      </c>
      <c r="N48" s="281">
        <f>K48*M48</f>
        <v>14945.333333333334</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18000</v>
      </c>
      <c r="N49" s="281">
        <f>K49*M49</f>
        <v>24000</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4400</v>
      </c>
      <c r="N50" s="281">
        <f>K50*M50</f>
        <v>6600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45545.333333333336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80</v>
      </c>
      <c r="N71" s="404">
        <f>K71/M71</f>
        <v>1915.0250000000001</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1">
        <v>80</v>
      </c>
      <c r="N72" s="404">
        <f>K72/M72</f>
        <v>1276.675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3191.7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58056.203333333331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11611.240666666667</v>
      </c>
      <c r="M84" s="856"/>
      <c r="N84" s="57"/>
    </row>
    <row r="85" spans="1:14">
      <c r="B85" s="95" t="s">
        <v>1057</v>
      </c>
      <c r="C85" s="96"/>
      <c r="D85" s="96"/>
      <c r="E85" s="96"/>
      <c r="F85" s="96"/>
      <c r="G85" s="96"/>
      <c r="H85" s="96"/>
      <c r="I85" s="93"/>
      <c r="J85" s="94"/>
      <c r="K85" s="313">
        <v>0.05</v>
      </c>
      <c r="L85" s="855">
        <f>N79*K85</f>
        <v>2902.8101666666666</v>
      </c>
      <c r="M85" s="856"/>
      <c r="N85" s="57"/>
    </row>
    <row r="86" spans="1:14" ht="15" thickBot="1">
      <c r="B86" s="97" t="s">
        <v>1058</v>
      </c>
      <c r="C86" s="98"/>
      <c r="D86" s="98"/>
      <c r="E86" s="98"/>
      <c r="F86" s="98"/>
      <c r="G86" s="98"/>
      <c r="H86" s="98"/>
      <c r="I86" s="99"/>
      <c r="J86" s="100"/>
      <c r="K86" s="314">
        <v>0.05</v>
      </c>
      <c r="L86" s="857">
        <f>N79*K86</f>
        <v>2902.8101666666666</v>
      </c>
      <c r="M86" s="858"/>
      <c r="N86" s="57"/>
    </row>
    <row r="87" spans="1:14" ht="15" thickBot="1">
      <c r="B87" s="820" t="s">
        <v>1037</v>
      </c>
      <c r="C87" s="821"/>
      <c r="D87" s="821"/>
      <c r="E87" s="821"/>
      <c r="F87" s="821"/>
      <c r="G87" s="821"/>
      <c r="H87" s="821"/>
      <c r="I87" s="821"/>
      <c r="J87" s="821"/>
      <c r="K87" s="821"/>
      <c r="L87" s="821"/>
      <c r="M87" s="822"/>
      <c r="N87" s="58">
        <f>L84+L85+L86</f>
        <v>17416.861000000001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75473.064333333328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ht="27"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204</v>
      </c>
      <c r="B36" s="869" t="str">
        <f>VLOOKUP(A36,EQUIPOS!A6:D154,3,FALSE)</f>
        <v xml:space="preserve">Equipo de soldadura 250 AMP
</v>
      </c>
      <c r="C36" s="870"/>
      <c r="D36" s="870"/>
      <c r="E36" s="870"/>
      <c r="F36" s="870"/>
      <c r="G36" s="870"/>
      <c r="H36" s="871"/>
      <c r="I36" s="276"/>
      <c r="J36" s="277"/>
      <c r="K36" s="278">
        <f>VLOOKUP(A36,EQUIPOS!A6:D163,4,FALSE)</f>
        <v>13230</v>
      </c>
      <c r="L36" s="279"/>
      <c r="M36" s="345">
        <v>10</v>
      </c>
      <c r="N36" s="281">
        <f>K36/M36</f>
        <v>1323</v>
      </c>
    </row>
    <row r="37" spans="1:14">
      <c r="A37" s="119" t="s">
        <v>320</v>
      </c>
      <c r="B37" s="869" t="str">
        <f>VLOOKUP(A37,EQUIPOS!A7:D154,3,FALSE)</f>
        <v>Retroexcavadora sobre llantas, motor 62HP, Profundidad de excavación de 5.41 metros.</v>
      </c>
      <c r="C37" s="870"/>
      <c r="D37" s="870"/>
      <c r="E37" s="870"/>
      <c r="F37" s="870"/>
      <c r="G37" s="870"/>
      <c r="H37" s="871"/>
      <c r="I37" s="430"/>
      <c r="J37" s="431"/>
      <c r="K37" s="278">
        <f>VLOOKUP(A37,EQUIPOS!A7:D164,4,FALSE)</f>
        <v>90000</v>
      </c>
      <c r="L37" s="344"/>
      <c r="M37" s="345">
        <v>10</v>
      </c>
      <c r="N37" s="281">
        <f>K37/M37</f>
        <v>9000</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383.0025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10706.002500000001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12150</v>
      </c>
      <c r="N48" s="281">
        <f>K48*M48</f>
        <v>400.95000000000005</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91430</v>
      </c>
      <c r="N49" s="281">
        <f>K49*M49</f>
        <v>274290</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840</v>
      </c>
      <c r="N50" s="281">
        <f>K50*M50</f>
        <v>8400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283090.95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68"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0">
        <v>80</v>
      </c>
      <c r="N71" s="404">
        <f>K71/M71</f>
        <v>1276.675</v>
      </c>
      <c r="O71" s="112"/>
    </row>
    <row r="72" spans="1:15">
      <c r="A72" s="168" t="s">
        <v>56</v>
      </c>
      <c r="B72" s="55" t="str">
        <f>VLOOKUP(A72,'MANO DE OBRA'!A8:D69,3,FALSE)</f>
        <v>Soldador</v>
      </c>
      <c r="C72" s="53"/>
      <c r="D72" s="53"/>
      <c r="E72" s="53"/>
      <c r="F72" s="53"/>
      <c r="G72" s="53"/>
      <c r="H72" s="53"/>
      <c r="I72" s="301">
        <f>K72/J72*100</f>
        <v>55207.567567567574</v>
      </c>
      <c r="J72" s="302">
        <v>185</v>
      </c>
      <c r="K72" s="303">
        <f>VLOOKUP(A72,'MANO DE OBRA'!A8:D100,4,FALSE)</f>
        <v>102134</v>
      </c>
      <c r="L72" s="56"/>
      <c r="M72" s="440">
        <v>80</v>
      </c>
      <c r="N72" s="404">
        <f>K72/M72</f>
        <v>1276.675</v>
      </c>
    </row>
    <row r="73" spans="1:15">
      <c r="A73" t="s">
        <v>30</v>
      </c>
      <c r="B73" s="55" t="str">
        <f>VLOOKUP(A73,'MANO DE OBRA'!A9:D70,3,FALSE)</f>
        <v>Oficial</v>
      </c>
      <c r="C73" s="53"/>
      <c r="D73" s="53"/>
      <c r="E73" s="53"/>
      <c r="F73" s="53"/>
      <c r="G73" s="53"/>
      <c r="H73" s="53"/>
      <c r="I73" s="301">
        <f>K73/J73*100</f>
        <v>55207.567567567574</v>
      </c>
      <c r="J73" s="302">
        <v>185</v>
      </c>
      <c r="K73" s="303">
        <f>VLOOKUP(A73,'MANO DE OBRA'!A9:D101,4,FALSE)</f>
        <v>102134</v>
      </c>
      <c r="L73" s="56"/>
      <c r="M73" s="441">
        <v>80</v>
      </c>
      <c r="N73" s="404">
        <f>K73/M73</f>
        <v>1276.675</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3830.0249999999996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297626.97750000004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59525.395500000013</v>
      </c>
      <c r="M84" s="856"/>
      <c r="N84" s="57"/>
    </row>
    <row r="85" spans="1:14">
      <c r="B85" s="95" t="s">
        <v>1057</v>
      </c>
      <c r="C85" s="96"/>
      <c r="D85" s="96"/>
      <c r="E85" s="96"/>
      <c r="F85" s="96"/>
      <c r="G85" s="96"/>
      <c r="H85" s="96"/>
      <c r="I85" s="93"/>
      <c r="J85" s="94"/>
      <c r="K85" s="313">
        <v>0.05</v>
      </c>
      <c r="L85" s="855">
        <f>N79*K85</f>
        <v>14881.348875000003</v>
      </c>
      <c r="M85" s="856"/>
      <c r="N85" s="57"/>
    </row>
    <row r="86" spans="1:14" ht="15" thickBot="1">
      <c r="B86" s="97" t="s">
        <v>1058</v>
      </c>
      <c r="C86" s="98"/>
      <c r="D86" s="98"/>
      <c r="E86" s="98"/>
      <c r="F86" s="98"/>
      <c r="G86" s="98"/>
      <c r="H86" s="98"/>
      <c r="I86" s="99"/>
      <c r="J86" s="100"/>
      <c r="K86" s="314">
        <v>0.05</v>
      </c>
      <c r="L86" s="857">
        <f>N79*K86</f>
        <v>14881.348875000003</v>
      </c>
      <c r="M86" s="858"/>
      <c r="N86" s="57"/>
    </row>
    <row r="87" spans="1:14" ht="15" thickBot="1">
      <c r="B87" s="820" t="s">
        <v>1037</v>
      </c>
      <c r="C87" s="821"/>
      <c r="D87" s="821"/>
      <c r="E87" s="821"/>
      <c r="F87" s="821"/>
      <c r="G87" s="821"/>
      <c r="H87" s="821"/>
      <c r="I87" s="821"/>
      <c r="J87" s="821"/>
      <c r="K87" s="821"/>
      <c r="L87" s="821"/>
      <c r="M87" s="822"/>
      <c r="N87" s="58">
        <f>L84+L85+L86</f>
        <v>89288.093250000005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386915.07075000007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ht="2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282</v>
      </c>
      <c r="B36" s="869" t="str">
        <f>VLOOKUP(A36,EQUIPOS!A6:D154,3,FALSE)</f>
        <v>Piloteadora potencia 250KW, RPM 1800, fuerza elevadora 200KN</v>
      </c>
      <c r="C36" s="870"/>
      <c r="D36" s="870"/>
      <c r="E36" s="870"/>
      <c r="F36" s="870"/>
      <c r="G36" s="870"/>
      <c r="H36" s="871"/>
      <c r="I36" s="276"/>
      <c r="J36" s="277"/>
      <c r="K36" s="278">
        <f>VLOOKUP(A36,EQUIPOS!A6:D163,4,FALSE)</f>
        <v>529200</v>
      </c>
      <c r="L36" s="279"/>
      <c r="M36" s="345">
        <v>2</v>
      </c>
      <c r="N36" s="281">
        <f>K36/M36</f>
        <v>264600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4468.375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269068.375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3110</v>
      </c>
      <c r="N48" s="281">
        <f>K48*M48</f>
        <v>87080</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355250</v>
      </c>
      <c r="N49" s="281">
        <f>K49*M49</f>
        <v>124337.49999999999</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22160</v>
      </c>
      <c r="N50" s="281">
        <f>K50*M50</f>
        <v>66480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277897.5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7">
        <f>VLOOKUP(A60,TRANSPORTE!A2:D117,4,FALSE)</f>
        <v>1530</v>
      </c>
      <c r="M60" s="908"/>
      <c r="N60" s="296">
        <f>K60*L60</f>
        <v>535.5</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535.5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68"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8</v>
      </c>
      <c r="N71" s="404">
        <f>K71/M71</f>
        <v>31917</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0">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44683.75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592185.125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118437.02500000001</v>
      </c>
      <c r="M84" s="856"/>
      <c r="N84" s="57"/>
    </row>
    <row r="85" spans="1:14">
      <c r="B85" s="95" t="s">
        <v>1057</v>
      </c>
      <c r="C85" s="96"/>
      <c r="D85" s="96"/>
      <c r="E85" s="96"/>
      <c r="F85" s="96"/>
      <c r="G85" s="96"/>
      <c r="H85" s="96"/>
      <c r="I85" s="93"/>
      <c r="J85" s="94"/>
      <c r="K85" s="313">
        <v>0.05</v>
      </c>
      <c r="L85" s="855">
        <f>N79*K85</f>
        <v>29609.256250000002</v>
      </c>
      <c r="M85" s="856"/>
      <c r="N85" s="57"/>
    </row>
    <row r="86" spans="1:14" ht="15" thickBot="1">
      <c r="B86" s="97" t="s">
        <v>1058</v>
      </c>
      <c r="C86" s="98"/>
      <c r="D86" s="98"/>
      <c r="E86" s="98"/>
      <c r="F86" s="98"/>
      <c r="G86" s="98"/>
      <c r="H86" s="98"/>
      <c r="I86" s="99"/>
      <c r="J86" s="100"/>
      <c r="K86" s="314">
        <v>0.05</v>
      </c>
      <c r="L86" s="857">
        <f>N79*K86</f>
        <v>29609.256250000002</v>
      </c>
      <c r="M86" s="858"/>
      <c r="N86" s="57"/>
    </row>
    <row r="87" spans="1:14" ht="15" thickBot="1">
      <c r="B87" s="820" t="s">
        <v>1037</v>
      </c>
      <c r="C87" s="821"/>
      <c r="D87" s="821"/>
      <c r="E87" s="821"/>
      <c r="F87" s="821"/>
      <c r="G87" s="821"/>
      <c r="H87" s="821"/>
      <c r="I87" s="821"/>
      <c r="J87" s="821"/>
      <c r="K87" s="821"/>
      <c r="L87" s="821"/>
      <c r="M87" s="822"/>
      <c r="N87" s="58">
        <f>L84+L85+L86</f>
        <v>177655.53750000001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769840.66249999998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282</v>
      </c>
      <c r="B36" s="869" t="str">
        <f>VLOOKUP(A36,EQUIPOS!A6:D154,3,FALSE)</f>
        <v>Piloteadora potencia 250KW, RPM 1800, fuerza elevadora 200KN</v>
      </c>
      <c r="C36" s="870"/>
      <c r="D36" s="870"/>
      <c r="E36" s="870"/>
      <c r="F36" s="870"/>
      <c r="G36" s="870"/>
      <c r="H36" s="871"/>
      <c r="I36" s="276"/>
      <c r="J36" s="277"/>
      <c r="K36" s="278">
        <f>VLOOKUP(A36,EQUIPOS!A6:D163,4,FALSE)</f>
        <v>529200</v>
      </c>
      <c r="L36" s="279"/>
      <c r="M36" s="345">
        <v>2</v>
      </c>
      <c r="N36" s="281">
        <f>K36/M36</f>
        <v>264600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4468.375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269068.375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3110</v>
      </c>
      <c r="N48" s="281">
        <f>K48*M48</f>
        <v>87080</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491760</v>
      </c>
      <c r="N49" s="281">
        <f>K49*M49</f>
        <v>172116</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22160</v>
      </c>
      <c r="N50" s="281">
        <f>K50*M50</f>
        <v>44320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303516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7">
        <f>VLOOKUP(A60,TRANSPORTE!A2:D117,4,FALSE)</f>
        <v>1530</v>
      </c>
      <c r="M60" s="908"/>
      <c r="N60" s="296">
        <f>K60*L60</f>
        <v>535.5</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535.5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68"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8</v>
      </c>
      <c r="N71" s="404">
        <f>K71/M71</f>
        <v>31917</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0">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44683.75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617803.625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123560.72500000001</v>
      </c>
      <c r="M84" s="856"/>
      <c r="N84" s="57"/>
    </row>
    <row r="85" spans="1:14">
      <c r="B85" s="95" t="s">
        <v>1057</v>
      </c>
      <c r="C85" s="96"/>
      <c r="D85" s="96"/>
      <c r="E85" s="96"/>
      <c r="F85" s="96"/>
      <c r="G85" s="96"/>
      <c r="H85" s="96"/>
      <c r="I85" s="93"/>
      <c r="J85" s="94"/>
      <c r="K85" s="313">
        <v>0.05</v>
      </c>
      <c r="L85" s="855">
        <f>N79*K85</f>
        <v>30890.181250000001</v>
      </c>
      <c r="M85" s="856"/>
      <c r="N85" s="57"/>
    </row>
    <row r="86" spans="1:14" ht="15" thickBot="1">
      <c r="B86" s="97" t="s">
        <v>1058</v>
      </c>
      <c r="C86" s="98"/>
      <c r="D86" s="98"/>
      <c r="E86" s="98"/>
      <c r="F86" s="98"/>
      <c r="G86" s="98"/>
      <c r="H86" s="98"/>
      <c r="I86" s="99"/>
      <c r="J86" s="100"/>
      <c r="K86" s="314">
        <v>0.05</v>
      </c>
      <c r="L86" s="857">
        <f>N79*K86</f>
        <v>30890.181250000001</v>
      </c>
      <c r="M86" s="858"/>
      <c r="N86" s="57"/>
    </row>
    <row r="87" spans="1:14" ht="15" thickBot="1">
      <c r="B87" s="820" t="s">
        <v>1037</v>
      </c>
      <c r="C87" s="821"/>
      <c r="D87" s="821"/>
      <c r="E87" s="821"/>
      <c r="F87" s="821"/>
      <c r="G87" s="821"/>
      <c r="H87" s="821"/>
      <c r="I87" s="821"/>
      <c r="J87" s="821"/>
      <c r="K87" s="821"/>
      <c r="L87" s="821"/>
      <c r="M87" s="822"/>
      <c r="N87" s="58">
        <f>L84+L85+L86</f>
        <v>185341.08749999999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803144.71250000002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195</v>
      </c>
      <c r="B36" s="869" t="str">
        <f>VLOOKUP(A36,EQUIPOS!A6:D154,3,FALSE)</f>
        <v xml:space="preserve">Equipo de oxicorte, Capacidad de corte: hasta 6´´ (152mm) </v>
      </c>
      <c r="C36" s="870"/>
      <c r="D36" s="870"/>
      <c r="E36" s="870"/>
      <c r="F36" s="870"/>
      <c r="G36" s="870"/>
      <c r="H36" s="871"/>
      <c r="I36" s="276"/>
      <c r="J36" s="277"/>
      <c r="K36" s="278">
        <f>VLOOKUP(A36,EQUIPOS!A6:D163,4,FALSE)</f>
        <v>17850</v>
      </c>
      <c r="L36" s="279"/>
      <c r="M36" s="345">
        <v>1.1299999999999999</v>
      </c>
      <c r="N36" s="281">
        <f>K36/M36</f>
        <v>15796.460176991151</v>
      </c>
    </row>
    <row r="37" spans="1:14">
      <c r="A37" s="119" t="s">
        <v>332</v>
      </c>
      <c r="B37" s="869" t="str">
        <f>VLOOKUP(A37,EQUIPOS!A7:D154,3,FALSE)</f>
        <v xml:space="preserve">Taladro de 1/2´´, pulidora, lijadora y circular
</v>
      </c>
      <c r="C37" s="870"/>
      <c r="D37" s="870"/>
      <c r="E37" s="870"/>
      <c r="F37" s="870"/>
      <c r="G37" s="870"/>
      <c r="H37" s="871"/>
      <c r="I37" s="430"/>
      <c r="J37" s="431"/>
      <c r="K37" s="278">
        <f>VLOOKUP(A37,EQUIPOS!A7:D164,4,FALSE)</f>
        <v>4463</v>
      </c>
      <c r="L37" s="344"/>
      <c r="M37" s="345">
        <v>0.53</v>
      </c>
      <c r="N37" s="281">
        <f>K37/M37</f>
        <v>8420.7547169811314</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2553.3500000000004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26770.564893972281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65000</v>
      </c>
      <c r="N48" s="281">
        <f>K48*M48</f>
        <v>1300</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15000</v>
      </c>
      <c r="N49" s="281">
        <f>K49*M49</f>
        <v>7500</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92820</v>
      </c>
      <c r="N50" s="281">
        <f>K50*M50</f>
        <v>7425.6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16225.6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6</v>
      </c>
      <c r="N71" s="404">
        <f>K71/M71</f>
        <v>8511.1666666666661</v>
      </c>
      <c r="O71" s="112"/>
    </row>
    <row r="72" spans="1:15">
      <c r="A72" s="168" t="s">
        <v>56</v>
      </c>
      <c r="B72" s="55" t="str">
        <f>VLOOKUP(A72,'MANO DE OBRA'!A8:D69,3,FALSE)</f>
        <v>Soldador</v>
      </c>
      <c r="C72" s="53"/>
      <c r="D72" s="53"/>
      <c r="E72" s="53"/>
      <c r="F72" s="53"/>
      <c r="G72" s="53"/>
      <c r="H72" s="53"/>
      <c r="I72" s="301">
        <f>K72/J72*100</f>
        <v>55207.567567567574</v>
      </c>
      <c r="J72" s="302">
        <v>185</v>
      </c>
      <c r="K72" s="303">
        <f>VLOOKUP(A72,'MANO DE OBRA'!A8:D100,4,FALSE)</f>
        <v>102134</v>
      </c>
      <c r="L72" s="56"/>
      <c r="M72" s="440">
        <v>6</v>
      </c>
      <c r="N72" s="404">
        <f>K72/M72</f>
        <v>17022.333333333332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25533.5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68529.66489397228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13705.932978794457</v>
      </c>
      <c r="M84" s="856"/>
      <c r="N84" s="57"/>
    </row>
    <row r="85" spans="1:14">
      <c r="B85" s="95" t="s">
        <v>1057</v>
      </c>
      <c r="C85" s="96"/>
      <c r="D85" s="96"/>
      <c r="E85" s="96"/>
      <c r="F85" s="96"/>
      <c r="G85" s="96"/>
      <c r="H85" s="96"/>
      <c r="I85" s="93"/>
      <c r="J85" s="94"/>
      <c r="K85" s="313">
        <v>0.05</v>
      </c>
      <c r="L85" s="855">
        <f>N79*K85</f>
        <v>3426.4832446986143</v>
      </c>
      <c r="M85" s="856"/>
      <c r="N85" s="57"/>
    </row>
    <row r="86" spans="1:14" ht="15" thickBot="1">
      <c r="B86" s="97" t="s">
        <v>1058</v>
      </c>
      <c r="C86" s="98"/>
      <c r="D86" s="98"/>
      <c r="E86" s="98"/>
      <c r="F86" s="98"/>
      <c r="G86" s="98"/>
      <c r="H86" s="98"/>
      <c r="I86" s="99"/>
      <c r="J86" s="100"/>
      <c r="K86" s="314">
        <v>0.05</v>
      </c>
      <c r="L86" s="857">
        <f>N79*K86</f>
        <v>3426.4832446986143</v>
      </c>
      <c r="M86" s="858"/>
      <c r="N86" s="57"/>
    </row>
    <row r="87" spans="1:14" ht="15" thickBot="1">
      <c r="B87" s="820" t="s">
        <v>1037</v>
      </c>
      <c r="C87" s="821"/>
      <c r="D87" s="821"/>
      <c r="E87" s="821"/>
      <c r="F87" s="821"/>
      <c r="G87" s="821"/>
      <c r="H87" s="821"/>
      <c r="I87" s="821"/>
      <c r="J87" s="821"/>
      <c r="K87" s="821"/>
      <c r="L87" s="821"/>
      <c r="M87" s="822"/>
      <c r="N87" s="58">
        <f>L84+L85+L86</f>
        <v>20558.899468191685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89088.564362163961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123</v>
      </c>
      <c r="B36" s="869" t="str">
        <f>VLOOKUP(A36,EQUIPOS!A6:D154,3,FALSE)</f>
        <v>Bomba de inyección de lechada</v>
      </c>
      <c r="C36" s="870"/>
      <c r="D36" s="870"/>
      <c r="E36" s="870"/>
      <c r="F36" s="870"/>
      <c r="G36" s="870"/>
      <c r="H36" s="871"/>
      <c r="I36" s="276"/>
      <c r="J36" s="277"/>
      <c r="K36" s="278">
        <f>VLOOKUP(A36,EQUIPOS!A6:D163,4,FALSE)</f>
        <v>18380</v>
      </c>
      <c r="L36" s="279"/>
      <c r="M36" s="345">
        <v>12</v>
      </c>
      <c r="N36" s="281">
        <f t="shared" ref="N36:N42" si="0">K36/M36</f>
        <v>1531.6666666666667</v>
      </c>
    </row>
    <row r="37" spans="1:14">
      <c r="A37" s="119" t="s">
        <v>288</v>
      </c>
      <c r="B37" s="869" t="str">
        <f>VLOOKUP(A37,EQUIPOS!A7:D154,3,FALSE)</f>
        <v xml:space="preserve">Planta eléctrica </v>
      </c>
      <c r="C37" s="870"/>
      <c r="D37" s="870"/>
      <c r="E37" s="870"/>
      <c r="F37" s="870"/>
      <c r="G37" s="870"/>
      <c r="H37" s="871"/>
      <c r="I37" s="276"/>
      <c r="J37" s="277"/>
      <c r="K37" s="278">
        <f>VLOOKUP(A37,EQUIPOS!A7:D164,4,FALSE)</f>
        <v>8190</v>
      </c>
      <c r="L37" s="279"/>
      <c r="M37" s="345">
        <v>1.3</v>
      </c>
      <c r="N37" s="281">
        <f t="shared" si="0"/>
        <v>6300</v>
      </c>
    </row>
    <row r="38" spans="1:14">
      <c r="A38" s="119" t="s">
        <v>125</v>
      </c>
      <c r="B38" s="869" t="str">
        <f>VLOOKUP(A38,EQUIPOS!A8:D154,3,FALSE)</f>
        <v>Bomba para gato de tensionamiento</v>
      </c>
      <c r="C38" s="870"/>
      <c r="D38" s="870"/>
      <c r="E38" s="870"/>
      <c r="F38" s="870"/>
      <c r="G38" s="870"/>
      <c r="H38" s="871"/>
      <c r="I38" s="276"/>
      <c r="J38" s="277"/>
      <c r="K38" s="278">
        <f>VLOOKUP(A38,EQUIPOS!A8:D165,4,FALSE)</f>
        <v>43580</v>
      </c>
      <c r="L38" s="279"/>
      <c r="M38" s="345">
        <v>12</v>
      </c>
      <c r="N38" s="281">
        <f t="shared" si="0"/>
        <v>3631.6666666666665</v>
      </c>
    </row>
    <row r="39" spans="1:14">
      <c r="A39" s="119" t="s">
        <v>180</v>
      </c>
      <c r="B39" s="869" t="str">
        <f>VLOOKUP(A39,EQUIPOS!A9:D154,3,FALSE)</f>
        <v>Compresor 120 HP, con martillo.</v>
      </c>
      <c r="C39" s="870"/>
      <c r="D39" s="870"/>
      <c r="E39" s="870"/>
      <c r="F39" s="870"/>
      <c r="G39" s="870"/>
      <c r="H39" s="871"/>
      <c r="I39" s="276"/>
      <c r="J39" s="277"/>
      <c r="K39" s="278">
        <f>VLOOKUP(A39,EQUIPOS!A9:D166,4,FALSE)</f>
        <v>90000</v>
      </c>
      <c r="L39" s="279"/>
      <c r="M39" s="345">
        <v>1.3</v>
      </c>
      <c r="N39" s="281">
        <f t="shared" si="0"/>
        <v>69230.769230769234</v>
      </c>
    </row>
    <row r="40" spans="1:14">
      <c r="A40" s="119" t="s">
        <v>197</v>
      </c>
      <c r="B40" s="869" t="str">
        <f>VLOOKUP(A40,EQUIPOS!A10:D154,3,FALSE)</f>
        <v>Equipo de perforación (TRACKDRILL), potencia 40 HP, 2100 golpes / minuto</v>
      </c>
      <c r="C40" s="870"/>
      <c r="D40" s="870"/>
      <c r="E40" s="870"/>
      <c r="F40" s="870"/>
      <c r="G40" s="870"/>
      <c r="H40" s="871"/>
      <c r="I40" s="276"/>
      <c r="J40" s="277"/>
      <c r="K40" s="278">
        <f>VLOOKUP(A40,EQUIPOS!A10:D167,4,FALSE)</f>
        <v>142800</v>
      </c>
      <c r="L40" s="279"/>
      <c r="M40" s="345">
        <v>1.3</v>
      </c>
      <c r="N40" s="281">
        <f t="shared" si="0"/>
        <v>109846.15384615384</v>
      </c>
    </row>
    <row r="41" spans="1:14">
      <c r="A41" s="119" t="s">
        <v>195</v>
      </c>
      <c r="B41" s="869" t="str">
        <f>VLOOKUP(A41,EQUIPOS!A11:D155,3,FALSE)</f>
        <v xml:space="preserve">Equipo de oxicorte, Capacidad de corte: hasta 6´´ (152mm) </v>
      </c>
      <c r="C41" s="870"/>
      <c r="D41" s="870"/>
      <c r="E41" s="870"/>
      <c r="F41" s="870"/>
      <c r="G41" s="870"/>
      <c r="H41" s="871"/>
      <c r="I41" s="276"/>
      <c r="J41" s="277"/>
      <c r="K41" s="278">
        <f>VLOOKUP(A41,EQUIPOS!A11:D168,4,FALSE)</f>
        <v>17850</v>
      </c>
      <c r="L41" s="279"/>
      <c r="M41" s="345">
        <v>15</v>
      </c>
      <c r="N41" s="281">
        <f t="shared" si="0"/>
        <v>1190</v>
      </c>
    </row>
    <row r="42" spans="1:14">
      <c r="A42" s="119" t="s">
        <v>240</v>
      </c>
      <c r="B42" s="869" t="str">
        <f>VLOOKUP(A42,EQUIPOS!A12:D156,3,FALSE)</f>
        <v>Gato para tensionamiento, fuerza Max 200 ton, área de tensión 314 cm2.</v>
      </c>
      <c r="C42" s="870"/>
      <c r="D42" s="870"/>
      <c r="E42" s="870"/>
      <c r="F42" s="870"/>
      <c r="G42" s="870"/>
      <c r="H42" s="871"/>
      <c r="I42" s="276"/>
      <c r="J42" s="277"/>
      <c r="K42" s="278">
        <f>VLOOKUP(A42,EQUIPOS!A12:D169,4,FALSE)</f>
        <v>147130</v>
      </c>
      <c r="L42" s="279"/>
      <c r="M42" s="345">
        <v>12</v>
      </c>
      <c r="N42" s="281">
        <f t="shared" si="0"/>
        <v>12260.833333333334</v>
      </c>
    </row>
    <row r="43" spans="1:14">
      <c r="A43" s="119"/>
      <c r="B43" s="869"/>
      <c r="C43" s="870"/>
      <c r="D43" s="870"/>
      <c r="E43" s="870"/>
      <c r="F43" s="870"/>
      <c r="G43" s="870"/>
      <c r="H43" s="871"/>
      <c r="I43" s="430"/>
      <c r="J43" s="431"/>
      <c r="K43" s="278"/>
      <c r="L43" s="344"/>
      <c r="M43" s="345"/>
      <c r="N43" s="281"/>
    </row>
    <row r="44" spans="1:14">
      <c r="A44" s="119"/>
      <c r="B44" s="869"/>
      <c r="C44" s="870"/>
      <c r="D44" s="870"/>
      <c r="E44" s="870"/>
      <c r="F44" s="870"/>
      <c r="G44" s="870"/>
      <c r="H44" s="871"/>
      <c r="I44" s="337"/>
      <c r="J44" s="339"/>
      <c r="K44" s="278"/>
      <c r="L44" s="432"/>
      <c r="M44" s="433"/>
      <c r="N44" s="281"/>
    </row>
    <row r="45" spans="1:14">
      <c r="B45" s="869"/>
      <c r="C45" s="870"/>
      <c r="D45" s="870"/>
      <c r="E45" s="870"/>
      <c r="F45" s="870"/>
      <c r="G45" s="870"/>
      <c r="H45" s="871"/>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3928.25</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3">
        <f>SUM(N36:N48)</f>
        <v>207919.33974358975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4" t="s">
        <v>1029</v>
      </c>
      <c r="K53" s="91" t="s">
        <v>1030</v>
      </c>
      <c r="L53" s="901" t="s">
        <v>1039</v>
      </c>
      <c r="M53" s="900"/>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4400</v>
      </c>
      <c r="N54" s="281">
        <f>K54*M54</f>
        <v>880</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4660</v>
      </c>
      <c r="N55" s="281">
        <f t="shared" ref="N55:N67" si="1">K55*M55</f>
        <v>25769.800000000003</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27700</v>
      </c>
      <c r="N56" s="281">
        <f t="shared" si="1"/>
        <v>221.6</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12150</v>
      </c>
      <c r="N57" s="281">
        <f t="shared" si="1"/>
        <v>267.3</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1130</v>
      </c>
      <c r="N58" s="281">
        <f t="shared" si="1"/>
        <v>339</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1750</v>
      </c>
      <c r="N59" s="281">
        <f t="shared" si="1"/>
        <v>175</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14230</v>
      </c>
      <c r="N60" s="281">
        <f t="shared" si="1"/>
        <v>7115</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62930</v>
      </c>
      <c r="N61" s="281">
        <f t="shared" si="1"/>
        <v>6293</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1000</v>
      </c>
      <c r="N62" s="281">
        <f t="shared" si="1"/>
        <v>10000</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13270</v>
      </c>
      <c r="N63" s="281">
        <f t="shared" si="1"/>
        <v>13270</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10440</v>
      </c>
      <c r="N64" s="281">
        <f t="shared" si="1"/>
        <v>5220</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6810</v>
      </c>
      <c r="N65" s="281">
        <f t="shared" si="1"/>
        <v>3745.5000000000005</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4400</v>
      </c>
      <c r="N66" s="281">
        <f t="shared" si="1"/>
        <v>220</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5270</v>
      </c>
      <c r="N67" s="281">
        <f t="shared" si="1"/>
        <v>5270</v>
      </c>
    </row>
    <row r="68" spans="1:14" ht="15" thickBot="1">
      <c r="B68" s="49"/>
      <c r="C68" s="319"/>
      <c r="D68" s="319"/>
      <c r="E68" s="319"/>
      <c r="F68" s="319"/>
      <c r="G68" s="319"/>
      <c r="H68" s="319"/>
      <c r="I68" s="319"/>
      <c r="J68" s="444"/>
      <c r="K68" s="132"/>
      <c r="L68" s="334"/>
      <c r="M68" s="411"/>
      <c r="N68" s="281"/>
    </row>
    <row r="69" spans="1:14" ht="15" thickBot="1">
      <c r="B69" s="820" t="s">
        <v>1037</v>
      </c>
      <c r="C69" s="821"/>
      <c r="D69" s="821"/>
      <c r="E69" s="821"/>
      <c r="F69" s="821"/>
      <c r="G69" s="821"/>
      <c r="H69" s="821"/>
      <c r="I69" s="821"/>
      <c r="J69" s="821"/>
      <c r="K69" s="821"/>
      <c r="L69" s="821"/>
      <c r="M69" s="822"/>
      <c r="N69" s="403">
        <f>SUM(N54:N68)</f>
        <v>78786.2</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906" t="s">
        <v>1045</v>
      </c>
      <c r="M73" s="885"/>
      <c r="N73" s="82" t="s">
        <v>1035</v>
      </c>
    </row>
    <row r="74" spans="1:14">
      <c r="B74" s="52"/>
      <c r="C74" s="326"/>
      <c r="D74" s="326"/>
      <c r="E74" s="326"/>
      <c r="F74" s="326"/>
      <c r="G74" s="326"/>
      <c r="H74" s="320"/>
      <c r="I74" s="288"/>
      <c r="J74" s="295"/>
      <c r="K74" s="288"/>
      <c r="L74" s="907"/>
      <c r="M74" s="908"/>
      <c r="N74" s="296"/>
    </row>
    <row r="75" spans="1:14">
      <c r="B75" s="52"/>
      <c r="C75" s="53"/>
      <c r="D75" s="53"/>
      <c r="E75" s="53"/>
      <c r="F75" s="53"/>
      <c r="G75" s="53"/>
      <c r="H75" s="320"/>
      <c r="I75" s="288"/>
      <c r="J75" s="295"/>
      <c r="K75" s="288"/>
      <c r="L75" s="907"/>
      <c r="M75" s="908"/>
      <c r="N75" s="296"/>
    </row>
    <row r="76" spans="1:14">
      <c r="B76" s="52"/>
      <c r="C76" s="53"/>
      <c r="D76" s="53"/>
      <c r="E76" s="53"/>
      <c r="F76" s="53"/>
      <c r="G76" s="53"/>
      <c r="H76" s="320"/>
      <c r="I76" s="288"/>
      <c r="J76" s="295"/>
      <c r="K76" s="288"/>
      <c r="L76" s="907"/>
      <c r="M76" s="908"/>
      <c r="N76" s="296"/>
    </row>
    <row r="77" spans="1:14">
      <c r="B77" s="52"/>
      <c r="C77" s="53"/>
      <c r="D77" s="53"/>
      <c r="E77" s="53"/>
      <c r="F77" s="53"/>
      <c r="G77" s="53"/>
      <c r="H77" s="320"/>
      <c r="I77" s="288"/>
      <c r="J77" s="295"/>
      <c r="K77" s="288"/>
      <c r="L77" s="907"/>
      <c r="M77" s="908"/>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98"/>
      <c r="M79" s="899"/>
      <c r="N79" s="133"/>
    </row>
    <row r="80" spans="1:14" ht="15" thickBot="1">
      <c r="B80" s="909" t="s">
        <v>1037</v>
      </c>
      <c r="C80" s="863"/>
      <c r="D80" s="863"/>
      <c r="E80" s="863"/>
      <c r="F80" s="863"/>
      <c r="G80" s="863"/>
      <c r="H80" s="863"/>
      <c r="I80" s="863"/>
      <c r="J80" s="863"/>
      <c r="K80" s="863"/>
      <c r="L80" s="863"/>
      <c r="M80" s="864"/>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59" t="s">
        <v>1047</v>
      </c>
      <c r="C84" s="860"/>
      <c r="D84" s="860"/>
      <c r="E84" s="860"/>
      <c r="F84" s="860"/>
      <c r="G84" s="860"/>
      <c r="H84" s="860"/>
      <c r="I84" s="79" t="s">
        <v>1048</v>
      </c>
      <c r="J84" s="81" t="s">
        <v>1494</v>
      </c>
      <c r="K84" s="80" t="s">
        <v>1050</v>
      </c>
      <c r="L84" s="861" t="s">
        <v>1034</v>
      </c>
      <c r="M84" s="862"/>
      <c r="N84" s="104" t="s">
        <v>1035</v>
      </c>
    </row>
    <row r="85" spans="1:15">
      <c r="A85" s="168" t="s">
        <v>11</v>
      </c>
      <c r="B85" s="55" t="str">
        <f>VLOOKUP(A85,'MANO DE OBRA'!A8:D68,3,FALSE)</f>
        <v>Obrero (4)</v>
      </c>
      <c r="C85" s="53"/>
      <c r="D85" s="53"/>
      <c r="E85" s="53"/>
      <c r="F85" s="53"/>
      <c r="G85" s="53"/>
      <c r="H85" s="53"/>
      <c r="I85" s="301">
        <f>K85/J85*100</f>
        <v>110415.67567567568</v>
      </c>
      <c r="J85" s="302">
        <v>185</v>
      </c>
      <c r="K85" s="303">
        <f>VLOOKUP(A85,'MANO DE OBRA'!A8:D99,4,FALSE)</f>
        <v>204269</v>
      </c>
      <c r="L85" s="56"/>
      <c r="M85" s="443">
        <v>10.4</v>
      </c>
      <c r="N85" s="404">
        <f>K85/M85</f>
        <v>19641.25</v>
      </c>
      <c r="O85" s="112"/>
    </row>
    <row r="86" spans="1:15">
      <c r="A86" s="168" t="s">
        <v>32</v>
      </c>
      <c r="B86" s="55" t="str">
        <f>VLOOKUP(A86,'MANO DE OBRA'!A8:D69,3,FALSE)</f>
        <v>Oficial (2)</v>
      </c>
      <c r="C86" s="53"/>
      <c r="D86" s="53"/>
      <c r="E86" s="53"/>
      <c r="F86" s="53"/>
      <c r="G86" s="53"/>
      <c r="H86" s="53"/>
      <c r="I86" s="301">
        <f>K86/J86*100</f>
        <v>110415.67567567568</v>
      </c>
      <c r="J86" s="302">
        <v>185</v>
      </c>
      <c r="K86" s="303">
        <f>VLOOKUP(A86,'MANO DE OBRA'!A8:D100,4,FALSE)</f>
        <v>204269</v>
      </c>
      <c r="L86" s="56"/>
      <c r="M86" s="440">
        <v>10.4</v>
      </c>
      <c r="N86" s="404">
        <f>K86/M86</f>
        <v>19641.25</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96"/>
      <c r="C90" s="897"/>
      <c r="D90" s="897"/>
      <c r="E90" s="897"/>
      <c r="F90" s="897"/>
      <c r="G90" s="897"/>
      <c r="H90" s="897"/>
      <c r="I90" s="132"/>
      <c r="J90" s="132"/>
      <c r="K90" s="132"/>
      <c r="L90" s="910"/>
      <c r="M90" s="910"/>
      <c r="N90" s="51"/>
    </row>
    <row r="91" spans="1:15" ht="15" thickBot="1">
      <c r="B91" s="909" t="s">
        <v>1037</v>
      </c>
      <c r="C91" s="863"/>
      <c r="D91" s="863"/>
      <c r="E91" s="863"/>
      <c r="F91" s="863"/>
      <c r="G91" s="863"/>
      <c r="H91" s="863"/>
      <c r="I91" s="863"/>
      <c r="J91" s="863"/>
      <c r="K91" s="863"/>
      <c r="L91" s="863"/>
      <c r="M91" s="864"/>
      <c r="N91" s="310">
        <f>SUM(N85:N90)</f>
        <v>39282.5</v>
      </c>
    </row>
    <row r="92" spans="1:15" ht="15" thickBot="1">
      <c r="B92" s="39"/>
      <c r="C92" s="40"/>
      <c r="D92" s="40"/>
      <c r="E92" s="40"/>
      <c r="F92" s="40"/>
      <c r="G92" s="40"/>
      <c r="H92" s="40"/>
      <c r="I92" s="40"/>
      <c r="J92" s="40"/>
      <c r="K92" s="40"/>
      <c r="L92" s="40"/>
      <c r="M92" s="40"/>
      <c r="N92" s="41"/>
    </row>
    <row r="93" spans="1:15" ht="15" thickBot="1">
      <c r="B93" s="820" t="s">
        <v>1051</v>
      </c>
      <c r="C93" s="821"/>
      <c r="D93" s="821"/>
      <c r="E93" s="821"/>
      <c r="F93" s="821"/>
      <c r="G93" s="821"/>
      <c r="H93" s="821"/>
      <c r="I93" s="821"/>
      <c r="J93" s="821"/>
      <c r="K93" s="821"/>
      <c r="L93" s="821"/>
      <c r="M93" s="822"/>
      <c r="N93" s="105">
        <f>N49+N69+N80+N91</f>
        <v>325988.03974358976</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5" t="s">
        <v>1053</v>
      </c>
      <c r="C97" s="866"/>
      <c r="D97" s="866"/>
      <c r="E97" s="866"/>
      <c r="F97" s="866"/>
      <c r="G97" s="866"/>
      <c r="H97" s="866"/>
      <c r="I97" s="323"/>
      <c r="J97" s="343"/>
      <c r="K97" s="311" t="s">
        <v>1054</v>
      </c>
      <c r="L97" s="867" t="s">
        <v>1055</v>
      </c>
      <c r="M97" s="868"/>
      <c r="N97" s="312"/>
    </row>
    <row r="98" spans="1:14">
      <c r="B98" s="853" t="s">
        <v>1056</v>
      </c>
      <c r="C98" s="854"/>
      <c r="D98" s="854"/>
      <c r="E98" s="854"/>
      <c r="F98" s="854"/>
      <c r="G98" s="854"/>
      <c r="H98" s="854"/>
      <c r="I98" s="93"/>
      <c r="J98" s="94"/>
      <c r="K98" s="313">
        <v>0.2</v>
      </c>
      <c r="L98" s="855">
        <f>N93*K98</f>
        <v>65197.607948717952</v>
      </c>
      <c r="M98" s="856"/>
      <c r="N98" s="57"/>
    </row>
    <row r="99" spans="1:14">
      <c r="B99" s="95" t="s">
        <v>1057</v>
      </c>
      <c r="C99" s="96"/>
      <c r="D99" s="96"/>
      <c r="E99" s="96"/>
      <c r="F99" s="96"/>
      <c r="G99" s="96"/>
      <c r="H99" s="96"/>
      <c r="I99" s="93"/>
      <c r="J99" s="94"/>
      <c r="K99" s="313">
        <v>0.05</v>
      </c>
      <c r="L99" s="855">
        <f>N93*K99</f>
        <v>16299.401987179488</v>
      </c>
      <c r="M99" s="856"/>
      <c r="N99" s="57"/>
    </row>
    <row r="100" spans="1:14" ht="15" thickBot="1">
      <c r="B100" s="97" t="s">
        <v>1058</v>
      </c>
      <c r="C100" s="98"/>
      <c r="D100" s="98"/>
      <c r="E100" s="98"/>
      <c r="F100" s="98"/>
      <c r="G100" s="98"/>
      <c r="H100" s="98"/>
      <c r="I100" s="99"/>
      <c r="J100" s="100"/>
      <c r="K100" s="314">
        <v>0.05</v>
      </c>
      <c r="L100" s="857">
        <f>N93*K100</f>
        <v>16299.401987179488</v>
      </c>
      <c r="M100" s="858"/>
      <c r="N100" s="57"/>
    </row>
    <row r="101" spans="1:14" ht="15" thickBot="1">
      <c r="B101" s="820" t="s">
        <v>1037</v>
      </c>
      <c r="C101" s="821"/>
      <c r="D101" s="821"/>
      <c r="E101" s="821"/>
      <c r="F101" s="821"/>
      <c r="G101" s="821"/>
      <c r="H101" s="821"/>
      <c r="I101" s="821"/>
      <c r="J101" s="821"/>
      <c r="K101" s="821"/>
      <c r="L101" s="821"/>
      <c r="M101" s="822"/>
      <c r="N101" s="58">
        <f>L98+L99+L100</f>
        <v>97796.411923076928</v>
      </c>
    </row>
    <row r="102" spans="1:14" ht="15" thickBot="1">
      <c r="B102" s="39"/>
      <c r="C102" s="40"/>
      <c r="D102" s="40"/>
      <c r="E102" s="40"/>
      <c r="F102" s="40"/>
      <c r="G102" s="40"/>
      <c r="H102" s="40"/>
      <c r="I102" s="40"/>
      <c r="J102" s="40"/>
      <c r="K102" s="40"/>
      <c r="L102" s="40"/>
      <c r="M102" s="40"/>
      <c r="N102" s="41"/>
    </row>
    <row r="103" spans="1:14" ht="15" thickBot="1">
      <c r="A103" t="s">
        <v>2122</v>
      </c>
      <c r="B103" s="820" t="s">
        <v>1059</v>
      </c>
      <c r="C103" s="821"/>
      <c r="D103" s="821"/>
      <c r="E103" s="821"/>
      <c r="F103" s="821"/>
      <c r="G103" s="821"/>
      <c r="H103" s="821"/>
      <c r="I103" s="821"/>
      <c r="J103" s="821"/>
      <c r="K103" s="821"/>
      <c r="L103" s="821"/>
      <c r="M103" s="822"/>
      <c r="N103" s="196">
        <f>N93+N101</f>
        <v>423784.45166666666</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4" t="s">
        <v>2324</v>
      </c>
      <c r="C120" s="965"/>
      <c r="D120" s="965"/>
      <c r="E120" s="965"/>
      <c r="F120" s="965"/>
      <c r="G120" s="965"/>
      <c r="H120" s="965"/>
      <c r="I120" s="965"/>
      <c r="J120" s="965"/>
      <c r="K120" s="965"/>
      <c r="L120" s="965"/>
      <c r="M120" s="965"/>
      <c r="N120" s="966"/>
    </row>
    <row r="121" spans="2:14" ht="15" customHeight="1">
      <c r="B121" s="964"/>
      <c r="C121" s="965"/>
      <c r="D121" s="965"/>
      <c r="E121" s="965"/>
      <c r="F121" s="965"/>
      <c r="G121" s="965"/>
      <c r="H121" s="965"/>
      <c r="I121" s="965"/>
      <c r="J121" s="965"/>
      <c r="K121" s="965"/>
      <c r="L121" s="965"/>
      <c r="M121" s="965"/>
      <c r="N121" s="966"/>
    </row>
    <row r="122" spans="2:14" ht="30" customHeight="1">
      <c r="B122" s="967" t="s">
        <v>2325</v>
      </c>
      <c r="C122" s="968"/>
      <c r="D122" s="968"/>
      <c r="E122" s="968"/>
      <c r="F122" s="968"/>
      <c r="G122" s="968"/>
      <c r="H122" s="968"/>
      <c r="I122" s="968"/>
      <c r="J122" s="968"/>
      <c r="K122" s="968"/>
      <c r="L122" s="968"/>
      <c r="M122" s="968"/>
      <c r="N122" s="969"/>
    </row>
    <row r="123" spans="2:14">
      <c r="B123" s="967"/>
      <c r="C123" s="968"/>
      <c r="D123" s="968"/>
      <c r="E123" s="968"/>
      <c r="F123" s="968"/>
      <c r="G123" s="968"/>
      <c r="H123" s="968"/>
      <c r="I123" s="968"/>
      <c r="J123" s="968"/>
      <c r="K123" s="968"/>
      <c r="L123" s="968"/>
      <c r="M123" s="968"/>
      <c r="N123" s="969"/>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70"/>
      <c r="K133" s="970"/>
      <c r="L133" s="970"/>
      <c r="M133" s="970"/>
      <c r="N133" s="971"/>
    </row>
    <row r="134" spans="2:14" ht="15" thickBot="1">
      <c r="B134" s="428" t="s">
        <v>2327</v>
      </c>
      <c r="C134" s="429"/>
      <c r="D134" s="429"/>
      <c r="E134" s="268"/>
      <c r="F134" s="268"/>
      <c r="G134" s="268"/>
      <c r="H134" s="268"/>
      <c r="I134" s="268"/>
      <c r="J134" s="972"/>
      <c r="K134" s="972"/>
      <c r="L134" s="972"/>
      <c r="M134" s="972"/>
      <c r="N134" s="973"/>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224</v>
      </c>
      <c r="B36" s="869" t="str">
        <f>VLOOKUP(A36,EQUIPOS!A6:D154,3,FALSE)</f>
        <v>Equipo de Medición (Deformimetros Eléctricos, Mecánicos, Celdas de Carga,  Etc.)</v>
      </c>
      <c r="C36" s="870"/>
      <c r="D36" s="870"/>
      <c r="E36" s="870"/>
      <c r="F36" s="870"/>
      <c r="G36" s="870"/>
      <c r="H36" s="871"/>
      <c r="I36" s="276"/>
      <c r="J36" s="277"/>
      <c r="K36" s="278">
        <f>VLOOKUP(A36,EQUIPOS!A6:D163,4,FALSE)</f>
        <v>167210</v>
      </c>
      <c r="L36" s="279"/>
      <c r="M36" s="345">
        <v>3.3333333330000001</v>
      </c>
      <c r="N36" s="281">
        <f>K36/M36</f>
        <v>50163.0000050163</v>
      </c>
    </row>
    <row r="37" spans="1:14">
      <c r="A37" s="119" t="s">
        <v>125</v>
      </c>
      <c r="B37" s="869" t="str">
        <f>VLOOKUP(A37,EQUIPOS!A7:D154,3,FALSE)</f>
        <v>Bomba para gato de tensionamiento</v>
      </c>
      <c r="C37" s="870"/>
      <c r="D37" s="870"/>
      <c r="E37" s="870"/>
      <c r="F37" s="870"/>
      <c r="G37" s="870"/>
      <c r="H37" s="871"/>
      <c r="I37" s="430"/>
      <c r="J37" s="431"/>
      <c r="K37" s="278">
        <f>VLOOKUP(A37,EQUIPOS!A7:D164,4,FALSE)</f>
        <v>43580</v>
      </c>
      <c r="L37" s="344"/>
      <c r="M37" s="345">
        <v>0.1</v>
      </c>
      <c r="N37" s="281">
        <f>K37/M37</f>
        <v>435800</v>
      </c>
    </row>
    <row r="38" spans="1:14">
      <c r="A38" s="119" t="s">
        <v>240</v>
      </c>
      <c r="B38" s="869" t="str">
        <f>VLOOKUP(A38,EQUIPOS!A8:D154,3,FALSE)</f>
        <v>Gato para tensionamiento, fuerza Max 200 ton, área de tensión 314 cm2.</v>
      </c>
      <c r="C38" s="870"/>
      <c r="D38" s="870"/>
      <c r="E38" s="870"/>
      <c r="F38" s="870"/>
      <c r="G38" s="870"/>
      <c r="H38" s="871"/>
      <c r="I38" s="337"/>
      <c r="J38" s="339"/>
      <c r="K38" s="278">
        <f>VLOOKUP(A38,EQUIPOS!A8:D165,4,FALSE)</f>
        <v>147130</v>
      </c>
      <c r="L38" s="432"/>
      <c r="M38" s="433">
        <v>0.1</v>
      </c>
      <c r="N38" s="281">
        <f>K38/M38</f>
        <v>1471300</v>
      </c>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1957263.0000050163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7">
        <f>VLOOKUP(A60,TRANSPORTE!A2:D117,4,FALSE)</f>
        <v>1320</v>
      </c>
      <c r="M60" s="908"/>
      <c r="N60" s="296">
        <f>K60*L60</f>
        <v>19800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19800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4</v>
      </c>
      <c r="B71" s="55" t="str">
        <f>VLOOKUP(A71,'MANO DE OBRA'!A8:D68,3,FALSE)</f>
        <v>Inspector de fabricación y montaje</v>
      </c>
      <c r="C71" s="53"/>
      <c r="D71" s="53"/>
      <c r="E71" s="53"/>
      <c r="F71" s="53"/>
      <c r="G71" s="53"/>
      <c r="H71" s="53"/>
      <c r="I71" s="301">
        <f>K71/J71*100</f>
        <v>84190.270270270281</v>
      </c>
      <c r="J71" s="302">
        <v>185</v>
      </c>
      <c r="K71" s="303">
        <f>VLOOKUP(A71,'MANO DE OBRA'!A8:D99,4,FALSE)</f>
        <v>155752</v>
      </c>
      <c r="L71" s="56"/>
      <c r="M71" s="443">
        <v>26.666666664000001</v>
      </c>
      <c r="N71" s="404">
        <f>K71/M71</f>
        <v>5840.70000058407</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5840.70000058407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1982903.7000056005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396580.74000112014</v>
      </c>
      <c r="M84" s="856"/>
      <c r="N84" s="57"/>
    </row>
    <row r="85" spans="1:14">
      <c r="B85" s="95" t="s">
        <v>1057</v>
      </c>
      <c r="C85" s="96"/>
      <c r="D85" s="96"/>
      <c r="E85" s="96"/>
      <c r="F85" s="96"/>
      <c r="G85" s="96"/>
      <c r="H85" s="96"/>
      <c r="I85" s="93"/>
      <c r="J85" s="94"/>
      <c r="K85" s="313">
        <v>0.05</v>
      </c>
      <c r="L85" s="855">
        <f>N79*K85</f>
        <v>99145.185000280035</v>
      </c>
      <c r="M85" s="856"/>
      <c r="N85" s="57"/>
    </row>
    <row r="86" spans="1:14" ht="15" thickBot="1">
      <c r="B86" s="97" t="s">
        <v>1058</v>
      </c>
      <c r="C86" s="98"/>
      <c r="D86" s="98"/>
      <c r="E86" s="98"/>
      <c r="F86" s="98"/>
      <c r="G86" s="98"/>
      <c r="H86" s="98"/>
      <c r="I86" s="99"/>
      <c r="J86" s="100"/>
      <c r="K86" s="314">
        <v>0.05</v>
      </c>
      <c r="L86" s="857">
        <f>N79*K86</f>
        <v>99145.185000280035</v>
      </c>
      <c r="M86" s="858"/>
      <c r="N86" s="57"/>
    </row>
    <row r="87" spans="1:14" ht="15" thickBot="1">
      <c r="B87" s="820" t="s">
        <v>1037</v>
      </c>
      <c r="C87" s="821"/>
      <c r="D87" s="821"/>
      <c r="E87" s="821"/>
      <c r="F87" s="821"/>
      <c r="G87" s="821"/>
      <c r="H87" s="821"/>
      <c r="I87" s="821"/>
      <c r="J87" s="821"/>
      <c r="K87" s="821"/>
      <c r="L87" s="821"/>
      <c r="M87" s="822"/>
      <c r="N87" s="58">
        <f>L84+L85+L86</f>
        <v>594871.11000168021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2577774.8100072807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6"/>
      <c r="J36" s="277"/>
      <c r="K36" s="278">
        <f>VLOOKUP(A36,EQUIPOS!A6:D163,4,FALSE)</f>
        <v>2940</v>
      </c>
      <c r="L36" s="279"/>
      <c r="M36" s="345">
        <v>2</v>
      </c>
      <c r="N36" s="281">
        <f>K36/M36</f>
        <v>1470</v>
      </c>
    </row>
    <row r="37" spans="1:14">
      <c r="A37" s="119" t="s">
        <v>363</v>
      </c>
      <c r="B37" s="869" t="str">
        <f>VLOOKUP(A37,EQUIPOS!A7:D154,3,FALSE)</f>
        <v>Vibrador de concreto, Motor de 3 hp a 18.000 rpm Mangueras de 4 mt</v>
      </c>
      <c r="C37" s="870"/>
      <c r="D37" s="870"/>
      <c r="E37" s="870"/>
      <c r="F37" s="870"/>
      <c r="G37" s="870"/>
      <c r="H37" s="871"/>
      <c r="I37" s="430"/>
      <c r="J37" s="431"/>
      <c r="K37" s="278">
        <f>VLOOKUP(A37,EQUIPOS!A7:D164,4,FALSE)</f>
        <v>5210</v>
      </c>
      <c r="L37" s="344"/>
      <c r="M37" s="345">
        <v>2</v>
      </c>
      <c r="N37" s="281">
        <f>K37/M37</f>
        <v>2605</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1595.8500000000001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5670.85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50080</v>
      </c>
      <c r="N48" s="281">
        <f>K48*M48</f>
        <v>230367.99999999997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5290</v>
      </c>
      <c r="N49" s="281">
        <f>K49*M49</f>
        <v>5290</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491760</v>
      </c>
      <c r="N50" s="281">
        <f>K50*M50</f>
        <v>491760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16500</v>
      </c>
      <c r="N51" s="281">
        <f>K51*M51</f>
        <v>75900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803318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7">
        <f>VLOOKUP(A60,TRANSPORTE!A2:D117,4,FALSE)</f>
        <v>1530</v>
      </c>
      <c r="M60" s="908"/>
      <c r="N60" s="296">
        <f>K60*L60</f>
        <v>1530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32</v>
      </c>
      <c r="B72" s="55" t="str">
        <f>VLOOKUP(A72,'MANO DE OBRA'!A8:D69,3,FALSE)</f>
        <v>Oficial (2)</v>
      </c>
      <c r="C72" s="53"/>
      <c r="D72" s="53"/>
      <c r="E72" s="53"/>
      <c r="F72" s="53"/>
      <c r="G72" s="53"/>
      <c r="H72" s="53"/>
      <c r="I72" s="301">
        <f>K72/J72*100</f>
        <v>110415.67567567568</v>
      </c>
      <c r="J72" s="302">
        <v>185</v>
      </c>
      <c r="K72" s="303">
        <f>VLOOKUP(A72,'MANO DE OBRA'!A8:D100,4,FALSE)</f>
        <v>204269</v>
      </c>
      <c r="L72" s="56"/>
      <c r="M72" s="443">
        <v>16</v>
      </c>
      <c r="N72" s="404">
        <f>K72/M72</f>
        <v>12766.8125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31917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842435.85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168487.17</v>
      </c>
      <c r="M84" s="856"/>
      <c r="N84" s="57"/>
    </row>
    <row r="85" spans="1:14">
      <c r="B85" s="95" t="s">
        <v>1057</v>
      </c>
      <c r="C85" s="96"/>
      <c r="D85" s="96"/>
      <c r="E85" s="96"/>
      <c r="F85" s="96"/>
      <c r="G85" s="96"/>
      <c r="H85" s="96"/>
      <c r="I85" s="93"/>
      <c r="J85" s="94"/>
      <c r="K85" s="313">
        <v>0.05</v>
      </c>
      <c r="L85" s="855">
        <f>N79*K85</f>
        <v>42121.792500000003</v>
      </c>
      <c r="M85" s="856"/>
      <c r="N85" s="57"/>
    </row>
    <row r="86" spans="1:14" ht="15" thickBot="1">
      <c r="B86" s="97" t="s">
        <v>1058</v>
      </c>
      <c r="C86" s="98"/>
      <c r="D86" s="98"/>
      <c r="E86" s="98"/>
      <c r="F86" s="98"/>
      <c r="G86" s="98"/>
      <c r="H86" s="98"/>
      <c r="I86" s="99"/>
      <c r="J86" s="100"/>
      <c r="K86" s="314">
        <v>0.05</v>
      </c>
      <c r="L86" s="857">
        <f>N79*K86</f>
        <v>42121.792500000003</v>
      </c>
      <c r="M86" s="858"/>
      <c r="N86" s="57"/>
    </row>
    <row r="87" spans="1:14" ht="15" thickBot="1">
      <c r="B87" s="820" t="s">
        <v>1037</v>
      </c>
      <c r="C87" s="821"/>
      <c r="D87" s="821"/>
      <c r="E87" s="821"/>
      <c r="F87" s="821"/>
      <c r="G87" s="821"/>
      <c r="H87" s="821"/>
      <c r="I87" s="821"/>
      <c r="J87" s="821"/>
      <c r="K87" s="821"/>
      <c r="L87" s="821"/>
      <c r="M87" s="822"/>
      <c r="N87" s="58">
        <f>L84+L85+L86</f>
        <v>252730.75500000003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1095166.605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6"/>
      <c r="J36" s="277"/>
      <c r="K36" s="278">
        <f>VLOOKUP(A36,EQUIPOS!A6:D163,4,FALSE)</f>
        <v>2940</v>
      </c>
      <c r="L36" s="279"/>
      <c r="M36" s="345">
        <v>2</v>
      </c>
      <c r="N36" s="281">
        <f>K36/M36</f>
        <v>1470</v>
      </c>
    </row>
    <row r="37" spans="1:14">
      <c r="A37" s="119" t="s">
        <v>363</v>
      </c>
      <c r="B37" s="869" t="str">
        <f>VLOOKUP(A37,EQUIPOS!A7:D154,3,FALSE)</f>
        <v>Vibrador de concreto, Motor de 3 hp a 18.000 rpm Mangueras de 4 mt</v>
      </c>
      <c r="C37" s="870"/>
      <c r="D37" s="870"/>
      <c r="E37" s="870"/>
      <c r="F37" s="870"/>
      <c r="G37" s="870"/>
      <c r="H37" s="871"/>
      <c r="I37" s="430"/>
      <c r="J37" s="431"/>
      <c r="K37" s="278">
        <f>VLOOKUP(A37,EQUIPOS!A7:D164,4,FALSE)</f>
        <v>5210</v>
      </c>
      <c r="L37" s="344"/>
      <c r="M37" s="345">
        <v>2</v>
      </c>
      <c r="N37" s="281">
        <f>K37/M37</f>
        <v>2605</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1276.6781250000001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5351.6781250000004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50080</v>
      </c>
      <c r="N48" s="281">
        <f>K48*M48</f>
        <v>230367.99999999997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5290</v>
      </c>
      <c r="N49" s="281">
        <f>K49*M49</f>
        <v>5290</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362950</v>
      </c>
      <c r="N50" s="281">
        <f>K50*M50</f>
        <v>362950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16500</v>
      </c>
      <c r="N51" s="281">
        <f>K51*M51</f>
        <v>75900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674508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7">
        <f>VLOOKUP(A60,TRANSPORTE!A2:D117,4,FALSE)</f>
        <v>1530</v>
      </c>
      <c r="M60" s="908"/>
      <c r="N60" s="296">
        <f>K60*L60</f>
        <v>1530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25533.5625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706923.24062499998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141384.64812500001</v>
      </c>
      <c r="M84" s="856"/>
      <c r="N84" s="57"/>
    </row>
    <row r="85" spans="1:14">
      <c r="B85" s="95" t="s">
        <v>1057</v>
      </c>
      <c r="C85" s="96"/>
      <c r="D85" s="96"/>
      <c r="E85" s="96"/>
      <c r="F85" s="96"/>
      <c r="G85" s="96"/>
      <c r="H85" s="96"/>
      <c r="I85" s="93"/>
      <c r="J85" s="94"/>
      <c r="K85" s="313">
        <v>0.05</v>
      </c>
      <c r="L85" s="855">
        <f>N79*K85</f>
        <v>35346.162031250002</v>
      </c>
      <c r="M85" s="856"/>
      <c r="N85" s="57"/>
    </row>
    <row r="86" spans="1:14" ht="15" thickBot="1">
      <c r="B86" s="97" t="s">
        <v>1058</v>
      </c>
      <c r="C86" s="98"/>
      <c r="D86" s="98"/>
      <c r="E86" s="98"/>
      <c r="F86" s="98"/>
      <c r="G86" s="98"/>
      <c r="H86" s="98"/>
      <c r="I86" s="99"/>
      <c r="J86" s="100"/>
      <c r="K86" s="314">
        <v>0.05</v>
      </c>
      <c r="L86" s="857">
        <f>N79*K86</f>
        <v>35346.162031250002</v>
      </c>
      <c r="M86" s="858"/>
      <c r="N86" s="57"/>
    </row>
    <row r="87" spans="1:14" ht="15" thickBot="1">
      <c r="B87" s="820" t="s">
        <v>1037</v>
      </c>
      <c r="C87" s="821"/>
      <c r="D87" s="821"/>
      <c r="E87" s="821"/>
      <c r="F87" s="821"/>
      <c r="G87" s="821"/>
      <c r="H87" s="821"/>
      <c r="I87" s="821"/>
      <c r="J87" s="821"/>
      <c r="K87" s="821"/>
      <c r="L87" s="821"/>
      <c r="M87" s="822"/>
      <c r="N87" s="58">
        <f>L84+L85+L86</f>
        <v>212076.97218750004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919000.21281250007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6"/>
      <c r="J36" s="277"/>
      <c r="K36" s="278">
        <f>VLOOKUP(A36,EQUIPOS!A6:D163,4,FALSE)</f>
        <v>2940</v>
      </c>
      <c r="L36" s="279"/>
      <c r="M36" s="345">
        <v>2</v>
      </c>
      <c r="N36" s="281">
        <f>K36/M36</f>
        <v>1470</v>
      </c>
    </row>
    <row r="37" spans="1:14">
      <c r="A37" s="119" t="s">
        <v>363</v>
      </c>
      <c r="B37" s="869" t="str">
        <f>VLOOKUP(A37,EQUIPOS!A7:D154,3,FALSE)</f>
        <v>Vibrador de concreto, Motor de 3 hp a 18.000 rpm Mangueras de 4 mt</v>
      </c>
      <c r="C37" s="870"/>
      <c r="D37" s="870"/>
      <c r="E37" s="870"/>
      <c r="F37" s="870"/>
      <c r="G37" s="870"/>
      <c r="H37" s="871"/>
      <c r="I37" s="430"/>
      <c r="J37" s="431"/>
      <c r="K37" s="278">
        <f>VLOOKUP(A37,EQUIPOS!A7:D164,4,FALSE)</f>
        <v>5210</v>
      </c>
      <c r="L37" s="344"/>
      <c r="M37" s="345">
        <v>2</v>
      </c>
      <c r="N37" s="281">
        <f>K37/M37</f>
        <v>2605</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1276.6781250000001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5351.6781250000004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355250</v>
      </c>
      <c r="N48" s="281">
        <f>K48*M48</f>
        <v>355250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5290</v>
      </c>
      <c r="N49" s="281">
        <f>K49*M49</f>
        <v>5290</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16500</v>
      </c>
      <c r="N50" s="281">
        <f>K50*M50</f>
        <v>75900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436440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7">
        <f>VLOOKUP(A60,TRANSPORTE!A2:D117,4,FALSE)</f>
        <v>1530</v>
      </c>
      <c r="M60" s="908"/>
      <c r="N60" s="296">
        <f>K60*L60</f>
        <v>1530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25533.5625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468855.24062499998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93771.048125000001</v>
      </c>
      <c r="M84" s="856"/>
      <c r="N84" s="57"/>
    </row>
    <row r="85" spans="1:14">
      <c r="B85" s="95" t="s">
        <v>1057</v>
      </c>
      <c r="C85" s="96"/>
      <c r="D85" s="96"/>
      <c r="E85" s="96"/>
      <c r="F85" s="96"/>
      <c r="G85" s="96"/>
      <c r="H85" s="96"/>
      <c r="I85" s="93"/>
      <c r="J85" s="94"/>
      <c r="K85" s="313">
        <v>0.05</v>
      </c>
      <c r="L85" s="855">
        <f>N79*K85</f>
        <v>23442.76203125</v>
      </c>
      <c r="M85" s="856"/>
      <c r="N85" s="57"/>
    </row>
    <row r="86" spans="1:14" ht="15" thickBot="1">
      <c r="B86" s="97" t="s">
        <v>1058</v>
      </c>
      <c r="C86" s="98"/>
      <c r="D86" s="98"/>
      <c r="E86" s="98"/>
      <c r="F86" s="98"/>
      <c r="G86" s="98"/>
      <c r="H86" s="98"/>
      <c r="I86" s="99"/>
      <c r="J86" s="100"/>
      <c r="K86" s="314">
        <v>0.05</v>
      </c>
      <c r="L86" s="857">
        <f>N79*K86</f>
        <v>23442.76203125</v>
      </c>
      <c r="M86" s="858"/>
      <c r="N86" s="57"/>
    </row>
    <row r="87" spans="1:14" ht="15" thickBot="1">
      <c r="B87" s="820" t="s">
        <v>1037</v>
      </c>
      <c r="C87" s="821"/>
      <c r="D87" s="821"/>
      <c r="E87" s="821"/>
      <c r="F87" s="821"/>
      <c r="G87" s="821"/>
      <c r="H87" s="821"/>
      <c r="I87" s="821"/>
      <c r="J87" s="821"/>
      <c r="K87" s="821"/>
      <c r="L87" s="821"/>
      <c r="M87" s="822"/>
      <c r="N87" s="58">
        <f>L84+L85+L86</f>
        <v>140656.57218749999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609511.81281249993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6"/>
      <c r="J36" s="277"/>
      <c r="K36" s="278">
        <f>VLOOKUP(A36,EQUIPOS!A6:D163,4,FALSE)</f>
        <v>2940</v>
      </c>
      <c r="L36" s="279"/>
      <c r="M36" s="345">
        <v>2</v>
      </c>
      <c r="N36" s="281">
        <f>K36/M36</f>
        <v>1470</v>
      </c>
    </row>
    <row r="37" spans="1:14">
      <c r="A37" s="119" t="s">
        <v>363</v>
      </c>
      <c r="B37" s="869" t="str">
        <f>VLOOKUP(A37,EQUIPOS!A7:D154,3,FALSE)</f>
        <v>Vibrador de concreto, Motor de 3 hp a 18.000 rpm Mangueras de 4 mt</v>
      </c>
      <c r="C37" s="870"/>
      <c r="D37" s="870"/>
      <c r="E37" s="870"/>
      <c r="F37" s="870"/>
      <c r="G37" s="870"/>
      <c r="H37" s="871"/>
      <c r="I37" s="430"/>
      <c r="J37" s="431"/>
      <c r="K37" s="278">
        <f>VLOOKUP(A37,EQUIPOS!A7:D164,4,FALSE)</f>
        <v>5210</v>
      </c>
      <c r="L37" s="344"/>
      <c r="M37" s="345">
        <v>2</v>
      </c>
      <c r="N37" s="281">
        <f>K37/M37</f>
        <v>2605</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1276.6781250000001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5351.6781250000004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347530</v>
      </c>
      <c r="N48" s="281">
        <f>K48*M48</f>
        <v>347530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5290</v>
      </c>
      <c r="N49" s="281">
        <f>K49*M49</f>
        <v>5290</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7620</v>
      </c>
      <c r="N50" s="281">
        <f>K50*M50</f>
        <v>35052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0" t="s">
        <v>1037</v>
      </c>
      <c r="C55" s="821"/>
      <c r="D55" s="821"/>
      <c r="E55" s="821"/>
      <c r="F55" s="821"/>
      <c r="G55" s="821"/>
      <c r="H55" s="821"/>
      <c r="I55" s="821"/>
      <c r="J55" s="821"/>
      <c r="K55" s="821"/>
      <c r="L55" s="821"/>
      <c r="M55" s="822"/>
      <c r="N55" s="403">
        <f>SUM(N48:N54)</f>
        <v>387872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7">
        <f>VLOOKUP(A60,TRANSPORTE!A2:D117,4,FALSE)</f>
        <v>1530</v>
      </c>
      <c r="M60" s="908"/>
      <c r="N60" s="296">
        <f>K60*L60</f>
        <v>1530</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25533.5625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420287.24062499998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84057.448124999995</v>
      </c>
      <c r="M84" s="856"/>
      <c r="N84" s="57"/>
    </row>
    <row r="85" spans="1:14">
      <c r="B85" s="95" t="s">
        <v>1057</v>
      </c>
      <c r="C85" s="96"/>
      <c r="D85" s="96"/>
      <c r="E85" s="96"/>
      <c r="F85" s="96"/>
      <c r="G85" s="96"/>
      <c r="H85" s="96"/>
      <c r="I85" s="93"/>
      <c r="J85" s="94"/>
      <c r="K85" s="313">
        <v>0.05</v>
      </c>
      <c r="L85" s="855">
        <f>N79*K85</f>
        <v>21014.362031249999</v>
      </c>
      <c r="M85" s="856"/>
      <c r="N85" s="57"/>
    </row>
    <row r="86" spans="1:14" ht="15" thickBot="1">
      <c r="B86" s="97" t="s">
        <v>1058</v>
      </c>
      <c r="C86" s="98"/>
      <c r="D86" s="98"/>
      <c r="E86" s="98"/>
      <c r="F86" s="98"/>
      <c r="G86" s="98"/>
      <c r="H86" s="98"/>
      <c r="I86" s="99"/>
      <c r="J86" s="100"/>
      <c r="K86" s="314">
        <v>0.05</v>
      </c>
      <c r="L86" s="857">
        <f>N79*K86</f>
        <v>21014.362031249999</v>
      </c>
      <c r="M86" s="858"/>
      <c r="N86" s="57"/>
    </row>
    <row r="87" spans="1:14" ht="15" thickBot="1">
      <c r="B87" s="820" t="s">
        <v>1037</v>
      </c>
      <c r="C87" s="821"/>
      <c r="D87" s="821"/>
      <c r="E87" s="821"/>
      <c r="F87" s="821"/>
      <c r="G87" s="821"/>
      <c r="H87" s="821"/>
      <c r="I87" s="821"/>
      <c r="J87" s="821"/>
      <c r="K87" s="821"/>
      <c r="L87" s="821"/>
      <c r="M87" s="822"/>
      <c r="N87" s="58">
        <f>L84+L85+L86</f>
        <v>126086.17218749999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546373.41281250003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ht="25.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6"/>
      <c r="J36" s="277"/>
      <c r="K36" s="278">
        <f>VLOOKUP(A36,EQUIPOS!A6:D163,4,FALSE)</f>
        <v>10410</v>
      </c>
      <c r="L36" s="279"/>
      <c r="M36" s="345">
        <v>1</v>
      </c>
      <c r="N36" s="281">
        <f>K36/M36</f>
        <v>10410</v>
      </c>
    </row>
    <row r="37" spans="1:14">
      <c r="A37" s="119" t="s">
        <v>363</v>
      </c>
      <c r="B37" s="869" t="str">
        <f>VLOOKUP(A37,EQUIPOS!A7:D154,3,FALSE)</f>
        <v>Vibrador de concreto, Motor de 3 hp a 18.000 rpm Mangueras de 4 mt</v>
      </c>
      <c r="C37" s="870"/>
      <c r="D37" s="870"/>
      <c r="E37" s="870"/>
      <c r="F37" s="870"/>
      <c r="G37" s="870"/>
      <c r="H37" s="871"/>
      <c r="I37" s="430"/>
      <c r="J37" s="431"/>
      <c r="K37" s="278">
        <f>VLOOKUP(A37,EQUIPOS!A7:D164,4,FALSE)</f>
        <v>5210</v>
      </c>
      <c r="L37" s="344"/>
      <c r="M37" s="345">
        <v>1</v>
      </c>
      <c r="N37" s="281">
        <f>K37/M37</f>
        <v>5210</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N81*M41</f>
        <v>3191.7000000000003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18811.7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57120</v>
      </c>
      <c r="N48" s="281">
        <f>K48*M48</f>
        <v>54264</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60</v>
      </c>
      <c r="N49" s="281">
        <f>K49*M49</f>
        <v>10200</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27100</v>
      </c>
      <c r="N50" s="281">
        <f>K50*M50</f>
        <v>14905.000000000002</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470</v>
      </c>
      <c r="N51" s="281">
        <f>K51*M51</f>
        <v>141000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7620</v>
      </c>
      <c r="N52" s="281">
        <f>K52*M52</f>
        <v>23622</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0" t="s">
        <v>1037</v>
      </c>
      <c r="C59" s="821"/>
      <c r="D59" s="821"/>
      <c r="E59" s="821"/>
      <c r="F59" s="821"/>
      <c r="G59" s="821"/>
      <c r="H59" s="821"/>
      <c r="I59" s="821"/>
      <c r="J59" s="821"/>
      <c r="K59" s="821"/>
      <c r="L59" s="821"/>
      <c r="M59" s="822"/>
      <c r="N59" s="403">
        <f>SUM(N48:N58)</f>
        <v>243991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7">
        <f>VLOOKUP(A64,TRANSPORTE!A2:D117,4,FALSE)</f>
        <v>1100</v>
      </c>
      <c r="M64" s="908"/>
      <c r="N64" s="296">
        <f>K64*L64</f>
        <v>605</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7">
        <f>VLOOKUP(A65,TRANSPORTE!A3:D117,4,FALSE)</f>
        <v>1100</v>
      </c>
      <c r="M65" s="908"/>
      <c r="N65" s="296">
        <f>K65*L65</f>
        <v>1045</v>
      </c>
    </row>
    <row r="66" spans="1:15">
      <c r="B66" s="52"/>
      <c r="C66" s="53"/>
      <c r="D66" s="53"/>
      <c r="E66" s="53"/>
      <c r="F66" s="53"/>
      <c r="G66" s="53"/>
      <c r="H66" s="320"/>
      <c r="I66" s="288"/>
      <c r="J66" s="295"/>
      <c r="K66" s="288"/>
      <c r="L66" s="907"/>
      <c r="M66" s="908"/>
      <c r="N66" s="296"/>
    </row>
    <row r="67" spans="1:15">
      <c r="B67" s="52"/>
      <c r="C67" s="53"/>
      <c r="D67" s="53"/>
      <c r="E67" s="53"/>
      <c r="F67" s="53"/>
      <c r="G67" s="53"/>
      <c r="H67" s="320"/>
      <c r="I67" s="288"/>
      <c r="J67" s="295"/>
      <c r="K67" s="288"/>
      <c r="L67" s="907"/>
      <c r="M67" s="90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1650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68"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443">
        <v>8</v>
      </c>
      <c r="N75" s="404">
        <f>K75/M75</f>
        <v>51067.25</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8</v>
      </c>
      <c r="N76" s="404">
        <f>K76/M76</f>
        <v>12766.75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63834</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328286.7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65657.340000000011</v>
      </c>
      <c r="M88" s="856"/>
      <c r="N88" s="57"/>
    </row>
    <row r="89" spans="1:14">
      <c r="B89" s="95" t="s">
        <v>1057</v>
      </c>
      <c r="C89" s="96"/>
      <c r="D89" s="96"/>
      <c r="E89" s="96"/>
      <c r="F89" s="96"/>
      <c r="G89" s="96"/>
      <c r="H89" s="96"/>
      <c r="I89" s="93"/>
      <c r="J89" s="94"/>
      <c r="K89" s="313">
        <v>0.05</v>
      </c>
      <c r="L89" s="855">
        <f>N83*K89</f>
        <v>16414.335000000003</v>
      </c>
      <c r="M89" s="856"/>
      <c r="N89" s="57"/>
    </row>
    <row r="90" spans="1:14" ht="15" thickBot="1">
      <c r="B90" s="97" t="s">
        <v>1058</v>
      </c>
      <c r="C90" s="98"/>
      <c r="D90" s="98"/>
      <c r="E90" s="98"/>
      <c r="F90" s="98"/>
      <c r="G90" s="98"/>
      <c r="H90" s="98"/>
      <c r="I90" s="99"/>
      <c r="J90" s="100"/>
      <c r="K90" s="314">
        <v>0.05</v>
      </c>
      <c r="L90" s="857">
        <f>N83*K90</f>
        <v>16414.335000000003</v>
      </c>
      <c r="M90" s="858"/>
      <c r="N90" s="57"/>
    </row>
    <row r="91" spans="1:14" ht="15" thickBot="1">
      <c r="B91" s="820" t="s">
        <v>1037</v>
      </c>
      <c r="C91" s="821"/>
      <c r="D91" s="821"/>
      <c r="E91" s="821"/>
      <c r="F91" s="821"/>
      <c r="G91" s="821"/>
      <c r="H91" s="821"/>
      <c r="I91" s="821"/>
      <c r="J91" s="821"/>
      <c r="K91" s="821"/>
      <c r="L91" s="821"/>
      <c r="M91" s="822"/>
      <c r="N91" s="58">
        <f>L88+L89+L90</f>
        <v>98486.010000000024</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426772.71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0"/>
      <c r="K123" s="970"/>
      <c r="L123" s="970"/>
      <c r="M123" s="970"/>
      <c r="N123" s="971"/>
    </row>
    <row r="124" spans="2:14" ht="15" thickBot="1">
      <c r="B124" s="428" t="s">
        <v>2327</v>
      </c>
      <c r="C124" s="429"/>
      <c r="D124" s="429"/>
      <c r="E124" s="268"/>
      <c r="F124" s="268"/>
      <c r="G124" s="268"/>
      <c r="H124" s="268"/>
      <c r="I124" s="268"/>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6"/>
      <c r="J36" s="277"/>
      <c r="K36" s="278">
        <f>VLOOKUP(A36,EQUIPOS!A6:D163,4,FALSE)</f>
        <v>10410</v>
      </c>
      <c r="L36" s="279"/>
      <c r="M36" s="345">
        <v>1</v>
      </c>
      <c r="N36" s="281">
        <f>K36/M36</f>
        <v>10410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N81*M41</f>
        <v>3191.7000000000003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13601.7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57120</v>
      </c>
      <c r="N48" s="281">
        <f>K48*M48</f>
        <v>47980.799999999996</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60</v>
      </c>
      <c r="N49" s="281">
        <f>K49*M49</f>
        <v>11100</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27100</v>
      </c>
      <c r="N50" s="281">
        <f>K50*M50</f>
        <v>17073</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470</v>
      </c>
      <c r="N51" s="281">
        <f>K51*M51</f>
        <v>122200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0" t="s">
        <v>1037</v>
      </c>
      <c r="C59" s="821"/>
      <c r="D59" s="821"/>
      <c r="E59" s="821"/>
      <c r="F59" s="821"/>
      <c r="G59" s="821"/>
      <c r="H59" s="821"/>
      <c r="I59" s="821"/>
      <c r="J59" s="821"/>
      <c r="K59" s="821"/>
      <c r="L59" s="821"/>
      <c r="M59" s="822"/>
      <c r="N59" s="403">
        <f>SUM(N48:N58)</f>
        <v>198353.8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7">
        <f>VLOOKUP(A64,TRANSPORTE!A2:D117,4,FALSE)</f>
        <v>1100</v>
      </c>
      <c r="M64" s="908"/>
      <c r="N64" s="296">
        <f>K64*L64</f>
        <v>693</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7">
        <f>VLOOKUP(A65,TRANSPORTE!A3:D117,4,FALSE)</f>
        <v>1100</v>
      </c>
      <c r="M65" s="908"/>
      <c r="N65" s="296">
        <f>K65*L65</f>
        <v>924</v>
      </c>
    </row>
    <row r="66" spans="1:15">
      <c r="B66" s="52"/>
      <c r="C66" s="53"/>
      <c r="D66" s="53"/>
      <c r="E66" s="53"/>
      <c r="F66" s="53"/>
      <c r="G66" s="53"/>
      <c r="H66" s="320"/>
      <c r="I66" s="288"/>
      <c r="J66" s="295"/>
      <c r="K66" s="288"/>
      <c r="L66" s="907"/>
      <c r="M66" s="908"/>
      <c r="N66" s="296"/>
    </row>
    <row r="67" spans="1:15">
      <c r="B67" s="52"/>
      <c r="C67" s="53"/>
      <c r="D67" s="53"/>
      <c r="E67" s="53"/>
      <c r="F67" s="53"/>
      <c r="G67" s="53"/>
      <c r="H67" s="320"/>
      <c r="I67" s="288"/>
      <c r="J67" s="295"/>
      <c r="K67" s="288"/>
      <c r="L67" s="907"/>
      <c r="M67" s="90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1617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68"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443">
        <v>8</v>
      </c>
      <c r="N75" s="404">
        <f>K75/M75</f>
        <v>51067.25</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8</v>
      </c>
      <c r="N76" s="404">
        <f>K76/M76</f>
        <v>12766.75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63834</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277406.5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55481.3</v>
      </c>
      <c r="M88" s="856"/>
      <c r="N88" s="57"/>
    </row>
    <row r="89" spans="1:14">
      <c r="B89" s="95" t="s">
        <v>1057</v>
      </c>
      <c r="C89" s="96"/>
      <c r="D89" s="96"/>
      <c r="E89" s="96"/>
      <c r="F89" s="96"/>
      <c r="G89" s="96"/>
      <c r="H89" s="96"/>
      <c r="I89" s="93"/>
      <c r="J89" s="94"/>
      <c r="K89" s="313">
        <v>0.05</v>
      </c>
      <c r="L89" s="855">
        <f>N83*K89</f>
        <v>13870.325000000001</v>
      </c>
      <c r="M89" s="856"/>
      <c r="N89" s="57"/>
    </row>
    <row r="90" spans="1:14" ht="15" thickBot="1">
      <c r="B90" s="97" t="s">
        <v>1058</v>
      </c>
      <c r="C90" s="98"/>
      <c r="D90" s="98"/>
      <c r="E90" s="98"/>
      <c r="F90" s="98"/>
      <c r="G90" s="98"/>
      <c r="H90" s="98"/>
      <c r="I90" s="99"/>
      <c r="J90" s="100"/>
      <c r="K90" s="314">
        <v>0.05</v>
      </c>
      <c r="L90" s="857">
        <f>N83*K90</f>
        <v>13870.325000000001</v>
      </c>
      <c r="M90" s="858"/>
      <c r="N90" s="57"/>
    </row>
    <row r="91" spans="1:14" ht="15" thickBot="1">
      <c r="B91" s="820" t="s">
        <v>1037</v>
      </c>
      <c r="C91" s="821"/>
      <c r="D91" s="821"/>
      <c r="E91" s="821"/>
      <c r="F91" s="821"/>
      <c r="G91" s="821"/>
      <c r="H91" s="821"/>
      <c r="I91" s="821"/>
      <c r="J91" s="821"/>
      <c r="K91" s="821"/>
      <c r="L91" s="821"/>
      <c r="M91" s="822"/>
      <c r="N91" s="58">
        <f>L88+L89+L90</f>
        <v>83221.95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360628.45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0"/>
      <c r="K123" s="970"/>
      <c r="L123" s="970"/>
      <c r="M123" s="970"/>
      <c r="N123" s="971"/>
    </row>
    <row r="124" spans="2:14" ht="15" thickBot="1">
      <c r="B124" s="428" t="s">
        <v>2327</v>
      </c>
      <c r="C124" s="429"/>
      <c r="D124" s="429"/>
      <c r="E124" s="268"/>
      <c r="F124" s="268"/>
      <c r="G124" s="268"/>
      <c r="H124" s="268"/>
      <c r="I124" s="268"/>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6"/>
      <c r="J36" s="277"/>
      <c r="K36" s="278">
        <f>VLOOKUP(A36,EQUIPOS!A6:D163,4,FALSE)</f>
        <v>10410</v>
      </c>
      <c r="L36" s="279"/>
      <c r="M36" s="345">
        <v>1</v>
      </c>
      <c r="N36" s="281">
        <f>K36/M36</f>
        <v>10410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N81*M41</f>
        <v>2553.3600000000006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12963.36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57120</v>
      </c>
      <c r="N48" s="281">
        <f>K48*M48</f>
        <v>28788.48</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60</v>
      </c>
      <c r="N49" s="281">
        <f>K49*M49</f>
        <v>6660</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39820</v>
      </c>
      <c r="N50" s="281">
        <f>K50*M50</f>
        <v>15928</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27100</v>
      </c>
      <c r="N51" s="281">
        <f>K51*M51</f>
        <v>10243.799999999999</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470</v>
      </c>
      <c r="N52" s="281">
        <f>K52*M52</f>
        <v>73320</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0" t="s">
        <v>1037</v>
      </c>
      <c r="C59" s="821"/>
      <c r="D59" s="821"/>
      <c r="E59" s="821"/>
      <c r="F59" s="821"/>
      <c r="G59" s="821"/>
      <c r="H59" s="821"/>
      <c r="I59" s="821"/>
      <c r="J59" s="821"/>
      <c r="K59" s="821"/>
      <c r="L59" s="821"/>
      <c r="M59" s="822"/>
      <c r="N59" s="403">
        <f>SUM(N48:N58)</f>
        <v>134940.28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7">
        <f>VLOOKUP(A64,TRANSPORTE!A2:D117,4,FALSE)</f>
        <v>1100</v>
      </c>
      <c r="M64" s="908"/>
      <c r="N64" s="296">
        <f>K64*L64</f>
        <v>415.8</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7">
        <f>VLOOKUP(A65,TRANSPORTE!A3:D117,4,FALSE)</f>
        <v>1100</v>
      </c>
      <c r="M65" s="908"/>
      <c r="N65" s="296">
        <f>K65*L65</f>
        <v>554.4</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7">
        <f>VLOOKUP(A66,TRANSPORTE!A3:D117,4,FALSE)</f>
        <v>1370</v>
      </c>
      <c r="M66" s="908"/>
      <c r="N66" s="296">
        <f>K66*L66</f>
        <v>548</v>
      </c>
    </row>
    <row r="67" spans="1:15">
      <c r="B67" s="52"/>
      <c r="C67" s="53"/>
      <c r="D67" s="53"/>
      <c r="E67" s="53"/>
      <c r="F67" s="53"/>
      <c r="G67" s="53"/>
      <c r="H67" s="320"/>
      <c r="I67" s="288"/>
      <c r="J67" s="295"/>
      <c r="K67" s="288"/>
      <c r="L67" s="907"/>
      <c r="M67" s="90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1518.2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68"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443">
        <v>10</v>
      </c>
      <c r="N75" s="404">
        <f>K75/M75</f>
        <v>40853.800000000003</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10</v>
      </c>
      <c r="N76" s="404">
        <f>K76/M76</f>
        <v>10213.4</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0">
        <f>SUM(N75:N80)</f>
        <v>51067.200000000004</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200489.04000000004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40097.808000000012</v>
      </c>
      <c r="M88" s="856"/>
      <c r="N88" s="57"/>
    </row>
    <row r="89" spans="1:14">
      <c r="B89" s="95" t="s">
        <v>1057</v>
      </c>
      <c r="C89" s="96"/>
      <c r="D89" s="96"/>
      <c r="E89" s="96"/>
      <c r="F89" s="96"/>
      <c r="G89" s="96"/>
      <c r="H89" s="96"/>
      <c r="I89" s="93"/>
      <c r="J89" s="94"/>
      <c r="K89" s="313">
        <v>0.05</v>
      </c>
      <c r="L89" s="855">
        <f>N83*K89</f>
        <v>10024.452000000003</v>
      </c>
      <c r="M89" s="856"/>
      <c r="N89" s="57"/>
    </row>
    <row r="90" spans="1:14" ht="15" thickBot="1">
      <c r="B90" s="97" t="s">
        <v>1058</v>
      </c>
      <c r="C90" s="98"/>
      <c r="D90" s="98"/>
      <c r="E90" s="98"/>
      <c r="F90" s="98"/>
      <c r="G90" s="98"/>
      <c r="H90" s="98"/>
      <c r="I90" s="99"/>
      <c r="J90" s="100"/>
      <c r="K90" s="314">
        <v>0.05</v>
      </c>
      <c r="L90" s="857">
        <f>N83*K90</f>
        <v>10024.452000000003</v>
      </c>
      <c r="M90" s="858"/>
      <c r="N90" s="57"/>
    </row>
    <row r="91" spans="1:14" ht="15" thickBot="1">
      <c r="B91" s="820" t="s">
        <v>1037</v>
      </c>
      <c r="C91" s="821"/>
      <c r="D91" s="821"/>
      <c r="E91" s="821"/>
      <c r="F91" s="821"/>
      <c r="G91" s="821"/>
      <c r="H91" s="821"/>
      <c r="I91" s="821"/>
      <c r="J91" s="821"/>
      <c r="K91" s="821"/>
      <c r="L91" s="821"/>
      <c r="M91" s="822"/>
      <c r="N91" s="58">
        <f>L88+L89+L90</f>
        <v>60146.712000000021</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260635.75200000007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0"/>
      <c r="K123" s="970"/>
      <c r="L123" s="970"/>
      <c r="M123" s="970"/>
      <c r="N123" s="971"/>
    </row>
    <row r="124" spans="2:14" ht="15" thickBot="1">
      <c r="B124" s="428" t="s">
        <v>2327</v>
      </c>
      <c r="C124" s="429"/>
      <c r="D124" s="429"/>
      <c r="E124" s="268"/>
      <c r="F124" s="268"/>
      <c r="G124" s="268"/>
      <c r="H124" s="268"/>
      <c r="I124" s="268"/>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363</v>
      </c>
      <c r="B36" s="869" t="str">
        <f>VLOOKUP(A36,EQUIPOS!A6:D154,3,FALSE)</f>
        <v>Vibrador de concreto, Motor de 3 hp a 18.000 rpm Mangueras de 4 mt</v>
      </c>
      <c r="C36" s="870"/>
      <c r="D36" s="870"/>
      <c r="E36" s="870"/>
      <c r="F36" s="870"/>
      <c r="G36" s="870"/>
      <c r="H36" s="871"/>
      <c r="I36" s="276"/>
      <c r="J36" s="277"/>
      <c r="K36" s="278">
        <f>VLOOKUP(A36,EQUIPOS!A6:D163,4,FALSE)</f>
        <v>5210</v>
      </c>
      <c r="L36" s="279"/>
      <c r="M36" s="345">
        <v>1</v>
      </c>
      <c r="N36" s="281">
        <f>K36/M36</f>
        <v>5210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0.02</v>
      </c>
      <c r="N41" s="353">
        <f>N78*M41</f>
        <v>1501.9764705882353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6711.9764705882353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3110</v>
      </c>
      <c r="N48" s="281">
        <f>K48*M48</f>
        <v>106088.32000000001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38700</v>
      </c>
      <c r="N49" s="281">
        <f>K49*M49</f>
        <v>5805</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347530</v>
      </c>
      <c r="N50" s="281">
        <f>K50*M50</f>
        <v>43788.78</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23660</v>
      </c>
      <c r="N51" s="281">
        <f>K51*M51</f>
        <v>23660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0" t="s">
        <v>1037</v>
      </c>
      <c r="C56" s="821"/>
      <c r="D56" s="821"/>
      <c r="E56" s="821"/>
      <c r="F56" s="821"/>
      <c r="G56" s="821"/>
      <c r="H56" s="821"/>
      <c r="I56" s="821"/>
      <c r="J56" s="821"/>
      <c r="K56" s="821"/>
      <c r="L56" s="821"/>
      <c r="M56" s="822"/>
      <c r="N56" s="403">
        <f>SUM(N48:N55)</f>
        <v>179342.1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6" t="s">
        <v>1045</v>
      </c>
      <c r="M60" s="885"/>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7">
        <f>VLOOKUP(A61,TRANSPORTE!A3:D117,4,FALSE)</f>
        <v>1530</v>
      </c>
      <c r="M61" s="908"/>
      <c r="N61" s="296">
        <f>K61*L61</f>
        <v>192.78</v>
      </c>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192.78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974"/>
      <c r="N71" s="104" t="s">
        <v>1035</v>
      </c>
    </row>
    <row r="72" spans="1:15">
      <c r="A72" s="168" t="s">
        <v>9</v>
      </c>
      <c r="B72" s="55" t="str">
        <f>VLOOKUP(A72,'MANO DE OBRA'!A8:D68,3,FALSE)</f>
        <v>Obrero (3)</v>
      </c>
      <c r="C72" s="53"/>
      <c r="D72" s="53"/>
      <c r="E72" s="53"/>
      <c r="F72" s="53"/>
      <c r="G72" s="53"/>
      <c r="H72" s="53"/>
      <c r="I72" s="301">
        <f>K72/J72*100</f>
        <v>82811.891891891893</v>
      </c>
      <c r="J72" s="302">
        <v>185</v>
      </c>
      <c r="K72" s="303">
        <f>VLOOKUP(A72,'MANO DE OBRA'!A8:D99,4,FALSE)</f>
        <v>153202</v>
      </c>
      <c r="L72" s="56"/>
      <c r="M72" s="440">
        <v>3.4</v>
      </c>
      <c r="N72" s="404">
        <f>K72/M72</f>
        <v>45059.411764705881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3.4</v>
      </c>
      <c r="N73" s="404">
        <f>K73/M73</f>
        <v>30039.411764705885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0">
        <f>SUM(N72:N77)</f>
        <v>75098.823529411762</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261345.68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3"/>
      <c r="J84" s="343"/>
      <c r="K84" s="311" t="s">
        <v>1054</v>
      </c>
      <c r="L84" s="867" t="s">
        <v>1055</v>
      </c>
      <c r="M84" s="868"/>
      <c r="N84" s="312"/>
    </row>
    <row r="85" spans="1:14">
      <c r="B85" s="853" t="s">
        <v>1056</v>
      </c>
      <c r="C85" s="854"/>
      <c r="D85" s="854"/>
      <c r="E85" s="854"/>
      <c r="F85" s="854"/>
      <c r="G85" s="854"/>
      <c r="H85" s="854"/>
      <c r="I85" s="93"/>
      <c r="J85" s="94"/>
      <c r="K85" s="313">
        <v>0.2</v>
      </c>
      <c r="L85" s="855">
        <f>N80*K85</f>
        <v>52269.135999999999</v>
      </c>
      <c r="M85" s="856"/>
      <c r="N85" s="57"/>
    </row>
    <row r="86" spans="1:14">
      <c r="B86" s="95" t="s">
        <v>1057</v>
      </c>
      <c r="C86" s="96"/>
      <c r="D86" s="96"/>
      <c r="E86" s="96"/>
      <c r="F86" s="96"/>
      <c r="G86" s="96"/>
      <c r="H86" s="96"/>
      <c r="I86" s="93"/>
      <c r="J86" s="94"/>
      <c r="K86" s="313">
        <v>0.05</v>
      </c>
      <c r="L86" s="855">
        <f>N80*K86</f>
        <v>13067.284</v>
      </c>
      <c r="M86" s="856"/>
      <c r="N86" s="57"/>
    </row>
    <row r="87" spans="1:14" ht="15" thickBot="1">
      <c r="B87" s="97" t="s">
        <v>1058</v>
      </c>
      <c r="C87" s="98"/>
      <c r="D87" s="98"/>
      <c r="E87" s="98"/>
      <c r="F87" s="98"/>
      <c r="G87" s="98"/>
      <c r="H87" s="98"/>
      <c r="I87" s="99"/>
      <c r="J87" s="100"/>
      <c r="K87" s="314">
        <v>0.05</v>
      </c>
      <c r="L87" s="857">
        <f>N80*K87</f>
        <v>13067.284</v>
      </c>
      <c r="M87" s="858"/>
      <c r="N87" s="57"/>
    </row>
    <row r="88" spans="1:14" ht="15" thickBot="1">
      <c r="B88" s="820" t="s">
        <v>1037</v>
      </c>
      <c r="C88" s="821"/>
      <c r="D88" s="821"/>
      <c r="E88" s="821"/>
      <c r="F88" s="821"/>
      <c r="G88" s="821"/>
      <c r="H88" s="821"/>
      <c r="I88" s="821"/>
      <c r="J88" s="821"/>
      <c r="K88" s="821"/>
      <c r="L88" s="821"/>
      <c r="M88" s="822"/>
      <c r="N88" s="58">
        <f>L85+L86+L87</f>
        <v>78403.703999999998</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339749.38399999996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0"/>
      <c r="K120" s="970"/>
      <c r="L120" s="970"/>
      <c r="M120" s="970"/>
      <c r="N120" s="971"/>
    </row>
    <row r="121" spans="2:14" ht="15" thickBot="1">
      <c r="B121" s="428" t="s">
        <v>2327</v>
      </c>
      <c r="C121" s="429"/>
      <c r="D121" s="429"/>
      <c r="E121" s="268"/>
      <c r="F121" s="268"/>
      <c r="G121" s="268"/>
      <c r="H121" s="268"/>
      <c r="I121" s="268"/>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363</v>
      </c>
      <c r="B36" s="869" t="str">
        <f>VLOOKUP(A36,EQUIPOS!A6:D154,3,FALSE)</f>
        <v>Vibrador de concreto, Motor de 3 hp a 18.000 rpm Mangueras de 4 mt</v>
      </c>
      <c r="C36" s="870"/>
      <c r="D36" s="870"/>
      <c r="E36" s="870"/>
      <c r="F36" s="870"/>
      <c r="G36" s="870"/>
      <c r="H36" s="871"/>
      <c r="I36" s="276"/>
      <c r="J36" s="277"/>
      <c r="K36" s="278">
        <f>VLOOKUP(A36,EQUIPOS!A6:D163,4,FALSE)</f>
        <v>5210</v>
      </c>
      <c r="L36" s="279"/>
      <c r="M36" s="345">
        <v>1</v>
      </c>
      <c r="N36" s="281">
        <f>K36/M36</f>
        <v>5210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0.02</v>
      </c>
      <c r="N41" s="353">
        <f>N78*M41</f>
        <v>1501.9764705882353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6711.9764705882353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3110</v>
      </c>
      <c r="N48" s="281">
        <f>K48*M48</f>
        <v>106088.32000000001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38700</v>
      </c>
      <c r="N49" s="281">
        <f>K49*M49</f>
        <v>5805</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355250</v>
      </c>
      <c r="N50" s="281">
        <f>K50*M50</f>
        <v>44761.5</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23660</v>
      </c>
      <c r="N51" s="281">
        <f>K51*M51</f>
        <v>23660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0" t="s">
        <v>1037</v>
      </c>
      <c r="C56" s="821"/>
      <c r="D56" s="821"/>
      <c r="E56" s="821"/>
      <c r="F56" s="821"/>
      <c r="G56" s="821"/>
      <c r="H56" s="821"/>
      <c r="I56" s="821"/>
      <c r="J56" s="821"/>
      <c r="K56" s="821"/>
      <c r="L56" s="821"/>
      <c r="M56" s="822"/>
      <c r="N56" s="403">
        <f>SUM(N48:N55)</f>
        <v>180314.82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6" t="s">
        <v>1045</v>
      </c>
      <c r="M60" s="885"/>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7">
        <f>VLOOKUP(A61,TRANSPORTE!A3:D117,4,FALSE)</f>
        <v>1530</v>
      </c>
      <c r="M61" s="908"/>
      <c r="N61" s="296">
        <f>K61*L61</f>
        <v>192.78</v>
      </c>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192.78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974"/>
      <c r="N71" s="104" t="s">
        <v>1035</v>
      </c>
    </row>
    <row r="72" spans="1:15">
      <c r="A72" s="168" t="s">
        <v>9</v>
      </c>
      <c r="B72" s="55" t="str">
        <f>VLOOKUP(A72,'MANO DE OBRA'!A8:D68,3,FALSE)</f>
        <v>Obrero (3)</v>
      </c>
      <c r="C72" s="53"/>
      <c r="D72" s="53"/>
      <c r="E72" s="53"/>
      <c r="F72" s="53"/>
      <c r="G72" s="53"/>
      <c r="H72" s="53"/>
      <c r="I72" s="301">
        <f>K72/J72*100</f>
        <v>82811.891891891893</v>
      </c>
      <c r="J72" s="302">
        <v>185</v>
      </c>
      <c r="K72" s="303">
        <f>VLOOKUP(A72,'MANO DE OBRA'!A8:D99,4,FALSE)</f>
        <v>153202</v>
      </c>
      <c r="L72" s="56"/>
      <c r="M72" s="440">
        <v>3.4</v>
      </c>
      <c r="N72" s="404">
        <f>K72/M72</f>
        <v>45059.411764705881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3.4</v>
      </c>
      <c r="N73" s="404">
        <f>K73/M73</f>
        <v>30039.411764705885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6"/>
      <c r="C77" s="897"/>
      <c r="D77" s="897"/>
      <c r="E77" s="897"/>
      <c r="F77" s="897"/>
      <c r="G77" s="897"/>
      <c r="H77" s="897"/>
      <c r="I77" s="132"/>
      <c r="J77" s="132"/>
      <c r="K77" s="132"/>
      <c r="L77" s="910"/>
      <c r="M77" s="910"/>
      <c r="N77" s="133"/>
    </row>
    <row r="78" spans="1:15" ht="15" thickBot="1">
      <c r="B78" s="909" t="s">
        <v>1037</v>
      </c>
      <c r="C78" s="863"/>
      <c r="D78" s="863"/>
      <c r="E78" s="863"/>
      <c r="F78" s="863"/>
      <c r="G78" s="863"/>
      <c r="H78" s="863"/>
      <c r="I78" s="863"/>
      <c r="J78" s="863"/>
      <c r="K78" s="863"/>
      <c r="L78" s="863"/>
      <c r="M78" s="864"/>
      <c r="N78" s="469">
        <f>SUM(N72:N77)</f>
        <v>75098.823529411762</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262318.40000000002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3"/>
      <c r="J84" s="343"/>
      <c r="K84" s="311" t="s">
        <v>1054</v>
      </c>
      <c r="L84" s="867" t="s">
        <v>1055</v>
      </c>
      <c r="M84" s="868"/>
      <c r="N84" s="312"/>
    </row>
    <row r="85" spans="1:14">
      <c r="B85" s="853" t="s">
        <v>1056</v>
      </c>
      <c r="C85" s="854"/>
      <c r="D85" s="854"/>
      <c r="E85" s="854"/>
      <c r="F85" s="854"/>
      <c r="G85" s="854"/>
      <c r="H85" s="854"/>
      <c r="I85" s="93"/>
      <c r="J85" s="94"/>
      <c r="K85" s="313">
        <v>0.2</v>
      </c>
      <c r="L85" s="855">
        <f>N80*K85</f>
        <v>52463.680000000008</v>
      </c>
      <c r="M85" s="856"/>
      <c r="N85" s="57"/>
    </row>
    <row r="86" spans="1:14">
      <c r="B86" s="95" t="s">
        <v>1057</v>
      </c>
      <c r="C86" s="96"/>
      <c r="D86" s="96"/>
      <c r="E86" s="96"/>
      <c r="F86" s="96"/>
      <c r="G86" s="96"/>
      <c r="H86" s="96"/>
      <c r="I86" s="93"/>
      <c r="J86" s="94"/>
      <c r="K86" s="313">
        <v>0.05</v>
      </c>
      <c r="L86" s="855">
        <f>N80*K86</f>
        <v>13115.920000000002</v>
      </c>
      <c r="M86" s="856"/>
      <c r="N86" s="57"/>
    </row>
    <row r="87" spans="1:14" ht="15" thickBot="1">
      <c r="B87" s="97" t="s">
        <v>1058</v>
      </c>
      <c r="C87" s="98"/>
      <c r="D87" s="98"/>
      <c r="E87" s="98"/>
      <c r="F87" s="98"/>
      <c r="G87" s="98"/>
      <c r="H87" s="98"/>
      <c r="I87" s="99"/>
      <c r="J87" s="100"/>
      <c r="K87" s="314">
        <v>0.05</v>
      </c>
      <c r="L87" s="857">
        <f>N80*K87</f>
        <v>13115.920000000002</v>
      </c>
      <c r="M87" s="858"/>
      <c r="N87" s="57"/>
    </row>
    <row r="88" spans="1:14" ht="15" thickBot="1">
      <c r="B88" s="820" t="s">
        <v>1037</v>
      </c>
      <c r="C88" s="821"/>
      <c r="D88" s="821"/>
      <c r="E88" s="821"/>
      <c r="F88" s="821"/>
      <c r="G88" s="821"/>
      <c r="H88" s="821"/>
      <c r="I88" s="821"/>
      <c r="J88" s="821"/>
      <c r="K88" s="821"/>
      <c r="L88" s="821"/>
      <c r="M88" s="822"/>
      <c r="N88" s="58">
        <f>L85+L86+L87</f>
        <v>78695.520000000004</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341013.92000000004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0"/>
      <c r="K120" s="970"/>
      <c r="L120" s="970"/>
      <c r="M120" s="970"/>
      <c r="N120" s="971"/>
    </row>
    <row r="121" spans="2:14" ht="15" thickBot="1">
      <c r="B121" s="428" t="s">
        <v>2327</v>
      </c>
      <c r="C121" s="429"/>
      <c r="D121" s="429"/>
      <c r="E121" s="268"/>
      <c r="F121" s="268"/>
      <c r="G121" s="268"/>
      <c r="H121" s="268"/>
      <c r="I121" s="268"/>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4"/>
      <c r="C1" s="926"/>
      <c r="D1" s="927"/>
      <c r="E1" s="927"/>
      <c r="F1" s="927"/>
      <c r="G1" s="927"/>
      <c r="H1" s="927"/>
      <c r="I1" s="927"/>
      <c r="J1" s="928"/>
      <c r="K1" s="929" t="s">
        <v>1017</v>
      </c>
      <c r="L1" s="931" t="s">
        <v>2304</v>
      </c>
      <c r="M1" s="932"/>
      <c r="N1" s="933"/>
    </row>
    <row r="2" spans="2:14" ht="2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156</v>
      </c>
      <c r="B36" s="869" t="str">
        <f>VLOOKUP(A36,EQUIPOS!A6:D154,3,FALSE)</f>
        <v>Cizalla manual de 90 cm.</v>
      </c>
      <c r="C36" s="870"/>
      <c r="D36" s="870"/>
      <c r="E36" s="870"/>
      <c r="F36" s="870"/>
      <c r="G36" s="870"/>
      <c r="H36" s="871"/>
      <c r="I36" s="276"/>
      <c r="J36" s="277"/>
      <c r="K36" s="278">
        <f>VLOOKUP(A36,EQUIPOS!A6:D163,4,FALSE)</f>
        <v>840</v>
      </c>
      <c r="L36" s="279"/>
      <c r="M36" s="345">
        <v>37.5</v>
      </c>
      <c r="N36" s="281">
        <f>K36/M36</f>
        <v>22.4</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0.02</v>
      </c>
      <c r="N41" s="353">
        <f>N78*M41</f>
        <v>15.3201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37.720100000000002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3110</v>
      </c>
      <c r="N48" s="281">
        <f>K48*M48</f>
        <v>3265.5</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4400</v>
      </c>
      <c r="N49" s="281">
        <f>K49*M49</f>
        <v>132</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0" t="s">
        <v>1037</v>
      </c>
      <c r="C56" s="821"/>
      <c r="D56" s="821"/>
      <c r="E56" s="821"/>
      <c r="F56" s="821"/>
      <c r="G56" s="821"/>
      <c r="H56" s="821"/>
      <c r="I56" s="821"/>
      <c r="J56" s="821"/>
      <c r="K56" s="821"/>
      <c r="L56" s="821"/>
      <c r="M56" s="822"/>
      <c r="N56" s="403">
        <f>SUM(N48:N55)</f>
        <v>3397.5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6" t="s">
        <v>1045</v>
      </c>
      <c r="M60" s="885"/>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7">
        <f>VLOOKUP(A61,TRANSPORTE!A3:D117,4,FALSE)</f>
        <v>1100</v>
      </c>
      <c r="M61" s="908"/>
      <c r="N61" s="296">
        <f>K61*L61</f>
        <v>1155</v>
      </c>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1155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200</v>
      </c>
      <c r="N72" s="404">
        <f>K72/M72</f>
        <v>255.33500000000001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200</v>
      </c>
      <c r="N73" s="404">
        <f>K73/M73</f>
        <v>510.67</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0">
        <f>SUM(N72:N77)</f>
        <v>766.005</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5356.2251000000006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3"/>
      <c r="J84" s="343"/>
      <c r="K84" s="311" t="s">
        <v>1054</v>
      </c>
      <c r="L84" s="867" t="s">
        <v>1055</v>
      </c>
      <c r="M84" s="868"/>
      <c r="N84" s="312"/>
    </row>
    <row r="85" spans="1:14">
      <c r="B85" s="853" t="s">
        <v>1056</v>
      </c>
      <c r="C85" s="854"/>
      <c r="D85" s="854"/>
      <c r="E85" s="854"/>
      <c r="F85" s="854"/>
      <c r="G85" s="854"/>
      <c r="H85" s="854"/>
      <c r="I85" s="93"/>
      <c r="J85" s="94"/>
      <c r="K85" s="313">
        <v>0.2</v>
      </c>
      <c r="L85" s="855">
        <f>N80*K85</f>
        <v>1071.2450200000001</v>
      </c>
      <c r="M85" s="856"/>
      <c r="N85" s="57"/>
    </row>
    <row r="86" spans="1:14">
      <c r="B86" s="95" t="s">
        <v>1057</v>
      </c>
      <c r="C86" s="96"/>
      <c r="D86" s="96"/>
      <c r="E86" s="96"/>
      <c r="F86" s="96"/>
      <c r="G86" s="96"/>
      <c r="H86" s="96"/>
      <c r="I86" s="93"/>
      <c r="J86" s="94"/>
      <c r="K86" s="313">
        <v>0.05</v>
      </c>
      <c r="L86" s="855">
        <f>N80*K86</f>
        <v>267.81125500000002</v>
      </c>
      <c r="M86" s="856"/>
      <c r="N86" s="57"/>
    </row>
    <row r="87" spans="1:14" ht="15" thickBot="1">
      <c r="B87" s="97" t="s">
        <v>1058</v>
      </c>
      <c r="C87" s="98"/>
      <c r="D87" s="98"/>
      <c r="E87" s="98"/>
      <c r="F87" s="98"/>
      <c r="G87" s="98"/>
      <c r="H87" s="98"/>
      <c r="I87" s="99"/>
      <c r="J87" s="100"/>
      <c r="K87" s="314">
        <v>0.05</v>
      </c>
      <c r="L87" s="857">
        <f>N80*K87</f>
        <v>267.81125500000002</v>
      </c>
      <c r="M87" s="858"/>
      <c r="N87" s="57"/>
    </row>
    <row r="88" spans="1:14" ht="15" thickBot="1">
      <c r="B88" s="820" t="s">
        <v>1037</v>
      </c>
      <c r="C88" s="821"/>
      <c r="D88" s="821"/>
      <c r="E88" s="821"/>
      <c r="F88" s="821"/>
      <c r="G88" s="821"/>
      <c r="H88" s="821"/>
      <c r="I88" s="821"/>
      <c r="J88" s="821"/>
      <c r="K88" s="821"/>
      <c r="L88" s="821"/>
      <c r="M88" s="822"/>
      <c r="N88" s="58">
        <f>L85+L86+L87</f>
        <v>1606.8675300000002</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6963.092630000001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0"/>
      <c r="K120" s="970"/>
      <c r="L120" s="970"/>
      <c r="M120" s="970"/>
      <c r="N120" s="971"/>
    </row>
    <row r="121" spans="2:14" ht="15" thickBot="1">
      <c r="B121" s="428" t="s">
        <v>2327</v>
      </c>
      <c r="C121" s="429"/>
      <c r="D121" s="429"/>
      <c r="E121" s="268"/>
      <c r="F121" s="268"/>
      <c r="G121" s="268"/>
      <c r="H121" s="268"/>
      <c r="I121" s="268"/>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156</v>
      </c>
      <c r="B36" s="869" t="str">
        <f>VLOOKUP(A36,EQUIPOS!A6:D154,3,FALSE)</f>
        <v>Cizalla manual de 90 cm.</v>
      </c>
      <c r="C36" s="870"/>
      <c r="D36" s="870"/>
      <c r="E36" s="870"/>
      <c r="F36" s="870"/>
      <c r="G36" s="870"/>
      <c r="H36" s="871"/>
      <c r="I36" s="276"/>
      <c r="J36" s="277"/>
      <c r="K36" s="278">
        <f>VLOOKUP(A36,EQUIPOS!A6:D163,4,FALSE)</f>
        <v>840</v>
      </c>
      <c r="L36" s="279"/>
      <c r="M36" s="345">
        <v>37.5</v>
      </c>
      <c r="N36" s="281">
        <f>K36/M36</f>
        <v>22.4</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0.02</v>
      </c>
      <c r="N41" s="353">
        <f>N78*M41</f>
        <v>15.3201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37.720100000000002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3170</v>
      </c>
      <c r="N48" s="281">
        <f>K48*M48</f>
        <v>3328.5</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4400</v>
      </c>
      <c r="N49" s="281">
        <f>K49*M49</f>
        <v>132</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0" t="s">
        <v>1037</v>
      </c>
      <c r="C56" s="821"/>
      <c r="D56" s="821"/>
      <c r="E56" s="821"/>
      <c r="F56" s="821"/>
      <c r="G56" s="821"/>
      <c r="H56" s="821"/>
      <c r="I56" s="821"/>
      <c r="J56" s="821"/>
      <c r="K56" s="821"/>
      <c r="L56" s="821"/>
      <c r="M56" s="822"/>
      <c r="N56" s="403">
        <f>SUM(N48:N55)</f>
        <v>3460.5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6" t="s">
        <v>1045</v>
      </c>
      <c r="M60" s="885"/>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7">
        <f>VLOOKUP(A61,TRANSPORTE!A3:D117,4,FALSE)</f>
        <v>1100</v>
      </c>
      <c r="M61" s="908"/>
      <c r="N61" s="296">
        <f>K61*L61</f>
        <v>1155</v>
      </c>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1155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200</v>
      </c>
      <c r="N72" s="404">
        <f>K72/M72</f>
        <v>255.33500000000001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200</v>
      </c>
      <c r="N73" s="404">
        <f>K73/M73</f>
        <v>510.67</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0">
        <f>SUM(N72:N77)</f>
        <v>766.005</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5419.2251000000006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3"/>
      <c r="J84" s="343"/>
      <c r="K84" s="311" t="s">
        <v>1054</v>
      </c>
      <c r="L84" s="867" t="s">
        <v>1055</v>
      </c>
      <c r="M84" s="868"/>
      <c r="N84" s="312"/>
    </row>
    <row r="85" spans="1:14">
      <c r="B85" s="853" t="s">
        <v>1056</v>
      </c>
      <c r="C85" s="854"/>
      <c r="D85" s="854"/>
      <c r="E85" s="854"/>
      <c r="F85" s="854"/>
      <c r="G85" s="854"/>
      <c r="H85" s="854"/>
      <c r="I85" s="93"/>
      <c r="J85" s="94"/>
      <c r="K85" s="313">
        <v>0.2</v>
      </c>
      <c r="L85" s="855">
        <f>N80*K85</f>
        <v>1083.8450200000002</v>
      </c>
      <c r="M85" s="856"/>
      <c r="N85" s="57"/>
    </row>
    <row r="86" spans="1:14">
      <c r="B86" s="95" t="s">
        <v>1057</v>
      </c>
      <c r="C86" s="96"/>
      <c r="D86" s="96"/>
      <c r="E86" s="96"/>
      <c r="F86" s="96"/>
      <c r="G86" s="96"/>
      <c r="H86" s="96"/>
      <c r="I86" s="93"/>
      <c r="J86" s="94"/>
      <c r="K86" s="313">
        <v>0.05</v>
      </c>
      <c r="L86" s="855">
        <f>N80*K86</f>
        <v>270.96125500000005</v>
      </c>
      <c r="M86" s="856"/>
      <c r="N86" s="57"/>
    </row>
    <row r="87" spans="1:14" ht="15" thickBot="1">
      <c r="B87" s="97" t="s">
        <v>1058</v>
      </c>
      <c r="C87" s="98"/>
      <c r="D87" s="98"/>
      <c r="E87" s="98"/>
      <c r="F87" s="98"/>
      <c r="G87" s="98"/>
      <c r="H87" s="98"/>
      <c r="I87" s="99"/>
      <c r="J87" s="100"/>
      <c r="K87" s="314">
        <v>0.05</v>
      </c>
      <c r="L87" s="857">
        <f>N80*K87</f>
        <v>270.96125500000005</v>
      </c>
      <c r="M87" s="858"/>
      <c r="N87" s="57"/>
    </row>
    <row r="88" spans="1:14" ht="15" thickBot="1">
      <c r="B88" s="820" t="s">
        <v>1037</v>
      </c>
      <c r="C88" s="821"/>
      <c r="D88" s="821"/>
      <c r="E88" s="821"/>
      <c r="F88" s="821"/>
      <c r="G88" s="821"/>
      <c r="H88" s="821"/>
      <c r="I88" s="821"/>
      <c r="J88" s="821"/>
      <c r="K88" s="821"/>
      <c r="L88" s="821"/>
      <c r="M88" s="822"/>
      <c r="N88" s="58">
        <f>L85+L86+L87</f>
        <v>1625.7675300000005</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7044.9926300000006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0"/>
      <c r="K120" s="970"/>
      <c r="L120" s="970"/>
      <c r="M120" s="970"/>
      <c r="N120" s="971"/>
    </row>
    <row r="121" spans="2:14" ht="15" thickBot="1">
      <c r="B121" s="428" t="s">
        <v>2327</v>
      </c>
      <c r="C121" s="429"/>
      <c r="D121" s="429"/>
      <c r="E121" s="268"/>
      <c r="F121" s="268"/>
      <c r="G121" s="268"/>
      <c r="H121" s="268"/>
      <c r="I121" s="268"/>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123</v>
      </c>
      <c r="B36" s="869" t="str">
        <f>VLOOKUP(A36,EQUIPOS!A6:D154,3,FALSE)</f>
        <v>Bomba de inyección de lechada</v>
      </c>
      <c r="C36" s="870"/>
      <c r="D36" s="870"/>
      <c r="E36" s="870"/>
      <c r="F36" s="870"/>
      <c r="G36" s="870"/>
      <c r="H36" s="871"/>
      <c r="I36" s="276"/>
      <c r="J36" s="277"/>
      <c r="K36" s="278">
        <f>VLOOKUP(A36,EQUIPOS!A6:D163,4,FALSE)</f>
        <v>18380</v>
      </c>
      <c r="L36" s="279"/>
      <c r="M36" s="345">
        <v>670</v>
      </c>
      <c r="N36" s="281">
        <f>K36/M36</f>
        <v>27.432835820895523</v>
      </c>
    </row>
    <row r="37" spans="1:14">
      <c r="A37" s="119" t="s">
        <v>125</v>
      </c>
      <c r="B37" s="869" t="str">
        <f>VLOOKUP(A37,EQUIPOS!A7:D154,3,FALSE)</f>
        <v>Bomba para gato de tensionamiento</v>
      </c>
      <c r="C37" s="870"/>
      <c r="D37" s="870"/>
      <c r="E37" s="870"/>
      <c r="F37" s="870"/>
      <c r="G37" s="870"/>
      <c r="H37" s="871"/>
      <c r="I37" s="430"/>
      <c r="J37" s="431"/>
      <c r="K37" s="278">
        <f>VLOOKUP(A37,EQUIPOS!A7:D164,4,FALSE)</f>
        <v>43580</v>
      </c>
      <c r="L37" s="344"/>
      <c r="M37" s="345">
        <v>670</v>
      </c>
      <c r="N37" s="281">
        <f>K37/M37</f>
        <v>65.044776119402982</v>
      </c>
    </row>
    <row r="38" spans="1:14">
      <c r="A38" s="119" t="s">
        <v>240</v>
      </c>
      <c r="B38" s="869" t="str">
        <f>VLOOKUP(A38,EQUIPOS!A8:D154,3,FALSE)</f>
        <v>Gato para tensionamiento, fuerza Max 200 ton, área de tensión 314 cm2.</v>
      </c>
      <c r="C38" s="870"/>
      <c r="D38" s="870"/>
      <c r="E38" s="870"/>
      <c r="F38" s="870"/>
      <c r="G38" s="870"/>
      <c r="H38" s="871"/>
      <c r="I38" s="337"/>
      <c r="J38" s="339"/>
      <c r="K38" s="278">
        <f>VLOOKUP(A38,EQUIPOS!A8:D165,4,FALSE)</f>
        <v>147130</v>
      </c>
      <c r="L38" s="432"/>
      <c r="M38" s="433">
        <v>670</v>
      </c>
      <c r="N38" s="281">
        <f>K38/M38</f>
        <v>219.59701492537314</v>
      </c>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0.02</v>
      </c>
      <c r="N41" s="353">
        <f>N78*M41</f>
        <v>6.09755223880597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318.17217910447761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14230</v>
      </c>
      <c r="N48" s="281">
        <f t="shared" ref="N48:N53" si="0">K48*M48</f>
        <v>56.92</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13270</v>
      </c>
      <c r="N49" s="281">
        <f t="shared" si="0"/>
        <v>53.08</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1000</v>
      </c>
      <c r="N50" s="281">
        <f t="shared" si="0"/>
        <v>20</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4660</v>
      </c>
      <c r="N51" s="281">
        <f t="shared" si="0"/>
        <v>396.1</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62930</v>
      </c>
      <c r="N52" s="281">
        <f t="shared" si="0"/>
        <v>62.93</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4400</v>
      </c>
      <c r="N53" s="281">
        <f t="shared" si="0"/>
        <v>88</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0" t="s">
        <v>1037</v>
      </c>
      <c r="C56" s="821"/>
      <c r="D56" s="821"/>
      <c r="E56" s="821"/>
      <c r="F56" s="821"/>
      <c r="G56" s="821"/>
      <c r="H56" s="821"/>
      <c r="I56" s="821"/>
      <c r="J56" s="821"/>
      <c r="K56" s="821"/>
      <c r="L56" s="821"/>
      <c r="M56" s="822"/>
      <c r="N56" s="403">
        <f>SUM(N48:N55)</f>
        <v>677.03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6" t="s">
        <v>1045</v>
      </c>
      <c r="M60" s="885"/>
      <c r="N60" s="82" t="s">
        <v>1035</v>
      </c>
    </row>
    <row r="61" spans="1:14">
      <c r="B61" s="52"/>
      <c r="C61" s="326"/>
      <c r="D61" s="326"/>
      <c r="E61" s="326"/>
      <c r="F61" s="326"/>
      <c r="G61" s="326"/>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3">
        <v>670</v>
      </c>
      <c r="N72" s="404">
        <f>K72/M72</f>
        <v>152.43880597014925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670</v>
      </c>
      <c r="N73" s="404">
        <f>K73/M73</f>
        <v>152.43880597014925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6"/>
      <c r="C77" s="897"/>
      <c r="D77" s="897"/>
      <c r="E77" s="897"/>
      <c r="F77" s="897"/>
      <c r="G77" s="897"/>
      <c r="H77" s="897"/>
      <c r="I77" s="132"/>
      <c r="J77" s="132"/>
      <c r="K77" s="132"/>
      <c r="L77" s="910"/>
      <c r="M77" s="910"/>
      <c r="N77" s="133"/>
    </row>
    <row r="78" spans="1:15" ht="15" thickBot="1">
      <c r="B78" s="909" t="s">
        <v>1037</v>
      </c>
      <c r="C78" s="863"/>
      <c r="D78" s="863"/>
      <c r="E78" s="863"/>
      <c r="F78" s="863"/>
      <c r="G78" s="863"/>
      <c r="H78" s="863"/>
      <c r="I78" s="863"/>
      <c r="J78" s="863"/>
      <c r="K78" s="863"/>
      <c r="L78" s="863"/>
      <c r="M78" s="864"/>
      <c r="N78" s="469">
        <f>SUM(N72:N77)</f>
        <v>304.87761194029849</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1300.0797910447761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3"/>
      <c r="J84" s="343"/>
      <c r="K84" s="311" t="s">
        <v>1054</v>
      </c>
      <c r="L84" s="867" t="s">
        <v>1055</v>
      </c>
      <c r="M84" s="868"/>
      <c r="N84" s="312"/>
    </row>
    <row r="85" spans="1:14">
      <c r="B85" s="853" t="s">
        <v>1056</v>
      </c>
      <c r="C85" s="854"/>
      <c r="D85" s="854"/>
      <c r="E85" s="854"/>
      <c r="F85" s="854"/>
      <c r="G85" s="854"/>
      <c r="H85" s="854"/>
      <c r="I85" s="93"/>
      <c r="J85" s="94"/>
      <c r="K85" s="313">
        <v>0.2</v>
      </c>
      <c r="L85" s="855">
        <f>N80*K85</f>
        <v>260.01595820895523</v>
      </c>
      <c r="M85" s="856"/>
      <c r="N85" s="57"/>
    </row>
    <row r="86" spans="1:14">
      <c r="B86" s="95" t="s">
        <v>1057</v>
      </c>
      <c r="C86" s="96"/>
      <c r="D86" s="96"/>
      <c r="E86" s="96"/>
      <c r="F86" s="96"/>
      <c r="G86" s="96"/>
      <c r="H86" s="96"/>
      <c r="I86" s="93"/>
      <c r="J86" s="94"/>
      <c r="K86" s="313">
        <v>0.05</v>
      </c>
      <c r="L86" s="855">
        <f>N80*K86</f>
        <v>65.003989552238806</v>
      </c>
      <c r="M86" s="856"/>
      <c r="N86" s="57"/>
    </row>
    <row r="87" spans="1:14" ht="15" thickBot="1">
      <c r="B87" s="97" t="s">
        <v>1058</v>
      </c>
      <c r="C87" s="98"/>
      <c r="D87" s="98"/>
      <c r="E87" s="98"/>
      <c r="F87" s="98"/>
      <c r="G87" s="98"/>
      <c r="H87" s="98"/>
      <c r="I87" s="99"/>
      <c r="J87" s="100"/>
      <c r="K87" s="314">
        <v>0.05</v>
      </c>
      <c r="L87" s="857">
        <f>N80*K87</f>
        <v>65.003989552238806</v>
      </c>
      <c r="M87" s="858"/>
      <c r="N87" s="57"/>
    </row>
    <row r="88" spans="1:14" ht="15" thickBot="1">
      <c r="B88" s="820" t="s">
        <v>1037</v>
      </c>
      <c r="C88" s="821"/>
      <c r="D88" s="821"/>
      <c r="E88" s="821"/>
      <c r="F88" s="821"/>
      <c r="G88" s="821"/>
      <c r="H88" s="821"/>
      <c r="I88" s="821"/>
      <c r="J88" s="821"/>
      <c r="K88" s="821"/>
      <c r="L88" s="821"/>
      <c r="M88" s="822"/>
      <c r="N88" s="58">
        <f>L85+L86+L87</f>
        <v>390.02393731343284</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1690.1037283582091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0"/>
      <c r="K120" s="970"/>
      <c r="L120" s="970"/>
      <c r="M120" s="970"/>
      <c r="N120" s="971"/>
    </row>
    <row r="121" spans="2:14" ht="15" thickBot="1">
      <c r="B121" s="428" t="s">
        <v>2327</v>
      </c>
      <c r="C121" s="429"/>
      <c r="D121" s="429"/>
      <c r="E121" s="268"/>
      <c r="F121" s="268"/>
      <c r="G121" s="268"/>
      <c r="H121" s="268"/>
      <c r="I121" s="268"/>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123</v>
      </c>
      <c r="B36" s="869" t="str">
        <f>VLOOKUP(A36,EQUIPOS!A6:D154,3,FALSE)</f>
        <v>Bomba de inyección de lechada</v>
      </c>
      <c r="C36" s="870"/>
      <c r="D36" s="870"/>
      <c r="E36" s="870"/>
      <c r="F36" s="870"/>
      <c r="G36" s="870"/>
      <c r="H36" s="871"/>
      <c r="I36" s="276"/>
      <c r="J36" s="277"/>
      <c r="K36" s="278">
        <f>VLOOKUP(A36,EQUIPOS!A6:D163,4,FALSE)</f>
        <v>18380</v>
      </c>
      <c r="L36" s="279"/>
      <c r="M36" s="345">
        <v>670</v>
      </c>
      <c r="N36" s="281">
        <f>K36/M36</f>
        <v>27.432835820895523</v>
      </c>
    </row>
    <row r="37" spans="1:14">
      <c r="A37" s="119" t="s">
        <v>125</v>
      </c>
      <c r="B37" s="869" t="str">
        <f>VLOOKUP(A37,EQUIPOS!A7:D154,3,FALSE)</f>
        <v>Bomba para gato de tensionamiento</v>
      </c>
      <c r="C37" s="870"/>
      <c r="D37" s="870"/>
      <c r="E37" s="870"/>
      <c r="F37" s="870"/>
      <c r="G37" s="870"/>
      <c r="H37" s="871"/>
      <c r="I37" s="430"/>
      <c r="J37" s="431"/>
      <c r="K37" s="278">
        <f>VLOOKUP(A37,EQUIPOS!A7:D164,4,FALSE)</f>
        <v>43580</v>
      </c>
      <c r="L37" s="344"/>
      <c r="M37" s="345">
        <v>670</v>
      </c>
      <c r="N37" s="281">
        <f>K37/M37</f>
        <v>65.044776119402982</v>
      </c>
    </row>
    <row r="38" spans="1:14">
      <c r="A38" s="119" t="s">
        <v>240</v>
      </c>
      <c r="B38" s="869" t="str">
        <f>VLOOKUP(A38,EQUIPOS!A8:D154,3,FALSE)</f>
        <v>Gato para tensionamiento, fuerza Max 200 ton, área de tensión 314 cm2.</v>
      </c>
      <c r="C38" s="870"/>
      <c r="D38" s="870"/>
      <c r="E38" s="870"/>
      <c r="F38" s="870"/>
      <c r="G38" s="870"/>
      <c r="H38" s="871"/>
      <c r="I38" s="337"/>
      <c r="J38" s="339"/>
      <c r="K38" s="278">
        <f>VLOOKUP(A38,EQUIPOS!A8:D165,4,FALSE)</f>
        <v>147130</v>
      </c>
      <c r="L38" s="432"/>
      <c r="M38" s="433">
        <v>670</v>
      </c>
      <c r="N38" s="281">
        <f>K38/M38</f>
        <v>219.59701492537314</v>
      </c>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0.02</v>
      </c>
      <c r="N41" s="353">
        <f>N78*M41</f>
        <v>6.09755223880597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318.17217910447761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14230</v>
      </c>
      <c r="N48" s="281">
        <f t="shared" ref="N48:N53" si="0">K48*M48</f>
        <v>56.92</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13270</v>
      </c>
      <c r="N49" s="281">
        <f t="shared" si="0"/>
        <v>53.08</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1000</v>
      </c>
      <c r="N50" s="281">
        <f t="shared" si="0"/>
        <v>20</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4660</v>
      </c>
      <c r="N51" s="281">
        <f t="shared" si="0"/>
        <v>25769.800000000003</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62930</v>
      </c>
      <c r="N52" s="281">
        <f t="shared" si="0"/>
        <v>62.93</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4400</v>
      </c>
      <c r="N53" s="281">
        <f t="shared" si="0"/>
        <v>88</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0" t="s">
        <v>1037</v>
      </c>
      <c r="C56" s="821"/>
      <c r="D56" s="821"/>
      <c r="E56" s="821"/>
      <c r="F56" s="821"/>
      <c r="G56" s="821"/>
      <c r="H56" s="821"/>
      <c r="I56" s="821"/>
      <c r="J56" s="821"/>
      <c r="K56" s="821"/>
      <c r="L56" s="821"/>
      <c r="M56" s="822"/>
      <c r="N56" s="403">
        <f>SUM(N48:N55)</f>
        <v>26050.730000000003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6" t="s">
        <v>1045</v>
      </c>
      <c r="M60" s="885"/>
      <c r="N60" s="82" t="s">
        <v>1035</v>
      </c>
    </row>
    <row r="61" spans="1:14">
      <c r="B61" s="52"/>
      <c r="C61" s="326"/>
      <c r="D61" s="326"/>
      <c r="E61" s="326"/>
      <c r="F61" s="326"/>
      <c r="G61" s="326"/>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3">
        <v>670</v>
      </c>
      <c r="N72" s="404">
        <f>K72/M72</f>
        <v>152.43880597014925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670</v>
      </c>
      <c r="N73" s="404">
        <f>K73/M73</f>
        <v>152.43880597014925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0">
        <f>SUM(N72:N77)</f>
        <v>304.87761194029849</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26673.779791044777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3"/>
      <c r="J84" s="343"/>
      <c r="K84" s="311" t="s">
        <v>1054</v>
      </c>
      <c r="L84" s="867" t="s">
        <v>1055</v>
      </c>
      <c r="M84" s="868"/>
      <c r="N84" s="312"/>
    </row>
    <row r="85" spans="1:14">
      <c r="B85" s="853" t="s">
        <v>1056</v>
      </c>
      <c r="C85" s="854"/>
      <c r="D85" s="854"/>
      <c r="E85" s="854"/>
      <c r="F85" s="854"/>
      <c r="G85" s="854"/>
      <c r="H85" s="854"/>
      <c r="I85" s="93"/>
      <c r="J85" s="94"/>
      <c r="K85" s="313">
        <v>0.2</v>
      </c>
      <c r="L85" s="855">
        <f>N80*K85</f>
        <v>5334.7559582089561</v>
      </c>
      <c r="M85" s="856"/>
      <c r="N85" s="57"/>
    </row>
    <row r="86" spans="1:14">
      <c r="B86" s="95" t="s">
        <v>1057</v>
      </c>
      <c r="C86" s="96"/>
      <c r="D86" s="96"/>
      <c r="E86" s="96"/>
      <c r="F86" s="96"/>
      <c r="G86" s="96"/>
      <c r="H86" s="96"/>
      <c r="I86" s="93"/>
      <c r="J86" s="94"/>
      <c r="K86" s="313">
        <v>0.05</v>
      </c>
      <c r="L86" s="855">
        <f>N80*K86</f>
        <v>1333.688989552239</v>
      </c>
      <c r="M86" s="856"/>
      <c r="N86" s="57"/>
    </row>
    <row r="87" spans="1:14" ht="15" thickBot="1">
      <c r="B87" s="97" t="s">
        <v>1058</v>
      </c>
      <c r="C87" s="98"/>
      <c r="D87" s="98"/>
      <c r="E87" s="98"/>
      <c r="F87" s="98"/>
      <c r="G87" s="98"/>
      <c r="H87" s="98"/>
      <c r="I87" s="99"/>
      <c r="J87" s="100"/>
      <c r="K87" s="314">
        <v>0.05</v>
      </c>
      <c r="L87" s="857">
        <f>N80*K87</f>
        <v>1333.688989552239</v>
      </c>
      <c r="M87" s="858"/>
      <c r="N87" s="57"/>
    </row>
    <row r="88" spans="1:14" ht="15" thickBot="1">
      <c r="B88" s="820" t="s">
        <v>1037</v>
      </c>
      <c r="C88" s="821"/>
      <c r="D88" s="821"/>
      <c r="E88" s="821"/>
      <c r="F88" s="821"/>
      <c r="G88" s="821"/>
      <c r="H88" s="821"/>
      <c r="I88" s="821"/>
      <c r="J88" s="821"/>
      <c r="K88" s="821"/>
      <c r="L88" s="821"/>
      <c r="M88" s="822"/>
      <c r="N88" s="58">
        <f>L85+L86+L87</f>
        <v>8002.1339373134342</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34675.913728358209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0"/>
      <c r="K120" s="970"/>
      <c r="L120" s="970"/>
      <c r="M120" s="970"/>
      <c r="N120" s="971"/>
    </row>
    <row r="121" spans="2:14" ht="15" thickBot="1">
      <c r="B121" s="428" t="s">
        <v>2327</v>
      </c>
      <c r="C121" s="429"/>
      <c r="D121" s="429"/>
      <c r="E121" s="268"/>
      <c r="F121" s="268"/>
      <c r="G121" s="268"/>
      <c r="H121" s="268"/>
      <c r="I121" s="268"/>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4"/>
      <c r="C1" s="926"/>
      <c r="D1" s="927"/>
      <c r="E1" s="927"/>
      <c r="F1" s="927"/>
      <c r="G1" s="927"/>
      <c r="H1" s="927"/>
      <c r="I1" s="927"/>
      <c r="J1" s="928"/>
      <c r="K1" s="979" t="s">
        <v>1017</v>
      </c>
      <c r="L1" s="931" t="s">
        <v>2304</v>
      </c>
      <c r="M1" s="932"/>
      <c r="N1" s="933"/>
    </row>
    <row r="2" spans="2:14">
      <c r="B2" s="915"/>
      <c r="C2" s="937" t="s">
        <v>1018</v>
      </c>
      <c r="D2" s="938"/>
      <c r="E2" s="938"/>
      <c r="F2" s="938"/>
      <c r="G2" s="938"/>
      <c r="H2" s="938"/>
      <c r="I2" s="938"/>
      <c r="J2" s="939"/>
      <c r="K2" s="978"/>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78"/>
      <c r="L4" s="934"/>
      <c r="M4" s="935"/>
      <c r="N4" s="93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980" t="s">
        <v>1029</v>
      </c>
      <c r="M30" s="797"/>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5" t="s">
        <v>1032</v>
      </c>
      <c r="J35" s="892"/>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955"/>
      <c r="D41" s="955"/>
      <c r="E41" s="44"/>
      <c r="F41" s="45"/>
      <c r="G41" s="45"/>
      <c r="H41" s="46"/>
      <c r="I41" s="42"/>
      <c r="J41" s="43"/>
      <c r="K41" s="288"/>
      <c r="L41" s="285"/>
      <c r="M41" s="410">
        <v>0.01</v>
      </c>
      <c r="N41" s="353">
        <f>N78*M41</f>
        <v>15.9584375</v>
      </c>
    </row>
    <row r="42" spans="1:14" ht="15" thickBot="1">
      <c r="B42" s="956"/>
      <c r="C42" s="957"/>
      <c r="D42" s="957"/>
      <c r="E42" s="957"/>
      <c r="F42" s="957"/>
      <c r="G42" s="957"/>
      <c r="H42" s="958"/>
      <c r="I42" s="879"/>
      <c r="J42" s="880"/>
      <c r="K42" s="47"/>
      <c r="L42" s="881"/>
      <c r="M42" s="959"/>
      <c r="N42" s="111"/>
    </row>
    <row r="43" spans="1:14" ht="15" thickBot="1">
      <c r="B43" s="820" t="s">
        <v>1037</v>
      </c>
      <c r="C43" s="821"/>
      <c r="D43" s="821"/>
      <c r="E43" s="821"/>
      <c r="F43" s="821"/>
      <c r="G43" s="821"/>
      <c r="H43" s="821"/>
      <c r="I43" s="821"/>
      <c r="J43" s="821"/>
      <c r="K43" s="821"/>
      <c r="L43" s="821"/>
      <c r="M43" s="822"/>
      <c r="N43" s="403">
        <f>SUM(N36:N42)</f>
        <v>15.9584375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373800</v>
      </c>
      <c r="N48" s="281">
        <f>K48*M48</f>
        <v>373800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0" t="s">
        <v>1037</v>
      </c>
      <c r="C56" s="821"/>
      <c r="D56" s="821"/>
      <c r="E56" s="821"/>
      <c r="F56" s="821"/>
      <c r="G56" s="821"/>
      <c r="H56" s="821"/>
      <c r="I56" s="821"/>
      <c r="J56" s="821"/>
      <c r="K56" s="821"/>
      <c r="L56" s="821"/>
      <c r="M56" s="822"/>
      <c r="N56" s="403">
        <f>SUM(N48:N55)</f>
        <v>373800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6" t="s">
        <v>1045</v>
      </c>
      <c r="M60" s="885"/>
      <c r="N60" s="82" t="s">
        <v>1035</v>
      </c>
    </row>
    <row r="61" spans="1:14">
      <c r="B61" s="52"/>
      <c r="C61" s="326"/>
      <c r="D61" s="326"/>
      <c r="E61" s="326"/>
      <c r="F61" s="326"/>
      <c r="G61" s="326"/>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981"/>
      <c r="I71" s="79" t="s">
        <v>1048</v>
      </c>
      <c r="J71" s="81" t="s">
        <v>1494</v>
      </c>
      <c r="K71" s="80" t="s">
        <v>1050</v>
      </c>
      <c r="L71" s="861" t="s">
        <v>1034</v>
      </c>
      <c r="M71" s="974"/>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32</v>
      </c>
      <c r="N72" s="404">
        <f>K72/M72</f>
        <v>1595.84375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6"/>
      <c r="C77" s="897"/>
      <c r="D77" s="897"/>
      <c r="E77" s="897"/>
      <c r="F77" s="897"/>
      <c r="G77" s="897"/>
      <c r="H77" s="880"/>
      <c r="I77" s="132"/>
      <c r="J77" s="132"/>
      <c r="K77" s="132"/>
      <c r="L77" s="982"/>
      <c r="M77" s="882"/>
      <c r="N77" s="133"/>
    </row>
    <row r="78" spans="1:15" ht="15" thickBot="1">
      <c r="B78" s="909" t="s">
        <v>1037</v>
      </c>
      <c r="C78" s="863"/>
      <c r="D78" s="863"/>
      <c r="E78" s="863"/>
      <c r="F78" s="863"/>
      <c r="G78" s="863"/>
      <c r="H78" s="863"/>
      <c r="I78" s="863"/>
      <c r="J78" s="863"/>
      <c r="K78" s="863"/>
      <c r="L78" s="863"/>
      <c r="M78" s="864"/>
      <c r="N78" s="469">
        <f>SUM(N72:N77)</f>
        <v>1595.84375</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375411.8021875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3"/>
      <c r="J84" s="343"/>
      <c r="K84" s="311" t="s">
        <v>1054</v>
      </c>
      <c r="L84" s="867" t="s">
        <v>1055</v>
      </c>
      <c r="M84" s="868"/>
      <c r="N84" s="312"/>
    </row>
    <row r="85" spans="1:14">
      <c r="B85" s="853" t="s">
        <v>1056</v>
      </c>
      <c r="C85" s="854"/>
      <c r="D85" s="854"/>
      <c r="E85" s="854"/>
      <c r="F85" s="854"/>
      <c r="G85" s="854"/>
      <c r="H85" s="854"/>
      <c r="I85" s="93"/>
      <c r="J85" s="94"/>
      <c r="K85" s="313">
        <v>0.2</v>
      </c>
      <c r="L85" s="855">
        <f>N80*K85</f>
        <v>75082.3604375</v>
      </c>
      <c r="M85" s="856"/>
      <c r="N85" s="57"/>
    </row>
    <row r="86" spans="1:14">
      <c r="B86" s="95" t="s">
        <v>1057</v>
      </c>
      <c r="C86" s="96"/>
      <c r="D86" s="96"/>
      <c r="E86" s="96"/>
      <c r="F86" s="96"/>
      <c r="G86" s="96"/>
      <c r="H86" s="96"/>
      <c r="I86" s="93"/>
      <c r="J86" s="94"/>
      <c r="K86" s="313">
        <v>0.05</v>
      </c>
      <c r="L86" s="855">
        <f>N80*K86</f>
        <v>18770.590109375</v>
      </c>
      <c r="M86" s="856"/>
      <c r="N86" s="57"/>
    </row>
    <row r="87" spans="1:14" ht="15" thickBot="1">
      <c r="B87" s="97" t="s">
        <v>1058</v>
      </c>
      <c r="C87" s="98"/>
      <c r="D87" s="98"/>
      <c r="E87" s="98"/>
      <c r="F87" s="98"/>
      <c r="G87" s="98"/>
      <c r="H87" s="98"/>
      <c r="I87" s="99"/>
      <c r="J87" s="100"/>
      <c r="K87" s="314">
        <v>0.05</v>
      </c>
      <c r="L87" s="857">
        <f>N80*K87</f>
        <v>18770.590109375</v>
      </c>
      <c r="M87" s="858"/>
      <c r="N87" s="57"/>
    </row>
    <row r="88" spans="1:14" ht="15" thickBot="1">
      <c r="B88" s="820" t="s">
        <v>1037</v>
      </c>
      <c r="C88" s="821"/>
      <c r="D88" s="821"/>
      <c r="E88" s="821"/>
      <c r="F88" s="821"/>
      <c r="G88" s="821"/>
      <c r="H88" s="821"/>
      <c r="I88" s="821"/>
      <c r="J88" s="821"/>
      <c r="K88" s="821"/>
      <c r="L88" s="821"/>
      <c r="M88" s="822"/>
      <c r="N88" s="58">
        <f>L85+L86+L87</f>
        <v>112623.54065625</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488035.34284375003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0"/>
      <c r="K120" s="970"/>
      <c r="L120" s="970"/>
      <c r="M120" s="970"/>
      <c r="N120" s="971"/>
    </row>
    <row r="121" spans="2:14" ht="15" thickBot="1">
      <c r="B121" s="428" t="s">
        <v>2327</v>
      </c>
      <c r="C121" s="429"/>
      <c r="D121" s="429"/>
      <c r="E121" s="268"/>
      <c r="F121" s="268"/>
      <c r="G121" s="268"/>
      <c r="H121" s="268"/>
      <c r="I121" s="268"/>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N78*M41</f>
        <v>51.067000000000007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51.067000000000007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31280</v>
      </c>
      <c r="N48" s="281">
        <f>K48*M48</f>
        <v>32844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0" t="s">
        <v>1037</v>
      </c>
      <c r="C56" s="821"/>
      <c r="D56" s="821"/>
      <c r="E56" s="821"/>
      <c r="F56" s="821"/>
      <c r="G56" s="821"/>
      <c r="H56" s="821"/>
      <c r="I56" s="821"/>
      <c r="J56" s="821"/>
      <c r="K56" s="821"/>
      <c r="L56" s="821"/>
      <c r="M56" s="822"/>
      <c r="N56" s="403">
        <f>SUM(N48:N55)</f>
        <v>32844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6" t="s">
        <v>1045</v>
      </c>
      <c r="M60" s="885"/>
      <c r="N60" s="82" t="s">
        <v>1035</v>
      </c>
    </row>
    <row r="61" spans="1:14">
      <c r="B61" s="52"/>
      <c r="C61" s="326"/>
      <c r="D61" s="326"/>
      <c r="E61" s="326"/>
      <c r="F61" s="326"/>
      <c r="G61" s="326"/>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974"/>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0">
        <v>100</v>
      </c>
      <c r="N72" s="404">
        <f>K72/M72</f>
        <v>1021.34</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0">
        <f>SUM(N72:N77)</f>
        <v>1021.34</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33916.406999999999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3"/>
      <c r="J84" s="343"/>
      <c r="K84" s="311" t="s">
        <v>1054</v>
      </c>
      <c r="L84" s="867" t="s">
        <v>1055</v>
      </c>
      <c r="M84" s="868"/>
      <c r="N84" s="312"/>
    </row>
    <row r="85" spans="1:14">
      <c r="B85" s="853" t="s">
        <v>1056</v>
      </c>
      <c r="C85" s="854"/>
      <c r="D85" s="854"/>
      <c r="E85" s="854"/>
      <c r="F85" s="854"/>
      <c r="G85" s="854"/>
      <c r="H85" s="854"/>
      <c r="I85" s="93"/>
      <c r="J85" s="94"/>
      <c r="K85" s="313">
        <v>0.2</v>
      </c>
      <c r="L85" s="855">
        <f>N80*K85</f>
        <v>6783.2813999999998</v>
      </c>
      <c r="M85" s="856"/>
      <c r="N85" s="57"/>
    </row>
    <row r="86" spans="1:14">
      <c r="B86" s="95" t="s">
        <v>1057</v>
      </c>
      <c r="C86" s="96"/>
      <c r="D86" s="96"/>
      <c r="E86" s="96"/>
      <c r="F86" s="96"/>
      <c r="G86" s="96"/>
      <c r="H86" s="96"/>
      <c r="I86" s="93"/>
      <c r="J86" s="94"/>
      <c r="K86" s="313">
        <v>0.05</v>
      </c>
      <c r="L86" s="855">
        <f>N80*K86</f>
        <v>1695.82035</v>
      </c>
      <c r="M86" s="856"/>
      <c r="N86" s="57"/>
    </row>
    <row r="87" spans="1:14" ht="15" thickBot="1">
      <c r="B87" s="97" t="s">
        <v>1058</v>
      </c>
      <c r="C87" s="98"/>
      <c r="D87" s="98"/>
      <c r="E87" s="98"/>
      <c r="F87" s="98"/>
      <c r="G87" s="98"/>
      <c r="H87" s="98"/>
      <c r="I87" s="99"/>
      <c r="J87" s="100"/>
      <c r="K87" s="314">
        <v>0.05</v>
      </c>
      <c r="L87" s="857">
        <f>N80*K87</f>
        <v>1695.82035</v>
      </c>
      <c r="M87" s="858"/>
      <c r="N87" s="57"/>
    </row>
    <row r="88" spans="1:14" ht="15" thickBot="1">
      <c r="B88" s="820" t="s">
        <v>1037</v>
      </c>
      <c r="C88" s="821"/>
      <c r="D88" s="821"/>
      <c r="E88" s="821"/>
      <c r="F88" s="821"/>
      <c r="G88" s="821"/>
      <c r="H88" s="821"/>
      <c r="I88" s="821"/>
      <c r="J88" s="821"/>
      <c r="K88" s="821"/>
      <c r="L88" s="821"/>
      <c r="M88" s="822"/>
      <c r="N88" s="58">
        <f>L85+L86+L87</f>
        <v>10174.9221</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6">
        <f>N80+N88</f>
        <v>44091.329100000003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0"/>
      <c r="K120" s="970"/>
      <c r="L120" s="970"/>
      <c r="M120" s="970"/>
      <c r="N120" s="971"/>
    </row>
    <row r="121" spans="2:14" ht="15" thickBot="1">
      <c r="B121" s="428" t="s">
        <v>2327</v>
      </c>
      <c r="C121" s="429"/>
      <c r="D121" s="429"/>
      <c r="E121" s="268"/>
      <c r="F121" s="268"/>
      <c r="G121" s="268"/>
      <c r="H121" s="268"/>
      <c r="I121" s="268"/>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190</v>
      </c>
      <c r="B36" s="869" t="str">
        <f>VLOOKUP(A36,EQUIPOS!A6:D154,3,FALSE)</f>
        <v>Diferencial de 3 ton</v>
      </c>
      <c r="C36" s="870"/>
      <c r="D36" s="870"/>
      <c r="E36" s="870"/>
      <c r="F36" s="870"/>
      <c r="G36" s="870"/>
      <c r="H36" s="871"/>
      <c r="I36" s="276"/>
      <c r="J36" s="277"/>
      <c r="K36" s="278">
        <f>VLOOKUP(A36,EQUIPOS!A6:D163,4,FALSE)</f>
        <v>5780</v>
      </c>
      <c r="L36" s="279"/>
      <c r="M36" s="345">
        <v>40</v>
      </c>
      <c r="N36" s="281">
        <f>K36/M36</f>
        <v>144.5</v>
      </c>
    </row>
    <row r="37" spans="1:14">
      <c r="A37" s="119" t="s">
        <v>195</v>
      </c>
      <c r="B37" s="869" t="str">
        <f>VLOOKUP(A37,EQUIPOS!A7:D154,3,FALSE)</f>
        <v xml:space="preserve">Equipo de oxicorte, Capacidad de corte: hasta 6´´ (152mm) </v>
      </c>
      <c r="C37" s="870"/>
      <c r="D37" s="870"/>
      <c r="E37" s="870"/>
      <c r="F37" s="870"/>
      <c r="G37" s="870"/>
      <c r="H37" s="871"/>
      <c r="I37" s="430"/>
      <c r="J37" s="431"/>
      <c r="K37" s="278">
        <f>VLOOKUP(A37,EQUIPOS!A7:D164,4,FALSE)</f>
        <v>17850</v>
      </c>
      <c r="L37" s="344"/>
      <c r="M37" s="345">
        <v>40</v>
      </c>
      <c r="N37" s="281">
        <f t="shared" ref="N37:N43" si="0">K37/M37</f>
        <v>446.25</v>
      </c>
    </row>
    <row r="38" spans="1:14">
      <c r="A38" s="119" t="s">
        <v>204</v>
      </c>
      <c r="B38" s="869" t="str">
        <f>VLOOKUP(A38,EQUIPOS!A8:D154,3,FALSE)</f>
        <v xml:space="preserve">Equipo de soldadura 250 AMP
</v>
      </c>
      <c r="C38" s="870"/>
      <c r="D38" s="870"/>
      <c r="E38" s="870"/>
      <c r="F38" s="870"/>
      <c r="G38" s="870"/>
      <c r="H38" s="871"/>
      <c r="I38" s="430"/>
      <c r="J38" s="431"/>
      <c r="K38" s="278">
        <f>VLOOKUP(A38,EQUIPOS!A8:D165,4,FALSE)</f>
        <v>13230</v>
      </c>
      <c r="L38" s="344"/>
      <c r="M38" s="345">
        <v>40</v>
      </c>
      <c r="N38" s="281">
        <f t="shared" si="0"/>
        <v>330.75</v>
      </c>
    </row>
    <row r="39" spans="1:14">
      <c r="A39" s="119" t="s">
        <v>208</v>
      </c>
      <c r="B39" s="869" t="str">
        <f>VLOOKUP(A39,EQUIPOS!A9:D154,3,FALSE)</f>
        <v>Equipo de soldadura 400</v>
      </c>
      <c r="C39" s="870"/>
      <c r="D39" s="870"/>
      <c r="E39" s="870"/>
      <c r="F39" s="870"/>
      <c r="G39" s="870"/>
      <c r="H39" s="871"/>
      <c r="I39" s="430"/>
      <c r="J39" s="431"/>
      <c r="K39" s="278">
        <f>VLOOKUP(A39,EQUIPOS!A9:D166,4,FALSE)</f>
        <v>13760</v>
      </c>
      <c r="L39" s="344"/>
      <c r="M39" s="345">
        <v>40</v>
      </c>
      <c r="N39" s="281">
        <f t="shared" si="0"/>
        <v>344</v>
      </c>
    </row>
    <row r="40" spans="1:14">
      <c r="A40" s="119" t="s">
        <v>210</v>
      </c>
      <c r="B40" s="869" t="str">
        <f>VLOOKUP(A40,EQUIPOS!A10:D154,3,FALSE)</f>
        <v>Equipo de soldadura 600</v>
      </c>
      <c r="C40" s="870"/>
      <c r="D40" s="870"/>
      <c r="E40" s="870"/>
      <c r="F40" s="870"/>
      <c r="G40" s="870"/>
      <c r="H40" s="871"/>
      <c r="I40" s="430"/>
      <c r="J40" s="431"/>
      <c r="K40" s="278">
        <f>VLOOKUP(A40,EQUIPOS!A10:D167,4,FALSE)</f>
        <v>16380</v>
      </c>
      <c r="L40" s="344"/>
      <c r="M40" s="345">
        <v>40</v>
      </c>
      <c r="N40" s="281">
        <f t="shared" si="0"/>
        <v>409.5</v>
      </c>
    </row>
    <row r="41" spans="1:14">
      <c r="A41" s="119" t="s">
        <v>202</v>
      </c>
      <c r="B41" s="869" t="str">
        <f>VLOOKUP(A41,EQUIPOS!A11:D155,3,FALSE)</f>
        <v xml:space="preserve">Equipo de rayos X y/o ultrasonido
</v>
      </c>
      <c r="C41" s="870"/>
      <c r="D41" s="870"/>
      <c r="E41" s="870"/>
      <c r="F41" s="870"/>
      <c r="G41" s="870"/>
      <c r="H41" s="871"/>
      <c r="I41" s="430"/>
      <c r="J41" s="431"/>
      <c r="K41" s="278">
        <f>VLOOKUP(A41,EQUIPOS!A11:D168,4,FALSE)</f>
        <v>99120</v>
      </c>
      <c r="L41" s="344"/>
      <c r="M41" s="345">
        <v>4000</v>
      </c>
      <c r="N41" s="281">
        <f t="shared" si="0"/>
        <v>24.78</v>
      </c>
    </row>
    <row r="42" spans="1:14">
      <c r="A42" s="119" t="s">
        <v>294</v>
      </c>
      <c r="B42" s="869" t="str">
        <f>VLOOKUP(A42,EQUIPOS!A12:D156,3,FALSE)</f>
        <v>Puente grúa</v>
      </c>
      <c r="C42" s="870"/>
      <c r="D42" s="870"/>
      <c r="E42" s="870"/>
      <c r="F42" s="870"/>
      <c r="G42" s="870"/>
      <c r="H42" s="871"/>
      <c r="I42" s="430"/>
      <c r="J42" s="431"/>
      <c r="K42" s="278">
        <f>VLOOKUP(A42,EQUIPOS!A12:D169,4,FALSE)</f>
        <v>728700</v>
      </c>
      <c r="L42" s="344"/>
      <c r="M42" s="345">
        <v>40000</v>
      </c>
      <c r="N42" s="281">
        <f t="shared" si="0"/>
        <v>18.217500000000001</v>
      </c>
    </row>
    <row r="43" spans="1:14">
      <c r="A43" s="119" t="s">
        <v>334</v>
      </c>
      <c r="B43" s="869" t="str">
        <f>VLOOKUP(A43,EQUIPOS!A13:D157,3,FALSE)</f>
        <v>Taladro industrial</v>
      </c>
      <c r="C43" s="870"/>
      <c r="D43" s="870"/>
      <c r="E43" s="870"/>
      <c r="F43" s="870"/>
      <c r="G43" s="870"/>
      <c r="H43" s="871"/>
      <c r="I43" s="430"/>
      <c r="J43" s="431"/>
      <c r="K43" s="278">
        <f>VLOOKUP(A43,EQUIPOS!A13:D170,4,FALSE)</f>
        <v>4463</v>
      </c>
      <c r="L43" s="344"/>
      <c r="M43" s="345">
        <v>40</v>
      </c>
      <c r="N43" s="281">
        <f t="shared" si="0"/>
        <v>111.575</v>
      </c>
    </row>
    <row r="44" spans="1:14">
      <c r="B44" s="869"/>
      <c r="C44" s="870"/>
      <c r="D44" s="870"/>
      <c r="E44" s="870"/>
      <c r="F44" s="870"/>
      <c r="G44" s="870"/>
      <c r="H44" s="871"/>
      <c r="I44" s="42"/>
      <c r="J44" s="43"/>
      <c r="K44" s="278"/>
      <c r="L44" s="285"/>
      <c r="M44" s="345"/>
      <c r="N44" s="281"/>
    </row>
    <row r="45" spans="1:14">
      <c r="B45" s="329"/>
      <c r="C45" s="330"/>
      <c r="D45" s="330"/>
      <c r="E45" s="330"/>
      <c r="F45" s="332"/>
      <c r="G45" s="332"/>
      <c r="H45" s="131"/>
      <c r="I45" s="42"/>
      <c r="J45" s="43"/>
      <c r="K45" s="278"/>
      <c r="L45" s="285"/>
      <c r="M45" s="286"/>
      <c r="N45" s="282"/>
    </row>
    <row r="46" spans="1:14">
      <c r="B46" s="877" t="s">
        <v>1036</v>
      </c>
      <c r="C46" s="878"/>
      <c r="D46" s="878"/>
      <c r="E46" s="44"/>
      <c r="F46" s="45"/>
      <c r="G46" s="45"/>
      <c r="H46" s="46"/>
      <c r="I46" s="42"/>
      <c r="J46" s="43"/>
      <c r="K46" s="288"/>
      <c r="L46" s="285"/>
      <c r="M46" s="410">
        <v>0.1</v>
      </c>
      <c r="N46" s="353">
        <f>N83*M46</f>
        <v>339.13656250000008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3">
        <f>SUM(N36:N46)</f>
        <v>2168.7090625000001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4" t="s">
        <v>1029</v>
      </c>
      <c r="K52" s="91" t="s">
        <v>1030</v>
      </c>
      <c r="L52" s="901" t="s">
        <v>1039</v>
      </c>
      <c r="M52" s="900"/>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34210</v>
      </c>
      <c r="N53" s="281">
        <f t="shared" ref="N53:N58" si="1">K53*M53</f>
        <v>171.05</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0</v>
      </c>
      <c r="N54" s="281">
        <f t="shared" si="1"/>
        <v>0</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10440</v>
      </c>
      <c r="N55" s="281">
        <f t="shared" si="1"/>
        <v>52.2</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12150</v>
      </c>
      <c r="N56" s="281">
        <f t="shared" si="1"/>
        <v>121.5</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18200</v>
      </c>
      <c r="N57" s="281">
        <f t="shared" si="1"/>
        <v>182</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3950</v>
      </c>
      <c r="N58" s="281">
        <f t="shared" si="1"/>
        <v>3950</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20" t="s">
        <v>1037</v>
      </c>
      <c r="C61" s="821"/>
      <c r="D61" s="821"/>
      <c r="E61" s="821"/>
      <c r="F61" s="821"/>
      <c r="G61" s="821"/>
      <c r="H61" s="821"/>
      <c r="I61" s="821"/>
      <c r="J61" s="821"/>
      <c r="K61" s="821"/>
      <c r="L61" s="821"/>
      <c r="M61" s="822"/>
      <c r="N61" s="403">
        <f>SUM(N53:N60)</f>
        <v>4476.75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6" t="s">
        <v>1045</v>
      </c>
      <c r="M65" s="885"/>
      <c r="N65" s="82" t="s">
        <v>1035</v>
      </c>
    </row>
    <row r="66" spans="1:15">
      <c r="B66" s="52"/>
      <c r="C66" s="326"/>
      <c r="D66" s="326"/>
      <c r="E66" s="326"/>
      <c r="F66" s="326"/>
      <c r="G66" s="326"/>
      <c r="H66" s="320"/>
      <c r="I66" s="288"/>
      <c r="J66" s="295"/>
      <c r="K66" s="288"/>
      <c r="L66" s="907"/>
      <c r="M66" s="908"/>
      <c r="N66" s="296"/>
    </row>
    <row r="67" spans="1:15">
      <c r="B67" s="52"/>
      <c r="C67" s="53"/>
      <c r="D67" s="53"/>
      <c r="E67" s="53"/>
      <c r="F67" s="53"/>
      <c r="G67" s="53"/>
      <c r="H67" s="320"/>
      <c r="I67" s="288"/>
      <c r="J67" s="295"/>
      <c r="K67" s="288"/>
      <c r="L67" s="907"/>
      <c r="M67" s="908"/>
      <c r="N67" s="296"/>
    </row>
    <row r="68" spans="1:15">
      <c r="B68" s="52"/>
      <c r="C68" s="53"/>
      <c r="D68" s="53"/>
      <c r="E68" s="53"/>
      <c r="F68" s="53"/>
      <c r="G68" s="53"/>
      <c r="H68" s="320"/>
      <c r="I68" s="288"/>
      <c r="J68" s="295"/>
      <c r="K68" s="288"/>
      <c r="L68" s="907"/>
      <c r="M68" s="908"/>
      <c r="N68" s="296"/>
    </row>
    <row r="69" spans="1:15">
      <c r="B69" s="52"/>
      <c r="C69" s="53"/>
      <c r="D69" s="53"/>
      <c r="E69" s="53"/>
      <c r="F69" s="53"/>
      <c r="G69" s="53"/>
      <c r="H69" s="320"/>
      <c r="I69" s="288"/>
      <c r="J69" s="295"/>
      <c r="K69" s="288"/>
      <c r="L69" s="907"/>
      <c r="M69" s="908"/>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8"/>
      <c r="M71" s="899"/>
      <c r="N71" s="133"/>
    </row>
    <row r="72" spans="1:15" ht="15" thickBot="1">
      <c r="B72" s="909" t="s">
        <v>1037</v>
      </c>
      <c r="C72" s="863"/>
      <c r="D72" s="863"/>
      <c r="E72" s="863"/>
      <c r="F72" s="863"/>
      <c r="G72" s="863"/>
      <c r="H72" s="863"/>
      <c r="I72" s="863"/>
      <c r="J72" s="863"/>
      <c r="K72" s="863"/>
      <c r="L72" s="863"/>
      <c r="M72" s="864"/>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9" t="s">
        <v>1047</v>
      </c>
      <c r="C76" s="860"/>
      <c r="D76" s="860"/>
      <c r="E76" s="860"/>
      <c r="F76" s="860"/>
      <c r="G76" s="860"/>
      <c r="H76" s="860"/>
      <c r="I76" s="79" t="s">
        <v>1048</v>
      </c>
      <c r="J76" s="81" t="s">
        <v>1494</v>
      </c>
      <c r="K76" s="80" t="s">
        <v>1050</v>
      </c>
      <c r="L76" s="861" t="s">
        <v>1034</v>
      </c>
      <c r="M76" s="862"/>
      <c r="N76" s="104" t="s">
        <v>1035</v>
      </c>
    </row>
    <row r="77" spans="1:15">
      <c r="A77" s="168" t="s">
        <v>2</v>
      </c>
      <c r="B77" s="55" t="str">
        <f>VLOOKUP(A77,'MANO DE OBRA'!A8:D68,3,FALSE)</f>
        <v>Soldador (2)</v>
      </c>
      <c r="C77" s="53"/>
      <c r="D77" s="53"/>
      <c r="E77" s="53"/>
      <c r="F77" s="53"/>
      <c r="G77" s="53"/>
      <c r="H77" s="53"/>
      <c r="I77" s="301">
        <f t="shared" ref="I77:I82" si="2">K77/J77*100</f>
        <v>110415.67567567568</v>
      </c>
      <c r="J77" s="302">
        <v>185</v>
      </c>
      <c r="K77" s="303">
        <f>VLOOKUP(A77,'MANO DE OBRA'!A8:D99,4,FALSE)</f>
        <v>204269</v>
      </c>
      <c r="L77" s="56"/>
      <c r="M77" s="443">
        <v>320</v>
      </c>
      <c r="N77" s="404">
        <f t="shared" ref="N77:N82" si="3">K77/M77</f>
        <v>638.34062500000005</v>
      </c>
      <c r="O77" s="112"/>
    </row>
    <row r="78" spans="1:15">
      <c r="A78" s="168" t="s">
        <v>4</v>
      </c>
      <c r="B78" s="55" t="str">
        <f>VLOOKUP(A78,'MANO DE OBRA'!A8:D69,3,FALSE)</f>
        <v>Inspector de fabricación y montaje</v>
      </c>
      <c r="C78" s="53"/>
      <c r="D78" s="53"/>
      <c r="E78" s="53"/>
      <c r="F78" s="53"/>
      <c r="G78" s="53"/>
      <c r="H78" s="53"/>
      <c r="I78" s="301">
        <f t="shared" si="2"/>
        <v>84190.270270270281</v>
      </c>
      <c r="J78" s="302">
        <v>185</v>
      </c>
      <c r="K78" s="303">
        <f>VLOOKUP(A78,'MANO DE OBRA'!A8:D100,4,FALSE)</f>
        <v>155752</v>
      </c>
      <c r="L78" s="56"/>
      <c r="M78" s="443">
        <v>320</v>
      </c>
      <c r="N78" s="404">
        <f t="shared" si="3"/>
        <v>486.72500000000002</v>
      </c>
    </row>
    <row r="79" spans="1:15">
      <c r="A79" t="s">
        <v>9</v>
      </c>
      <c r="B79" s="55" t="str">
        <f>VLOOKUP(A79,'MANO DE OBRA'!A9:D70,3,FALSE)</f>
        <v>Obrero (3)</v>
      </c>
      <c r="C79" s="53"/>
      <c r="D79" s="53"/>
      <c r="E79" s="53"/>
      <c r="F79" s="53"/>
      <c r="G79" s="53"/>
      <c r="H79" s="53"/>
      <c r="I79" s="301">
        <f t="shared" si="2"/>
        <v>82811.891891891893</v>
      </c>
      <c r="J79" s="302">
        <v>185</v>
      </c>
      <c r="K79" s="303">
        <f>VLOOKUP(A79,'MANO DE OBRA'!A9:D101,4,FALSE)</f>
        <v>153202</v>
      </c>
      <c r="L79" s="56"/>
      <c r="M79" s="443">
        <v>320</v>
      </c>
      <c r="N79" s="404">
        <f t="shared" si="3"/>
        <v>478.75625000000002</v>
      </c>
    </row>
    <row r="80" spans="1:15">
      <c r="A80" t="s">
        <v>30</v>
      </c>
      <c r="B80" s="55" t="str">
        <f>VLOOKUP(A80,'MANO DE OBRA'!A10:D71,3,FALSE)</f>
        <v>Oficial</v>
      </c>
      <c r="C80" s="53"/>
      <c r="D80" s="53"/>
      <c r="E80" s="53"/>
      <c r="F80" s="53"/>
      <c r="G80" s="53"/>
      <c r="H80" s="53"/>
      <c r="I80" s="301">
        <f t="shared" si="2"/>
        <v>55207.567567567574</v>
      </c>
      <c r="J80" s="302">
        <v>185</v>
      </c>
      <c r="K80" s="303">
        <f>VLOOKUP(A80,'MANO DE OBRA'!A10:D102,4,FALSE)</f>
        <v>102134</v>
      </c>
      <c r="L80" s="327"/>
      <c r="M80" s="443">
        <v>320</v>
      </c>
      <c r="N80" s="404">
        <f t="shared" si="3"/>
        <v>319.16874999999999</v>
      </c>
    </row>
    <row r="81" spans="1:14">
      <c r="A81" t="s">
        <v>1758</v>
      </c>
      <c r="B81" s="55" t="str">
        <f>VLOOKUP(A81,'MANO DE OBRA'!A11:D72,3,FALSE)</f>
        <v>Calculista</v>
      </c>
      <c r="C81" s="53"/>
      <c r="D81" s="53"/>
      <c r="E81" s="53"/>
      <c r="F81" s="53"/>
      <c r="G81" s="53"/>
      <c r="H81" s="53"/>
      <c r="I81" s="301">
        <f t="shared" si="2"/>
        <v>204302.16216216216</v>
      </c>
      <c r="J81" s="302">
        <v>185</v>
      </c>
      <c r="K81" s="303">
        <f>VLOOKUP(A81,'MANO DE OBRA'!A11:D103,4,FALSE)</f>
        <v>377959</v>
      </c>
      <c r="L81" s="327"/>
      <c r="M81" s="443">
        <v>320</v>
      </c>
      <c r="N81" s="404">
        <f t="shared" si="3"/>
        <v>1181.121875</v>
      </c>
    </row>
    <row r="82" spans="1:14" ht="15" thickBot="1">
      <c r="A82" t="s">
        <v>1759</v>
      </c>
      <c r="B82" s="896" t="str">
        <f>VLOOKUP(A82,'MANO DE OBRA'!A12:D73,3,FALSE)</f>
        <v>Dibujante 2</v>
      </c>
      <c r="C82" s="897" t="e">
        <f>VLOOKUP(B82,'MANO DE OBRA'!B12:E73,3,FALSE)</f>
        <v>#N/A</v>
      </c>
      <c r="D82" s="897" t="e">
        <f>VLOOKUP(C82,'MANO DE OBRA'!C12:F73,3,FALSE)</f>
        <v>#N/A</v>
      </c>
      <c r="E82" s="897" t="e">
        <f>VLOOKUP(D82,'MANO DE OBRA'!D12:G73,3,FALSE)</f>
        <v>#N/A</v>
      </c>
      <c r="F82" s="897" t="e">
        <f>VLOOKUP(E82,'MANO DE OBRA'!E12:H73,3,FALSE)</f>
        <v>#N/A</v>
      </c>
      <c r="G82" s="897" t="e">
        <f>VLOOKUP(F82,'MANO DE OBRA'!F12:I73,3,FALSE)</f>
        <v>#N/A</v>
      </c>
      <c r="H82" s="897" t="e">
        <f>VLOOKUP(G82,'MANO DE OBRA'!G12:J73,3,FALSE)</f>
        <v>#N/A</v>
      </c>
      <c r="I82" s="479">
        <f t="shared" si="2"/>
        <v>49687.027027027027</v>
      </c>
      <c r="J82" s="480">
        <v>185</v>
      </c>
      <c r="K82" s="483">
        <f>VLOOKUP(A82,'MANO DE OBRA'!A12:D104,4,FALSE)</f>
        <v>91921</v>
      </c>
      <c r="L82" s="484"/>
      <c r="M82" s="485">
        <v>320</v>
      </c>
      <c r="N82" s="449">
        <f t="shared" si="3"/>
        <v>287.25312500000001</v>
      </c>
    </row>
    <row r="83" spans="1:14" ht="15" thickBot="1">
      <c r="B83" s="909" t="s">
        <v>1037</v>
      </c>
      <c r="C83" s="863"/>
      <c r="D83" s="863"/>
      <c r="E83" s="863"/>
      <c r="F83" s="863"/>
      <c r="G83" s="863"/>
      <c r="H83" s="863"/>
      <c r="I83" s="863"/>
      <c r="J83" s="863"/>
      <c r="K83" s="863"/>
      <c r="L83" s="863"/>
      <c r="M83" s="864"/>
      <c r="N83" s="469">
        <f>SUM(N77:N82)</f>
        <v>3391.3656250000004</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10036.8246875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3"/>
      <c r="J89" s="343"/>
      <c r="K89" s="311" t="s">
        <v>1054</v>
      </c>
      <c r="L89" s="867" t="s">
        <v>1055</v>
      </c>
      <c r="M89" s="868"/>
      <c r="N89" s="312"/>
    </row>
    <row r="90" spans="1:14">
      <c r="B90" s="853" t="s">
        <v>1056</v>
      </c>
      <c r="C90" s="854"/>
      <c r="D90" s="854"/>
      <c r="E90" s="854"/>
      <c r="F90" s="854"/>
      <c r="G90" s="854"/>
      <c r="H90" s="854"/>
      <c r="I90" s="93"/>
      <c r="J90" s="94"/>
      <c r="K90" s="313">
        <v>0.2</v>
      </c>
      <c r="L90" s="855">
        <f>N85*K90</f>
        <v>2007.3649375000002</v>
      </c>
      <c r="M90" s="856"/>
      <c r="N90" s="57"/>
    </row>
    <row r="91" spans="1:14">
      <c r="B91" s="95" t="s">
        <v>1057</v>
      </c>
      <c r="C91" s="96"/>
      <c r="D91" s="96"/>
      <c r="E91" s="96"/>
      <c r="F91" s="96"/>
      <c r="G91" s="96"/>
      <c r="H91" s="96"/>
      <c r="I91" s="93"/>
      <c r="J91" s="94"/>
      <c r="K91" s="313">
        <v>0.05</v>
      </c>
      <c r="L91" s="855">
        <f>N85*K91</f>
        <v>501.84123437500006</v>
      </c>
      <c r="M91" s="856"/>
      <c r="N91" s="57"/>
    </row>
    <row r="92" spans="1:14" ht="15" thickBot="1">
      <c r="B92" s="97" t="s">
        <v>1058</v>
      </c>
      <c r="C92" s="98"/>
      <c r="D92" s="98"/>
      <c r="E92" s="98"/>
      <c r="F92" s="98"/>
      <c r="G92" s="98"/>
      <c r="H92" s="98"/>
      <c r="I92" s="99"/>
      <c r="J92" s="100"/>
      <c r="K92" s="314">
        <v>0.05</v>
      </c>
      <c r="L92" s="857">
        <f>N85*K92</f>
        <v>501.84123437500006</v>
      </c>
      <c r="M92" s="858"/>
      <c r="N92" s="57"/>
    </row>
    <row r="93" spans="1:14" ht="15" thickBot="1">
      <c r="B93" s="820" t="s">
        <v>1037</v>
      </c>
      <c r="C93" s="821"/>
      <c r="D93" s="821"/>
      <c r="E93" s="821"/>
      <c r="F93" s="821"/>
      <c r="G93" s="821"/>
      <c r="H93" s="821"/>
      <c r="I93" s="821"/>
      <c r="J93" s="821"/>
      <c r="K93" s="821"/>
      <c r="L93" s="821"/>
      <c r="M93" s="822"/>
      <c r="N93" s="58">
        <f>L90+L91+L92</f>
        <v>3011.0474062500002</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6">
        <f>N85+N93</f>
        <v>13047.87209375</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4" t="s">
        <v>2324</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2325</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70"/>
      <c r="K125" s="970"/>
      <c r="L125" s="970"/>
      <c r="M125" s="970"/>
      <c r="N125" s="971"/>
    </row>
    <row r="126" spans="2:14" ht="15" thickBot="1">
      <c r="B126" s="428" t="s">
        <v>2327</v>
      </c>
      <c r="C126" s="429"/>
      <c r="D126" s="429"/>
      <c r="E126" s="268"/>
      <c r="F126" s="268"/>
      <c r="G126" s="268"/>
      <c r="H126" s="268"/>
      <c r="I126" s="268"/>
      <c r="J126" s="972"/>
      <c r="K126" s="972"/>
      <c r="L126" s="972"/>
      <c r="M126" s="972"/>
      <c r="N126" s="973"/>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190</v>
      </c>
      <c r="B36" s="869" t="str">
        <f>VLOOKUP(A36,EQUIPOS!A6:D154,3,FALSE)</f>
        <v>Diferencial de 3 ton</v>
      </c>
      <c r="C36" s="870"/>
      <c r="D36" s="870"/>
      <c r="E36" s="870"/>
      <c r="F36" s="870"/>
      <c r="G36" s="870"/>
      <c r="H36" s="871"/>
      <c r="I36" s="276"/>
      <c r="J36" s="277"/>
      <c r="K36" s="278">
        <f>VLOOKUP(A36,EQUIPOS!A6:D163,4,FALSE)</f>
        <v>5780</v>
      </c>
      <c r="L36" s="279"/>
      <c r="M36" s="345">
        <v>40</v>
      </c>
      <c r="N36" s="281">
        <f t="shared" ref="N36:N41" si="0">K36/M36</f>
        <v>144.5</v>
      </c>
    </row>
    <row r="37" spans="1:14">
      <c r="A37" s="119" t="s">
        <v>334</v>
      </c>
      <c r="B37" s="869" t="str">
        <f>VLOOKUP(A37,EQUIPOS!A7:D154,3,FALSE)</f>
        <v>Taladro industrial</v>
      </c>
      <c r="C37" s="870"/>
      <c r="D37" s="870"/>
      <c r="E37" s="870"/>
      <c r="F37" s="870"/>
      <c r="G37" s="870"/>
      <c r="H37" s="871"/>
      <c r="I37" s="430"/>
      <c r="J37" s="431"/>
      <c r="K37" s="278">
        <f>VLOOKUP(A37,EQUIPOS!A7:D164,4,FALSE)</f>
        <v>4463</v>
      </c>
      <c r="L37" s="344"/>
      <c r="M37" s="345">
        <v>40</v>
      </c>
      <c r="N37" s="281">
        <f t="shared" si="0"/>
        <v>111.575</v>
      </c>
    </row>
    <row r="38" spans="1:14">
      <c r="A38" s="119" t="s">
        <v>195</v>
      </c>
      <c r="B38" s="869" t="str">
        <f>VLOOKUP(A38,EQUIPOS!A8:D154,3,FALSE)</f>
        <v xml:space="preserve">Equipo de oxicorte, Capacidad de corte: hasta 6´´ (152mm) </v>
      </c>
      <c r="C38" s="870"/>
      <c r="D38" s="870"/>
      <c r="E38" s="870"/>
      <c r="F38" s="870"/>
      <c r="G38" s="870"/>
      <c r="H38" s="871"/>
      <c r="I38" s="430"/>
      <c r="J38" s="431"/>
      <c r="K38" s="278">
        <f>VLOOKUP(A38,EQUIPOS!A8:D165,4,FALSE)</f>
        <v>17850</v>
      </c>
      <c r="L38" s="344"/>
      <c r="M38" s="345">
        <v>40</v>
      </c>
      <c r="N38" s="281">
        <f t="shared" si="0"/>
        <v>446.25</v>
      </c>
    </row>
    <row r="39" spans="1:14">
      <c r="A39" s="119" t="s">
        <v>204</v>
      </c>
      <c r="B39" s="869" t="str">
        <f>VLOOKUP(A39,EQUIPOS!A9:D154,3,FALSE)</f>
        <v xml:space="preserve">Equipo de soldadura 250 AMP
</v>
      </c>
      <c r="C39" s="870"/>
      <c r="D39" s="870"/>
      <c r="E39" s="870"/>
      <c r="F39" s="870"/>
      <c r="G39" s="870"/>
      <c r="H39" s="871"/>
      <c r="I39" s="430"/>
      <c r="J39" s="431"/>
      <c r="K39" s="278">
        <f>VLOOKUP(A39,EQUIPOS!A9:D166,4,FALSE)</f>
        <v>13230</v>
      </c>
      <c r="L39" s="344"/>
      <c r="M39" s="345">
        <v>40</v>
      </c>
      <c r="N39" s="281">
        <f t="shared" si="0"/>
        <v>330.75</v>
      </c>
    </row>
    <row r="40" spans="1:14">
      <c r="A40" s="119" t="s">
        <v>208</v>
      </c>
      <c r="B40" s="869" t="str">
        <f>VLOOKUP(A40,EQUIPOS!A10:D154,3,FALSE)</f>
        <v>Equipo de soldadura 400</v>
      </c>
      <c r="C40" s="870"/>
      <c r="D40" s="870"/>
      <c r="E40" s="870"/>
      <c r="F40" s="870"/>
      <c r="G40" s="870"/>
      <c r="H40" s="871"/>
      <c r="I40" s="430"/>
      <c r="J40" s="431"/>
      <c r="K40" s="278">
        <f>VLOOKUP(A40,EQUIPOS!A10:D167,4,FALSE)</f>
        <v>13760</v>
      </c>
      <c r="L40" s="344"/>
      <c r="M40" s="345">
        <v>40</v>
      </c>
      <c r="N40" s="281">
        <f t="shared" si="0"/>
        <v>344</v>
      </c>
    </row>
    <row r="41" spans="1:14">
      <c r="A41" s="119" t="s">
        <v>210</v>
      </c>
      <c r="B41" s="869" t="str">
        <f>VLOOKUP(A41,EQUIPOS!A11:D155,3,FALSE)</f>
        <v>Equipo de soldadura 600</v>
      </c>
      <c r="C41" s="870"/>
      <c r="D41" s="870"/>
      <c r="E41" s="870"/>
      <c r="F41" s="870"/>
      <c r="G41" s="870"/>
      <c r="H41" s="871"/>
      <c r="I41" s="430"/>
      <c r="J41" s="431"/>
      <c r="K41" s="278">
        <f>VLOOKUP(A41,EQUIPOS!A11:D168,4,FALSE)</f>
        <v>16380</v>
      </c>
      <c r="L41" s="344"/>
      <c r="M41" s="345">
        <v>40</v>
      </c>
      <c r="N41" s="281">
        <f t="shared" si="0"/>
        <v>409.5</v>
      </c>
    </row>
    <row r="42" spans="1:14">
      <c r="B42" s="869"/>
      <c r="C42" s="870"/>
      <c r="D42" s="870"/>
      <c r="E42" s="870"/>
      <c r="F42" s="870"/>
      <c r="G42" s="870"/>
      <c r="H42" s="871"/>
      <c r="I42" s="42"/>
      <c r="J42" s="43"/>
      <c r="K42" s="278"/>
      <c r="L42" s="285"/>
      <c r="M42" s="345"/>
      <c r="N42" s="281"/>
    </row>
    <row r="43" spans="1:14">
      <c r="B43" s="329"/>
      <c r="C43" s="330"/>
      <c r="D43" s="330"/>
      <c r="E43" s="330"/>
      <c r="F43" s="332"/>
      <c r="G43" s="332"/>
      <c r="H43" s="131"/>
      <c r="I43" s="42"/>
      <c r="J43" s="43"/>
      <c r="K43" s="278"/>
      <c r="L43" s="285"/>
      <c r="M43" s="286"/>
      <c r="N43" s="282"/>
    </row>
    <row r="44" spans="1:14">
      <c r="B44" s="877" t="s">
        <v>1036</v>
      </c>
      <c r="C44" s="878"/>
      <c r="D44" s="878"/>
      <c r="E44" s="44"/>
      <c r="F44" s="45"/>
      <c r="G44" s="45"/>
      <c r="H44" s="46"/>
      <c r="I44" s="42"/>
      <c r="J44" s="43"/>
      <c r="K44" s="288"/>
      <c r="L44" s="285"/>
      <c r="M44" s="410">
        <v>0.05</v>
      </c>
      <c r="N44" s="353">
        <f>N81*M44</f>
        <v>96.14953125000001</v>
      </c>
    </row>
    <row r="45" spans="1:14" ht="15" thickBot="1">
      <c r="B45" s="869"/>
      <c r="C45" s="870"/>
      <c r="D45" s="870"/>
      <c r="E45" s="870"/>
      <c r="F45" s="870"/>
      <c r="G45" s="870"/>
      <c r="H45" s="871"/>
      <c r="I45" s="879"/>
      <c r="J45" s="880"/>
      <c r="K45" s="47"/>
      <c r="L45" s="881"/>
      <c r="M45" s="882"/>
      <c r="N45" s="111"/>
    </row>
    <row r="46" spans="1:14" ht="15" thickBot="1">
      <c r="B46" s="820" t="s">
        <v>1037</v>
      </c>
      <c r="C46" s="821"/>
      <c r="D46" s="821"/>
      <c r="E46" s="821"/>
      <c r="F46" s="821"/>
      <c r="G46" s="821"/>
      <c r="H46" s="821"/>
      <c r="I46" s="821"/>
      <c r="J46" s="821"/>
      <c r="K46" s="821"/>
      <c r="L46" s="821"/>
      <c r="M46" s="822"/>
      <c r="N46" s="403">
        <f>SUM(N36:N44)</f>
        <v>1882.7245312500002</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5" t="s">
        <v>1028</v>
      </c>
      <c r="C50" s="866"/>
      <c r="D50" s="866"/>
      <c r="E50" s="866"/>
      <c r="F50" s="866"/>
      <c r="G50" s="866"/>
      <c r="H50" s="866"/>
      <c r="I50" s="900"/>
      <c r="J50" s="324" t="s">
        <v>1029</v>
      </c>
      <c r="K50" s="91" t="s">
        <v>1030</v>
      </c>
      <c r="L50" s="901" t="s">
        <v>1039</v>
      </c>
      <c r="M50" s="900"/>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34210</v>
      </c>
      <c r="N51" s="281">
        <f t="shared" ref="N51:N56" si="1">K51*M51</f>
        <v>171.05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0</v>
      </c>
      <c r="N52" s="281">
        <f t="shared" si="1"/>
        <v>0</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10440</v>
      </c>
      <c r="N53" s="281">
        <f t="shared" si="1"/>
        <v>52.2</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12150</v>
      </c>
      <c r="N54" s="281">
        <f t="shared" si="1"/>
        <v>121.5</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18200</v>
      </c>
      <c r="N55" s="281">
        <f t="shared" si="1"/>
        <v>182</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3950</v>
      </c>
      <c r="N56" s="281">
        <f t="shared" si="1"/>
        <v>3950</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0" t="s">
        <v>1037</v>
      </c>
      <c r="C59" s="821"/>
      <c r="D59" s="821"/>
      <c r="E59" s="821"/>
      <c r="F59" s="821"/>
      <c r="G59" s="821"/>
      <c r="H59" s="821"/>
      <c r="I59" s="821"/>
      <c r="J59" s="821"/>
      <c r="K59" s="821"/>
      <c r="L59" s="821"/>
      <c r="M59" s="822"/>
      <c r="N59" s="403">
        <f>SUM(N51:N58)</f>
        <v>4476.75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B64" s="52"/>
      <c r="C64" s="326"/>
      <c r="D64" s="326"/>
      <c r="E64" s="326"/>
      <c r="F64" s="326"/>
      <c r="G64" s="326"/>
      <c r="H64" s="320"/>
      <c r="I64" s="288"/>
      <c r="J64" s="295"/>
      <c r="K64" s="288"/>
      <c r="L64" s="907"/>
      <c r="M64" s="908"/>
      <c r="N64" s="296"/>
    </row>
    <row r="65" spans="1:15">
      <c r="B65" s="52"/>
      <c r="C65" s="53"/>
      <c r="D65" s="53"/>
      <c r="E65" s="53"/>
      <c r="F65" s="53"/>
      <c r="G65" s="53"/>
      <c r="H65" s="320"/>
      <c r="I65" s="288"/>
      <c r="J65" s="295"/>
      <c r="K65" s="288"/>
      <c r="L65" s="907"/>
      <c r="M65" s="908"/>
      <c r="N65" s="296"/>
    </row>
    <row r="66" spans="1:15">
      <c r="B66" s="52"/>
      <c r="C66" s="53"/>
      <c r="D66" s="53"/>
      <c r="E66" s="53"/>
      <c r="F66" s="53"/>
      <c r="G66" s="53"/>
      <c r="H66" s="320"/>
      <c r="I66" s="288"/>
      <c r="J66" s="295"/>
      <c r="K66" s="288"/>
      <c r="L66" s="907"/>
      <c r="M66" s="908"/>
      <c r="N66" s="296"/>
    </row>
    <row r="67" spans="1:15">
      <c r="B67" s="52"/>
      <c r="C67" s="53"/>
      <c r="D67" s="53"/>
      <c r="E67" s="53"/>
      <c r="F67" s="53"/>
      <c r="G67" s="53"/>
      <c r="H67" s="320"/>
      <c r="I67" s="288"/>
      <c r="J67" s="295"/>
      <c r="K67" s="288"/>
      <c r="L67" s="907"/>
      <c r="M67" s="90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70" t="s">
        <v>2</v>
      </c>
      <c r="B75" s="55" t="str">
        <f>VLOOKUP(A75,'MANO DE OBRA'!A8:D68,3,FALSE)</f>
        <v>Soldador (2)</v>
      </c>
      <c r="C75" s="53"/>
      <c r="D75" s="53"/>
      <c r="E75" s="53"/>
      <c r="F75" s="53"/>
      <c r="G75" s="53"/>
      <c r="H75" s="53"/>
      <c r="I75" s="301">
        <f>K75/J75*100</f>
        <v>110415.67567567568</v>
      </c>
      <c r="J75" s="302">
        <v>185</v>
      </c>
      <c r="K75" s="303">
        <f>VLOOKUP(A75,'MANO DE OBRA'!A8:D99,4,FALSE)</f>
        <v>204269</v>
      </c>
      <c r="L75" s="56"/>
      <c r="M75" s="443">
        <v>320</v>
      </c>
      <c r="N75" s="404">
        <f>K75/M75</f>
        <v>638.34062500000005</v>
      </c>
      <c r="O75" s="112"/>
    </row>
    <row r="76" spans="1:15">
      <c r="A76" s="170" t="s">
        <v>4</v>
      </c>
      <c r="B76" s="55" t="str">
        <f>VLOOKUP(A76,'MANO DE OBRA'!A8:D69,3,FALSE)</f>
        <v>Inspector de fabricación y montaje</v>
      </c>
      <c r="C76" s="53"/>
      <c r="D76" s="53"/>
      <c r="E76" s="53"/>
      <c r="F76" s="53"/>
      <c r="G76" s="53"/>
      <c r="H76" s="53"/>
      <c r="I76" s="301">
        <f>K76/J76*100</f>
        <v>84190.270270270281</v>
      </c>
      <c r="J76" s="302">
        <v>185</v>
      </c>
      <c r="K76" s="303">
        <f>VLOOKUP(A76,'MANO DE OBRA'!A8:D100,4,FALSE)</f>
        <v>155752</v>
      </c>
      <c r="L76" s="56"/>
      <c r="M76" s="443">
        <v>320</v>
      </c>
      <c r="N76" s="404">
        <f>K76/M76</f>
        <v>486.72500000000002</v>
      </c>
    </row>
    <row r="77" spans="1:15">
      <c r="A77" t="s">
        <v>9</v>
      </c>
      <c r="B77" s="55" t="str">
        <f>VLOOKUP(A77,'MANO DE OBRA'!A9:D70,3,FALSE)</f>
        <v>Obrero (3)</v>
      </c>
      <c r="C77" s="53"/>
      <c r="D77" s="53"/>
      <c r="E77" s="53"/>
      <c r="F77" s="53"/>
      <c r="G77" s="53"/>
      <c r="H77" s="53"/>
      <c r="I77" s="301">
        <f>K77/J77*100</f>
        <v>82811.891891891893</v>
      </c>
      <c r="J77" s="302">
        <v>185</v>
      </c>
      <c r="K77" s="303">
        <f>VLOOKUP(A77,'MANO DE OBRA'!A9:D101,4,FALSE)</f>
        <v>153202</v>
      </c>
      <c r="L77" s="56"/>
      <c r="M77" s="443">
        <v>320</v>
      </c>
      <c r="N77" s="404">
        <f>K77/M77</f>
        <v>478.75625000000002</v>
      </c>
    </row>
    <row r="78" spans="1:15">
      <c r="A78" t="s">
        <v>30</v>
      </c>
      <c r="B78" s="55" t="str">
        <f>VLOOKUP(A78,'MANO DE OBRA'!A10:D71,3,FALSE)</f>
        <v>Oficial</v>
      </c>
      <c r="C78" s="53"/>
      <c r="D78" s="53"/>
      <c r="E78" s="53"/>
      <c r="F78" s="53"/>
      <c r="G78" s="53"/>
      <c r="H78" s="53"/>
      <c r="I78" s="301">
        <f>K78/J78*100</f>
        <v>55207.567567567574</v>
      </c>
      <c r="J78" s="302">
        <v>185</v>
      </c>
      <c r="K78" s="303">
        <f>VLOOKUP(A78,'MANO DE OBRA'!A10:D102,4,FALSE)</f>
        <v>102134</v>
      </c>
      <c r="L78" s="327"/>
      <c r="M78" s="443">
        <v>320</v>
      </c>
      <c r="N78" s="404">
        <f>K78/M78</f>
        <v>319.16874999999999</v>
      </c>
    </row>
    <row r="79" spans="1:15">
      <c r="B79" s="55"/>
      <c r="C79" s="53"/>
      <c r="D79" s="53"/>
      <c r="E79" s="53"/>
      <c r="F79" s="53"/>
      <c r="G79" s="53"/>
      <c r="H79" s="53"/>
      <c r="I79" s="301"/>
      <c r="J79" s="302"/>
      <c r="K79" s="303"/>
      <c r="L79" s="327"/>
      <c r="M79" s="440"/>
      <c r="N79" s="404"/>
    </row>
    <row r="80" spans="1:15" ht="15" thickBot="1">
      <c r="B80" s="896"/>
      <c r="C80" s="897"/>
      <c r="D80" s="897"/>
      <c r="E80" s="897"/>
      <c r="F80" s="897"/>
      <c r="G80" s="897"/>
      <c r="H80" s="897"/>
      <c r="I80" s="479"/>
      <c r="J80" s="480"/>
      <c r="K80" s="481"/>
      <c r="L80" s="484"/>
      <c r="M80" s="485"/>
      <c r="N80" s="449"/>
    </row>
    <row r="81" spans="1:14" ht="15" thickBot="1">
      <c r="B81" s="909" t="s">
        <v>1037</v>
      </c>
      <c r="C81" s="863"/>
      <c r="D81" s="863"/>
      <c r="E81" s="863"/>
      <c r="F81" s="863"/>
      <c r="G81" s="863"/>
      <c r="H81" s="863"/>
      <c r="I81" s="863"/>
      <c r="J81" s="863"/>
      <c r="K81" s="863"/>
      <c r="L81" s="863"/>
      <c r="M81" s="864"/>
      <c r="N81" s="310">
        <f>SUM(N75:N80)</f>
        <v>1922.9906250000001</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N46+N59+N70+N81</f>
        <v>8282.4651562500003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1656.4930312500001</v>
      </c>
      <c r="M88" s="856"/>
      <c r="N88" s="57"/>
    </row>
    <row r="89" spans="1:14">
      <c r="B89" s="95" t="s">
        <v>1057</v>
      </c>
      <c r="C89" s="96"/>
      <c r="D89" s="96"/>
      <c r="E89" s="96"/>
      <c r="F89" s="96"/>
      <c r="G89" s="96"/>
      <c r="H89" s="96"/>
      <c r="I89" s="93"/>
      <c r="J89" s="94"/>
      <c r="K89" s="313">
        <v>0.05</v>
      </c>
      <c r="L89" s="855">
        <f>N83*K89</f>
        <v>414.12325781250001</v>
      </c>
      <c r="M89" s="856"/>
      <c r="N89" s="57"/>
    </row>
    <row r="90" spans="1:14" ht="15" thickBot="1">
      <c r="B90" s="97" t="s">
        <v>1058</v>
      </c>
      <c r="C90" s="98"/>
      <c r="D90" s="98"/>
      <c r="E90" s="98"/>
      <c r="F90" s="98"/>
      <c r="G90" s="98"/>
      <c r="H90" s="98"/>
      <c r="I90" s="99"/>
      <c r="J90" s="100"/>
      <c r="K90" s="314">
        <v>0.05</v>
      </c>
      <c r="L90" s="857">
        <f>N83*K90</f>
        <v>414.12325781250001</v>
      </c>
      <c r="M90" s="858"/>
      <c r="N90" s="57"/>
    </row>
    <row r="91" spans="1:14" ht="15" thickBot="1">
      <c r="B91" s="820" t="s">
        <v>1037</v>
      </c>
      <c r="C91" s="821"/>
      <c r="D91" s="821"/>
      <c r="E91" s="821"/>
      <c r="F91" s="821"/>
      <c r="G91" s="821"/>
      <c r="H91" s="821"/>
      <c r="I91" s="821"/>
      <c r="J91" s="821"/>
      <c r="K91" s="821"/>
      <c r="L91" s="821"/>
      <c r="M91" s="822"/>
      <c r="N91" s="58">
        <f>L88+L89+L90</f>
        <v>2484.7395468750001</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10767.204703125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0"/>
      <c r="K123" s="970"/>
      <c r="L123" s="970"/>
      <c r="M123" s="970"/>
      <c r="N123" s="971"/>
    </row>
    <row r="124" spans="2:14" ht="15" thickBot="1">
      <c r="B124" s="428" t="s">
        <v>2327</v>
      </c>
      <c r="C124" s="429"/>
      <c r="D124" s="429"/>
      <c r="E124" s="268"/>
      <c r="F124" s="268"/>
      <c r="G124" s="268"/>
      <c r="H124" s="268"/>
      <c r="I124" s="268"/>
      <c r="J124" s="972"/>
      <c r="K124" s="972"/>
      <c r="L124" s="972"/>
      <c r="M124" s="972"/>
      <c r="N124" s="973"/>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0" t="s">
        <v>1037</v>
      </c>
      <c r="C56" s="821"/>
      <c r="D56" s="821"/>
      <c r="E56" s="821"/>
      <c r="F56" s="821"/>
      <c r="G56" s="821"/>
      <c r="H56" s="821"/>
      <c r="I56" s="821"/>
      <c r="J56" s="821"/>
      <c r="K56" s="821"/>
      <c r="L56" s="821"/>
      <c r="M56" s="822"/>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6" t="s">
        <v>1045</v>
      </c>
      <c r="M60" s="885"/>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7">
        <f>VLOOKUP(A61,TRANSPORTE!A3:D117,4,FALSE)</f>
        <v>670.1</v>
      </c>
      <c r="M61" s="908"/>
      <c r="N61" s="296">
        <f>K61*L61</f>
        <v>670.1</v>
      </c>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320"/>
      <c r="I64" s="288"/>
      <c r="J64" s="295"/>
      <c r="K64" s="288"/>
      <c r="L64" s="907"/>
      <c r="M64" s="90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670.1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6"/>
      <c r="C77" s="897"/>
      <c r="D77" s="897"/>
      <c r="E77" s="897"/>
      <c r="F77" s="897"/>
      <c r="G77" s="897"/>
      <c r="H77" s="897"/>
      <c r="I77" s="132"/>
      <c r="J77" s="132"/>
      <c r="K77" s="132"/>
      <c r="L77" s="910"/>
      <c r="M77" s="910"/>
      <c r="N77" s="133"/>
    </row>
    <row r="78" spans="1:15" ht="15" thickBot="1">
      <c r="B78" s="909" t="s">
        <v>1037</v>
      </c>
      <c r="C78" s="863"/>
      <c r="D78" s="863"/>
      <c r="E78" s="863"/>
      <c r="F78" s="863"/>
      <c r="G78" s="863"/>
      <c r="H78" s="863"/>
      <c r="I78" s="863"/>
      <c r="J78" s="863"/>
      <c r="K78" s="863"/>
      <c r="L78" s="863"/>
      <c r="M78" s="864"/>
      <c r="N78" s="469"/>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670.1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3"/>
      <c r="J84" s="343"/>
      <c r="K84" s="311" t="s">
        <v>1054</v>
      </c>
      <c r="L84" s="867" t="s">
        <v>1055</v>
      </c>
      <c r="M84" s="868"/>
      <c r="N84" s="312"/>
    </row>
    <row r="85" spans="1:14">
      <c r="B85" s="853" t="s">
        <v>1056</v>
      </c>
      <c r="C85" s="854"/>
      <c r="D85" s="854"/>
      <c r="E85" s="854"/>
      <c r="F85" s="854"/>
      <c r="G85" s="854"/>
      <c r="H85" s="854"/>
      <c r="I85" s="93"/>
      <c r="J85" s="94"/>
      <c r="K85" s="313">
        <v>0.2</v>
      </c>
      <c r="L85" s="855">
        <f>N80*K85</f>
        <v>134.02000000000001</v>
      </c>
      <c r="M85" s="856"/>
      <c r="N85" s="57"/>
    </row>
    <row r="86" spans="1:14">
      <c r="B86" s="95" t="s">
        <v>1057</v>
      </c>
      <c r="C86" s="96"/>
      <c r="D86" s="96"/>
      <c r="E86" s="96"/>
      <c r="F86" s="96"/>
      <c r="G86" s="96"/>
      <c r="H86" s="96"/>
      <c r="I86" s="93"/>
      <c r="J86" s="94"/>
      <c r="K86" s="313">
        <v>0.05</v>
      </c>
      <c r="L86" s="855">
        <f>N80*K86</f>
        <v>33.505000000000003</v>
      </c>
      <c r="M86" s="856"/>
      <c r="N86" s="57"/>
    </row>
    <row r="87" spans="1:14" ht="15" thickBot="1">
      <c r="B87" s="97" t="s">
        <v>1058</v>
      </c>
      <c r="C87" s="98"/>
      <c r="D87" s="98"/>
      <c r="E87" s="98"/>
      <c r="F87" s="98"/>
      <c r="G87" s="98"/>
      <c r="H87" s="98"/>
      <c r="I87" s="99"/>
      <c r="J87" s="100"/>
      <c r="K87" s="314">
        <v>0.05</v>
      </c>
      <c r="L87" s="857">
        <f>N80*K87</f>
        <v>33.505000000000003</v>
      </c>
      <c r="M87" s="858"/>
      <c r="N87" s="57"/>
    </row>
    <row r="88" spans="1:14" ht="15" thickBot="1">
      <c r="B88" s="820" t="s">
        <v>1037</v>
      </c>
      <c r="C88" s="821"/>
      <c r="D88" s="821"/>
      <c r="E88" s="821"/>
      <c r="F88" s="821"/>
      <c r="G88" s="821"/>
      <c r="H88" s="821"/>
      <c r="I88" s="821"/>
      <c r="J88" s="821"/>
      <c r="K88" s="821"/>
      <c r="L88" s="821"/>
      <c r="M88" s="822"/>
      <c r="N88" s="58">
        <f>L85+L86+L87</f>
        <v>201.03</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58">
        <f>N80+N88</f>
        <v>871.13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0"/>
      <c r="K120" s="970"/>
      <c r="L120" s="970"/>
      <c r="M120" s="970"/>
      <c r="N120" s="971"/>
    </row>
    <row r="121" spans="2:14" ht="15" thickBot="1">
      <c r="B121" s="428" t="s">
        <v>2327</v>
      </c>
      <c r="C121" s="429"/>
      <c r="D121" s="429"/>
      <c r="E121" s="268"/>
      <c r="F121" s="268"/>
      <c r="G121" s="268"/>
      <c r="H121" s="268"/>
      <c r="I121" s="268"/>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190</v>
      </c>
      <c r="B36" s="869" t="str">
        <f>VLOOKUP(A36,EQUIPOS!A6:D154,3,FALSE)</f>
        <v>Diferencial de 3 ton</v>
      </c>
      <c r="C36" s="870"/>
      <c r="D36" s="870"/>
      <c r="E36" s="870"/>
      <c r="F36" s="870"/>
      <c r="G36" s="870"/>
      <c r="H36" s="871"/>
      <c r="I36" s="276"/>
      <c r="J36" s="277"/>
      <c r="K36" s="278">
        <f>VLOOKUP(A36,EQUIPOS!A6:D163,4,FALSE)</f>
        <v>5780</v>
      </c>
      <c r="L36" s="279"/>
      <c r="M36" s="345">
        <v>40</v>
      </c>
      <c r="N36" s="281">
        <f t="shared" ref="N36:N41" si="0">K36/M36</f>
        <v>144.5</v>
      </c>
    </row>
    <row r="37" spans="1:14">
      <c r="A37" s="119" t="s">
        <v>195</v>
      </c>
      <c r="B37" s="869" t="str">
        <f>VLOOKUP(A37,EQUIPOS!A7:D154,3,FALSE)</f>
        <v xml:space="preserve">Equipo de oxicorte, Capacidad de corte: hasta 6´´ (152mm) </v>
      </c>
      <c r="C37" s="870"/>
      <c r="D37" s="870"/>
      <c r="E37" s="870"/>
      <c r="F37" s="870"/>
      <c r="G37" s="870"/>
      <c r="H37" s="871"/>
      <c r="I37" s="430"/>
      <c r="J37" s="431"/>
      <c r="K37" s="278">
        <f>VLOOKUP(A37,EQUIPOS!A7:D164,4,FALSE)</f>
        <v>17850</v>
      </c>
      <c r="L37" s="344"/>
      <c r="M37" s="345">
        <v>400</v>
      </c>
      <c r="N37" s="281">
        <f t="shared" si="0"/>
        <v>44.625</v>
      </c>
    </row>
    <row r="38" spans="1:14">
      <c r="A38" s="119" t="s">
        <v>204</v>
      </c>
      <c r="B38" s="869" t="str">
        <f>VLOOKUP(A38,EQUIPOS!A8:D154,3,FALSE)</f>
        <v xml:space="preserve">Equipo de soldadura 250 AMP
</v>
      </c>
      <c r="C38" s="870"/>
      <c r="D38" s="870"/>
      <c r="E38" s="870"/>
      <c r="F38" s="870"/>
      <c r="G38" s="870"/>
      <c r="H38" s="871"/>
      <c r="I38" s="430"/>
      <c r="J38" s="431"/>
      <c r="K38" s="278">
        <f>VLOOKUP(A38,EQUIPOS!A8:D165,4,FALSE)</f>
        <v>13230</v>
      </c>
      <c r="L38" s="344"/>
      <c r="M38" s="345">
        <v>400</v>
      </c>
      <c r="N38" s="281">
        <f t="shared" si="0"/>
        <v>33.075000000000003</v>
      </c>
    </row>
    <row r="39" spans="1:14">
      <c r="A39" s="119" t="s">
        <v>208</v>
      </c>
      <c r="B39" s="869" t="str">
        <f>VLOOKUP(A39,EQUIPOS!A9:D154,3,FALSE)</f>
        <v>Equipo de soldadura 400</v>
      </c>
      <c r="C39" s="870"/>
      <c r="D39" s="870"/>
      <c r="E39" s="870"/>
      <c r="F39" s="870"/>
      <c r="G39" s="870"/>
      <c r="H39" s="871"/>
      <c r="I39" s="430"/>
      <c r="J39" s="431"/>
      <c r="K39" s="278">
        <f>VLOOKUP(A39,EQUIPOS!A9:D166,4,FALSE)</f>
        <v>13760</v>
      </c>
      <c r="L39" s="344"/>
      <c r="M39" s="345">
        <v>400</v>
      </c>
      <c r="N39" s="281">
        <f t="shared" si="0"/>
        <v>34.4</v>
      </c>
    </row>
    <row r="40" spans="1:14">
      <c r="A40" s="119" t="s">
        <v>210</v>
      </c>
      <c r="B40" s="869" t="str">
        <f>VLOOKUP(A40,EQUIPOS!A10:D154,3,FALSE)</f>
        <v>Equipo de soldadura 600</v>
      </c>
      <c r="C40" s="870"/>
      <c r="D40" s="870"/>
      <c r="E40" s="870"/>
      <c r="F40" s="870"/>
      <c r="G40" s="870"/>
      <c r="H40" s="871"/>
      <c r="I40" s="430"/>
      <c r="J40" s="431"/>
      <c r="K40" s="278">
        <f>VLOOKUP(A40,EQUIPOS!A10:D167,4,FALSE)</f>
        <v>16380</v>
      </c>
      <c r="L40" s="344"/>
      <c r="M40" s="345">
        <v>400</v>
      </c>
      <c r="N40" s="281">
        <f t="shared" si="0"/>
        <v>40.950000000000003</v>
      </c>
    </row>
    <row r="41" spans="1:14">
      <c r="A41" s="119" t="s">
        <v>243</v>
      </c>
      <c r="B41" s="869" t="str">
        <f>VLOOKUP(A41,EQUIPOS!A11:D155,3,FALSE)</f>
        <v>Grúa 10 ton</v>
      </c>
      <c r="C41" s="870"/>
      <c r="D41" s="870"/>
      <c r="E41" s="870"/>
      <c r="F41" s="870"/>
      <c r="G41" s="870"/>
      <c r="H41" s="871"/>
      <c r="I41" s="430"/>
      <c r="J41" s="431"/>
      <c r="K41" s="278">
        <f>VLOOKUP(A41,EQUIPOS!A11:D168,4,FALSE)</f>
        <v>144900</v>
      </c>
      <c r="L41" s="344"/>
      <c r="M41" s="345">
        <v>400</v>
      </c>
      <c r="N41" s="281">
        <f t="shared" si="0"/>
        <v>362.25</v>
      </c>
    </row>
    <row r="42" spans="1:14">
      <c r="B42" s="869"/>
      <c r="C42" s="870"/>
      <c r="D42" s="870"/>
      <c r="E42" s="870"/>
      <c r="F42" s="870"/>
      <c r="G42" s="870"/>
      <c r="H42" s="871"/>
      <c r="I42" s="42"/>
      <c r="J42" s="43"/>
      <c r="K42" s="278"/>
      <c r="L42" s="285"/>
      <c r="M42" s="345"/>
      <c r="N42" s="281"/>
    </row>
    <row r="43" spans="1:14">
      <c r="B43" s="329"/>
      <c r="C43" s="330"/>
      <c r="D43" s="330"/>
      <c r="E43" s="330"/>
      <c r="F43" s="332"/>
      <c r="G43" s="332"/>
      <c r="H43" s="131"/>
      <c r="I43" s="42"/>
      <c r="J43" s="43"/>
      <c r="K43" s="278"/>
      <c r="L43" s="285"/>
      <c r="M43" s="286"/>
      <c r="N43" s="282"/>
    </row>
    <row r="44" spans="1:14">
      <c r="B44" s="877" t="s">
        <v>1036</v>
      </c>
      <c r="C44" s="878"/>
      <c r="D44" s="878"/>
      <c r="E44" s="44"/>
      <c r="F44" s="45"/>
      <c r="G44" s="45"/>
      <c r="H44" s="46"/>
      <c r="I44" s="42"/>
      <c r="J44" s="43"/>
      <c r="K44" s="288"/>
      <c r="L44" s="285"/>
      <c r="M44" s="410">
        <v>0.05</v>
      </c>
      <c r="N44" s="353">
        <f>N81*M44</f>
        <v>96.14953125000001</v>
      </c>
    </row>
    <row r="45" spans="1:14" ht="15" thickBot="1">
      <c r="B45" s="869"/>
      <c r="C45" s="870"/>
      <c r="D45" s="870"/>
      <c r="E45" s="870"/>
      <c r="F45" s="870"/>
      <c r="G45" s="870"/>
      <c r="H45" s="871"/>
      <c r="I45" s="879"/>
      <c r="J45" s="880"/>
      <c r="K45" s="47"/>
      <c r="L45" s="881"/>
      <c r="M45" s="882"/>
      <c r="N45" s="111"/>
    </row>
    <row r="46" spans="1:14" ht="15" thickBot="1">
      <c r="B46" s="820" t="s">
        <v>1037</v>
      </c>
      <c r="C46" s="821"/>
      <c r="D46" s="821"/>
      <c r="E46" s="821"/>
      <c r="F46" s="821"/>
      <c r="G46" s="821"/>
      <c r="H46" s="821"/>
      <c r="I46" s="821"/>
      <c r="J46" s="821"/>
      <c r="K46" s="821"/>
      <c r="L46" s="821"/>
      <c r="M46" s="822"/>
      <c r="N46" s="403">
        <f>SUM(N36:N44)</f>
        <v>755.94953124999995</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5" t="s">
        <v>1028</v>
      </c>
      <c r="C50" s="866"/>
      <c r="D50" s="866"/>
      <c r="E50" s="866"/>
      <c r="F50" s="866"/>
      <c r="G50" s="866"/>
      <c r="H50" s="866"/>
      <c r="I50" s="900"/>
      <c r="J50" s="324" t="s">
        <v>1029</v>
      </c>
      <c r="K50" s="91" t="s">
        <v>1030</v>
      </c>
      <c r="L50" s="901" t="s">
        <v>1039</v>
      </c>
      <c r="M50" s="900"/>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34210</v>
      </c>
      <c r="N51" s="281">
        <f>K51*M51</f>
        <v>171.05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0</v>
      </c>
      <c r="N52" s="281">
        <f t="shared" ref="N52:N58" si="1">K52*M52</f>
        <v>0</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10440</v>
      </c>
      <c r="N53" s="281">
        <f t="shared" si="1"/>
        <v>52.2</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12150</v>
      </c>
      <c r="N54" s="281">
        <f t="shared" si="1"/>
        <v>121.5</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18200</v>
      </c>
      <c r="N55" s="281">
        <f t="shared" si="1"/>
        <v>182</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38700</v>
      </c>
      <c r="N56" s="281">
        <f t="shared" si="1"/>
        <v>19.350000000000001</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55950</v>
      </c>
      <c r="N57" s="281">
        <f t="shared" si="1"/>
        <v>55.95</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17310</v>
      </c>
      <c r="N58" s="281">
        <f t="shared" si="1"/>
        <v>17.309999999999999</v>
      </c>
    </row>
    <row r="59" spans="1:14" ht="15" thickBot="1">
      <c r="B59" s="820" t="s">
        <v>1037</v>
      </c>
      <c r="C59" s="821"/>
      <c r="D59" s="821"/>
      <c r="E59" s="821"/>
      <c r="F59" s="821"/>
      <c r="G59" s="821"/>
      <c r="H59" s="821"/>
      <c r="I59" s="821"/>
      <c r="J59" s="821"/>
      <c r="K59" s="821"/>
      <c r="L59" s="821"/>
      <c r="M59" s="822"/>
      <c r="N59" s="403">
        <f>SUM(N51:N58)</f>
        <v>619.36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6" t="s">
        <v>1045</v>
      </c>
      <c r="M63" s="885"/>
      <c r="N63" s="82" t="s">
        <v>1035</v>
      </c>
    </row>
    <row r="64" spans="1:14">
      <c r="B64" s="52"/>
      <c r="C64" s="326"/>
      <c r="D64" s="326"/>
      <c r="E64" s="326"/>
      <c r="F64" s="326"/>
      <c r="G64" s="326"/>
      <c r="H64" s="320"/>
      <c r="I64" s="288"/>
      <c r="J64" s="295"/>
      <c r="K64" s="288"/>
      <c r="L64" s="907"/>
      <c r="M64" s="908"/>
      <c r="N64" s="296"/>
    </row>
    <row r="65" spans="1:15">
      <c r="B65" s="52"/>
      <c r="C65" s="53"/>
      <c r="D65" s="53"/>
      <c r="E65" s="53"/>
      <c r="F65" s="53"/>
      <c r="G65" s="53"/>
      <c r="H65" s="320"/>
      <c r="I65" s="288"/>
      <c r="J65" s="295"/>
      <c r="K65" s="288"/>
      <c r="L65" s="907"/>
      <c r="M65" s="908"/>
      <c r="N65" s="296"/>
    </row>
    <row r="66" spans="1:15">
      <c r="B66" s="52"/>
      <c r="C66" s="53"/>
      <c r="D66" s="53"/>
      <c r="E66" s="53"/>
      <c r="F66" s="53"/>
      <c r="G66" s="53"/>
      <c r="H66" s="320"/>
      <c r="I66" s="288"/>
      <c r="J66" s="295"/>
      <c r="K66" s="288"/>
      <c r="L66" s="907"/>
      <c r="M66" s="908"/>
      <c r="N66" s="296"/>
    </row>
    <row r="67" spans="1:15">
      <c r="B67" s="52"/>
      <c r="C67" s="53"/>
      <c r="D67" s="53"/>
      <c r="E67" s="53"/>
      <c r="F67" s="53"/>
      <c r="G67" s="53"/>
      <c r="H67" s="320"/>
      <c r="I67" s="288"/>
      <c r="J67" s="295"/>
      <c r="K67" s="288"/>
      <c r="L67" s="907"/>
      <c r="M67" s="90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70" t="s">
        <v>2</v>
      </c>
      <c r="B75" s="55" t="str">
        <f>VLOOKUP(A75,'MANO DE OBRA'!A8:D68,3,FALSE)</f>
        <v>Soldador (2)</v>
      </c>
      <c r="C75" s="53"/>
      <c r="D75" s="53"/>
      <c r="E75" s="53"/>
      <c r="F75" s="53"/>
      <c r="G75" s="53"/>
      <c r="H75" s="53"/>
      <c r="I75" s="301">
        <f>K75/J75*100</f>
        <v>110415.67567567568</v>
      </c>
      <c r="J75" s="302">
        <v>185</v>
      </c>
      <c r="K75" s="303">
        <f>VLOOKUP(A75,'MANO DE OBRA'!A8:D99,4,FALSE)</f>
        <v>204269</v>
      </c>
      <c r="L75" s="56"/>
      <c r="M75" s="443">
        <v>320</v>
      </c>
      <c r="N75" s="404">
        <f>K75/M75</f>
        <v>638.34062500000005</v>
      </c>
      <c r="O75" s="112"/>
    </row>
    <row r="76" spans="1:15">
      <c r="A76" s="170" t="s">
        <v>4</v>
      </c>
      <c r="B76" s="55" t="str">
        <f>VLOOKUP(A76,'MANO DE OBRA'!A8:D69,3,FALSE)</f>
        <v>Inspector de fabricación y montaje</v>
      </c>
      <c r="C76" s="53"/>
      <c r="D76" s="53"/>
      <c r="E76" s="53"/>
      <c r="F76" s="53"/>
      <c r="G76" s="53"/>
      <c r="H76" s="53"/>
      <c r="I76" s="301">
        <f>K76/J76*100</f>
        <v>84190.270270270281</v>
      </c>
      <c r="J76" s="302">
        <v>185</v>
      </c>
      <c r="K76" s="303">
        <f>VLOOKUP(A76,'MANO DE OBRA'!A8:D100,4,FALSE)</f>
        <v>155752</v>
      </c>
      <c r="L76" s="56"/>
      <c r="M76" s="443">
        <v>320</v>
      </c>
      <c r="N76" s="404">
        <f>K76/M76</f>
        <v>486.72500000000002</v>
      </c>
    </row>
    <row r="77" spans="1:15">
      <c r="A77" t="s">
        <v>9</v>
      </c>
      <c r="B77" s="55" t="str">
        <f>VLOOKUP(A77,'MANO DE OBRA'!A9:D70,3,FALSE)</f>
        <v>Obrero (3)</v>
      </c>
      <c r="C77" s="53"/>
      <c r="D77" s="53"/>
      <c r="E77" s="53"/>
      <c r="F77" s="53"/>
      <c r="G77" s="53"/>
      <c r="H77" s="53"/>
      <c r="I77" s="301">
        <f>K77/J77*100</f>
        <v>82811.891891891893</v>
      </c>
      <c r="J77" s="302">
        <v>185</v>
      </c>
      <c r="K77" s="303">
        <f>VLOOKUP(A77,'MANO DE OBRA'!A9:D101,4,FALSE)</f>
        <v>153202</v>
      </c>
      <c r="L77" s="56"/>
      <c r="M77" s="443">
        <v>320</v>
      </c>
      <c r="N77" s="404">
        <f>K77/M77</f>
        <v>478.75625000000002</v>
      </c>
    </row>
    <row r="78" spans="1:15">
      <c r="A78" t="s">
        <v>30</v>
      </c>
      <c r="B78" s="55" t="str">
        <f>VLOOKUP(A78,'MANO DE OBRA'!A10:D71,3,FALSE)</f>
        <v>Oficial</v>
      </c>
      <c r="C78" s="53"/>
      <c r="D78" s="53"/>
      <c r="E78" s="53"/>
      <c r="F78" s="53"/>
      <c r="G78" s="53"/>
      <c r="H78" s="53"/>
      <c r="I78" s="301">
        <f>K78/J78*100</f>
        <v>55207.567567567574</v>
      </c>
      <c r="J78" s="302">
        <v>185</v>
      </c>
      <c r="K78" s="303">
        <f>VLOOKUP(A78,'MANO DE OBRA'!A10:D102,4,FALSE)</f>
        <v>102134</v>
      </c>
      <c r="L78" s="327"/>
      <c r="M78" s="443">
        <v>320</v>
      </c>
      <c r="N78" s="404">
        <f>K78/M78</f>
        <v>319.16874999999999</v>
      </c>
    </row>
    <row r="79" spans="1:15">
      <c r="B79" s="55"/>
      <c r="C79" s="53"/>
      <c r="D79" s="53"/>
      <c r="E79" s="53"/>
      <c r="F79" s="53"/>
      <c r="G79" s="53"/>
      <c r="H79" s="53"/>
      <c r="I79" s="301"/>
      <c r="J79" s="302"/>
      <c r="K79" s="303"/>
      <c r="L79" s="327"/>
      <c r="M79" s="443"/>
      <c r="N79" s="404"/>
    </row>
    <row r="80" spans="1:15" ht="15" thickBot="1">
      <c r="B80" s="896"/>
      <c r="C80" s="897"/>
      <c r="D80" s="897"/>
      <c r="E80" s="897"/>
      <c r="F80" s="897"/>
      <c r="G80" s="897"/>
      <c r="H80" s="897"/>
      <c r="I80" s="479"/>
      <c r="J80" s="480"/>
      <c r="K80" s="483"/>
      <c r="L80" s="484"/>
      <c r="M80" s="485"/>
      <c r="N80" s="404"/>
    </row>
    <row r="81" spans="1:14" ht="15" thickBot="1">
      <c r="B81" s="909" t="s">
        <v>1037</v>
      </c>
      <c r="C81" s="863"/>
      <c r="D81" s="863"/>
      <c r="E81" s="863"/>
      <c r="F81" s="863"/>
      <c r="G81" s="863"/>
      <c r="H81" s="863"/>
      <c r="I81" s="863"/>
      <c r="J81" s="863"/>
      <c r="K81" s="863"/>
      <c r="L81" s="863"/>
      <c r="M81" s="864"/>
      <c r="N81" s="310">
        <f>SUM(N75:N80)</f>
        <v>1922.9906250000001</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N46+N59+N70+N81</f>
        <v>3298.3001562500003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3"/>
      <c r="J87" s="343"/>
      <c r="K87" s="311" t="s">
        <v>1054</v>
      </c>
      <c r="L87" s="867" t="s">
        <v>1055</v>
      </c>
      <c r="M87" s="868"/>
      <c r="N87" s="312"/>
    </row>
    <row r="88" spans="1:14">
      <c r="B88" s="853" t="s">
        <v>1056</v>
      </c>
      <c r="C88" s="854"/>
      <c r="D88" s="854"/>
      <c r="E88" s="854"/>
      <c r="F88" s="854"/>
      <c r="G88" s="854"/>
      <c r="H88" s="854"/>
      <c r="I88" s="93"/>
      <c r="J88" s="94"/>
      <c r="K88" s="313">
        <v>0.2</v>
      </c>
      <c r="L88" s="855">
        <f>N83*K88</f>
        <v>659.66003125000009</v>
      </c>
      <c r="M88" s="856"/>
      <c r="N88" s="57"/>
    </row>
    <row r="89" spans="1:14">
      <c r="B89" s="95" t="s">
        <v>1057</v>
      </c>
      <c r="C89" s="96"/>
      <c r="D89" s="96"/>
      <c r="E89" s="96"/>
      <c r="F89" s="96"/>
      <c r="G89" s="96"/>
      <c r="H89" s="96"/>
      <c r="I89" s="93"/>
      <c r="J89" s="94"/>
      <c r="K89" s="313">
        <v>0.05</v>
      </c>
      <c r="L89" s="855">
        <f>N83*K89</f>
        <v>164.91500781250002</v>
      </c>
      <c r="M89" s="856"/>
      <c r="N89" s="57"/>
    </row>
    <row r="90" spans="1:14" ht="15" thickBot="1">
      <c r="B90" s="97" t="s">
        <v>1058</v>
      </c>
      <c r="C90" s="98"/>
      <c r="D90" s="98"/>
      <c r="E90" s="98"/>
      <c r="F90" s="98"/>
      <c r="G90" s="98"/>
      <c r="H90" s="98"/>
      <c r="I90" s="99"/>
      <c r="J90" s="100"/>
      <c r="K90" s="314">
        <v>0.05</v>
      </c>
      <c r="L90" s="857">
        <f>N83*K90</f>
        <v>164.91500781250002</v>
      </c>
      <c r="M90" s="858"/>
      <c r="N90" s="57"/>
    </row>
    <row r="91" spans="1:14" ht="15" thickBot="1">
      <c r="B91" s="820" t="s">
        <v>1037</v>
      </c>
      <c r="C91" s="821"/>
      <c r="D91" s="821"/>
      <c r="E91" s="821"/>
      <c r="F91" s="821"/>
      <c r="G91" s="821"/>
      <c r="H91" s="821"/>
      <c r="I91" s="821"/>
      <c r="J91" s="821"/>
      <c r="K91" s="821"/>
      <c r="L91" s="821"/>
      <c r="M91" s="822"/>
      <c r="N91" s="58">
        <f>L88+L89+L90</f>
        <v>989.49004687500008</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6">
        <f>N83+N91</f>
        <v>4287.7902031250005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0"/>
      <c r="K123" s="970"/>
      <c r="L123" s="970"/>
      <c r="M123" s="970"/>
      <c r="N123" s="971"/>
    </row>
    <row r="124" spans="2:14" ht="15" thickBot="1">
      <c r="B124" s="428" t="s">
        <v>2327</v>
      </c>
      <c r="C124" s="429"/>
      <c r="D124" s="429"/>
      <c r="E124" s="268"/>
      <c r="F124" s="268"/>
      <c r="G124" s="268"/>
      <c r="H124" s="268"/>
      <c r="I124" s="268"/>
      <c r="J124" s="972"/>
      <c r="K124" s="972"/>
      <c r="L124" s="972"/>
      <c r="M124" s="972"/>
      <c r="N124" s="973"/>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42.75" customHeight="1" thickBot="1">
      <c r="A31" t="s">
        <v>1929</v>
      </c>
      <c r="B31" s="86" t="s">
        <v>1212</v>
      </c>
      <c r="C31" s="962" t="s">
        <v>2238</v>
      </c>
      <c r="D31" s="963"/>
      <c r="E31" s="963"/>
      <c r="F31" s="963"/>
      <c r="G31" s="963"/>
      <c r="H31" s="963"/>
      <c r="I31" s="963"/>
      <c r="J31" s="963"/>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188</v>
      </c>
      <c r="B36" s="869" t="str">
        <f>VLOOKUP(A36,EQUIPOS!A6:D154,3,FALSE)</f>
        <v>Diferencial</v>
      </c>
      <c r="C36" s="870"/>
      <c r="D36" s="870"/>
      <c r="E36" s="870"/>
      <c r="F36" s="870"/>
      <c r="G36" s="870"/>
      <c r="H36" s="871"/>
      <c r="I36" s="276"/>
      <c r="J36" s="277"/>
      <c r="K36" s="278">
        <f>VLOOKUP(A36,EQUIPOS!A6:D163,4,FALSE)</f>
        <v>3470</v>
      </c>
      <c r="L36" s="279"/>
      <c r="M36" s="345">
        <v>4</v>
      </c>
      <c r="N36" s="281">
        <f>K36/M36</f>
        <v>867.5</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N75*M41</f>
        <v>957.50937500000009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1825.0093750000001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394540</v>
      </c>
      <c r="N48" s="281">
        <f>K48*M48</f>
        <v>3945.4</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102580</v>
      </c>
      <c r="N49" s="281">
        <f>K49*M49</f>
        <v>102580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332110</v>
      </c>
      <c r="N50" s="281">
        <f>K50*M50</f>
        <v>121220.15</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227745.55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7">
        <f>VLOOKUP(A58,TRANSPORTE!A1:D117,4,FALSE)</f>
        <v>3</v>
      </c>
      <c r="M58" s="908"/>
      <c r="N58" s="296">
        <f>K58*L58</f>
        <v>0.84000000000000008</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f>
        <v>0.84000000000000008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32</v>
      </c>
      <c r="N69" s="404">
        <f>K69/M69</f>
        <v>6383.40625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32</v>
      </c>
      <c r="N70" s="404">
        <f>K70/M70</f>
        <v>3191.6875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9575.09375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239146.49312499998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47829.298624999996</v>
      </c>
      <c r="M82" s="856"/>
      <c r="N82" s="57"/>
    </row>
    <row r="83" spans="1:14">
      <c r="B83" s="95" t="s">
        <v>1057</v>
      </c>
      <c r="C83" s="96"/>
      <c r="D83" s="96"/>
      <c r="E83" s="96"/>
      <c r="F83" s="96"/>
      <c r="G83" s="96"/>
      <c r="H83" s="96"/>
      <c r="I83" s="93"/>
      <c r="J83" s="94"/>
      <c r="K83" s="313">
        <v>0.05</v>
      </c>
      <c r="L83" s="855">
        <f>N77*K83</f>
        <v>11957.324656249999</v>
      </c>
      <c r="M83" s="856"/>
      <c r="N83" s="57"/>
    </row>
    <row r="84" spans="1:14" ht="15" thickBot="1">
      <c r="B84" s="97" t="s">
        <v>1058</v>
      </c>
      <c r="C84" s="98"/>
      <c r="D84" s="98"/>
      <c r="E84" s="98"/>
      <c r="F84" s="98"/>
      <c r="G84" s="98"/>
      <c r="H84" s="98"/>
      <c r="I84" s="99"/>
      <c r="J84" s="100"/>
      <c r="K84" s="314">
        <v>0.05</v>
      </c>
      <c r="L84" s="857">
        <f>N77*K84</f>
        <v>11957.324656249999</v>
      </c>
      <c r="M84" s="858"/>
      <c r="N84" s="57"/>
    </row>
    <row r="85" spans="1:14" ht="15" thickBot="1">
      <c r="B85" s="820" t="s">
        <v>1037</v>
      </c>
      <c r="C85" s="821"/>
      <c r="D85" s="821"/>
      <c r="E85" s="821"/>
      <c r="F85" s="821"/>
      <c r="G85" s="821"/>
      <c r="H85" s="821"/>
      <c r="I85" s="821"/>
      <c r="J85" s="821"/>
      <c r="K85" s="821"/>
      <c r="L85" s="821"/>
      <c r="M85" s="822"/>
      <c r="N85" s="58">
        <f>L82+L83+L84</f>
        <v>71743.947937499994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310890.4410625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45" customHeight="1" thickBot="1">
      <c r="A31" t="s">
        <v>1929</v>
      </c>
      <c r="B31" s="86" t="s">
        <v>1213</v>
      </c>
      <c r="C31" s="983" t="s">
        <v>2239</v>
      </c>
      <c r="D31" s="984"/>
      <c r="E31" s="984"/>
      <c r="F31" s="984"/>
      <c r="G31" s="984"/>
      <c r="H31" s="984"/>
      <c r="I31" s="984"/>
      <c r="J31" s="984"/>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188</v>
      </c>
      <c r="B36" s="869" t="str">
        <f>VLOOKUP(A36,EQUIPOS!A6:D154,3,FALSE)</f>
        <v>Diferencial</v>
      </c>
      <c r="C36" s="870"/>
      <c r="D36" s="870"/>
      <c r="E36" s="870"/>
      <c r="F36" s="870"/>
      <c r="G36" s="870"/>
      <c r="H36" s="871"/>
      <c r="I36" s="276"/>
      <c r="J36" s="277"/>
      <c r="K36" s="278">
        <f>VLOOKUP(A36,EQUIPOS!A6:D163,4,FALSE)</f>
        <v>3470</v>
      </c>
      <c r="L36" s="279"/>
      <c r="M36" s="450">
        <v>4</v>
      </c>
      <c r="N36" s="281">
        <f>K36/M36</f>
        <v>867.5</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N75*M41</f>
        <v>957.50937500000009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1825.0093750000001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394540</v>
      </c>
      <c r="N48" s="281">
        <f>K48*M48</f>
        <v>7890.8</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102580</v>
      </c>
      <c r="N49" s="281">
        <f>K49*M49</f>
        <v>102580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332110</v>
      </c>
      <c r="N50" s="281">
        <f>K50*M50</f>
        <v>152770.6</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263241.40000000002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7">
        <f>VLOOKUP(A58,TRANSPORTE!A1:D117,4,FALSE)</f>
        <v>3</v>
      </c>
      <c r="M58" s="908"/>
      <c r="N58" s="296">
        <f>K58*L58</f>
        <v>0.84000000000000008</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f>
        <v>0.84000000000000008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32</v>
      </c>
      <c r="N69" s="404">
        <f>K69/M69</f>
        <v>6383.40625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32</v>
      </c>
      <c r="N70" s="404">
        <f>K70/M70</f>
        <v>3191.6875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9575.09375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274642.34312500007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54928.468625000016</v>
      </c>
      <c r="M82" s="856"/>
      <c r="N82" s="57"/>
    </row>
    <row r="83" spans="1:14">
      <c r="B83" s="95" t="s">
        <v>1057</v>
      </c>
      <c r="C83" s="96"/>
      <c r="D83" s="96"/>
      <c r="E83" s="96"/>
      <c r="F83" s="96"/>
      <c r="G83" s="96"/>
      <c r="H83" s="96"/>
      <c r="I83" s="93"/>
      <c r="J83" s="94"/>
      <c r="K83" s="313">
        <v>0.05</v>
      </c>
      <c r="L83" s="855">
        <f>N77*K83</f>
        <v>13732.117156250004</v>
      </c>
      <c r="M83" s="856"/>
      <c r="N83" s="57"/>
    </row>
    <row r="84" spans="1:14" ht="15" thickBot="1">
      <c r="B84" s="97" t="s">
        <v>1058</v>
      </c>
      <c r="C84" s="98"/>
      <c r="D84" s="98"/>
      <c r="E84" s="98"/>
      <c r="F84" s="98"/>
      <c r="G84" s="98"/>
      <c r="H84" s="98"/>
      <c r="I84" s="99"/>
      <c r="J84" s="100"/>
      <c r="K84" s="314">
        <v>0.05</v>
      </c>
      <c r="L84" s="857">
        <f>N77*K84</f>
        <v>13732.117156250004</v>
      </c>
      <c r="M84" s="858"/>
      <c r="N84" s="57"/>
    </row>
    <row r="85" spans="1:14" ht="15" thickBot="1">
      <c r="B85" s="820" t="s">
        <v>1037</v>
      </c>
      <c r="C85" s="821"/>
      <c r="D85" s="821"/>
      <c r="E85" s="821"/>
      <c r="F85" s="821"/>
      <c r="G85" s="821"/>
      <c r="H85" s="821"/>
      <c r="I85" s="821"/>
      <c r="J85" s="821"/>
      <c r="K85" s="821"/>
      <c r="L85" s="821"/>
      <c r="M85" s="822"/>
      <c r="N85" s="58">
        <f>L82+L83+L84</f>
        <v>82392.702937500027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357035.0460625001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310</v>
      </c>
      <c r="B36" s="869" t="str">
        <f>VLOOKUP(A36,EQUIPOS!A6:D154,3,FALSE)</f>
        <v>Retroexcavadora A25C</v>
      </c>
      <c r="C36" s="870"/>
      <c r="D36" s="870"/>
      <c r="E36" s="870"/>
      <c r="F36" s="870"/>
      <c r="G36" s="870"/>
      <c r="H36" s="871"/>
      <c r="I36" s="276"/>
      <c r="J36" s="277"/>
      <c r="K36" s="278">
        <f>VLOOKUP(A36,EQUIPOS!A6:D163,4,FALSE)</f>
        <v>154700</v>
      </c>
      <c r="L36" s="279"/>
      <c r="M36" s="345">
        <v>3</v>
      </c>
      <c r="N36" s="281">
        <f>K36/M36</f>
        <v>51566.666666666664</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N75*M41</f>
        <v>1276.6791666666668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52843.345833333333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394540</v>
      </c>
      <c r="N48" s="281">
        <f>K48*M48</f>
        <v>7890.8</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24660</v>
      </c>
      <c r="N49" s="281">
        <f>K49*M49</f>
        <v>11343.6</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414230</v>
      </c>
      <c r="N50" s="281">
        <f>K50*M50</f>
        <v>414230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433464.4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7">
        <f>VLOOKUP(A58,TRANSPORTE!A1:D117,4,FALSE)</f>
        <v>3</v>
      </c>
      <c r="M58" s="908"/>
      <c r="N58" s="296">
        <f>K58*L58</f>
        <v>0.84000000000000008</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7">
        <f>VLOOKUP(A59,TRANSPORTE!A1:D117,4,FALSE)</f>
        <v>1370</v>
      </c>
      <c r="M59" s="908"/>
      <c r="N59" s="296">
        <f>K59*L59</f>
        <v>630.20000000000005</v>
      </c>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631.04000000000008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24</v>
      </c>
      <c r="N69" s="404">
        <f>K69/M69</f>
        <v>8511.2083333333339</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24</v>
      </c>
      <c r="N70" s="404">
        <f>K70/M70</f>
        <v>4255.583333333333</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69">
        <f>SUM(N69:N74)</f>
        <v>12766.791666666668</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499705.57750000001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99941.115500000014</v>
      </c>
      <c r="M82" s="856"/>
      <c r="N82" s="57"/>
    </row>
    <row r="83" spans="1:14">
      <c r="B83" s="95" t="s">
        <v>1057</v>
      </c>
      <c r="C83" s="96"/>
      <c r="D83" s="96"/>
      <c r="E83" s="96"/>
      <c r="F83" s="96"/>
      <c r="G83" s="96"/>
      <c r="H83" s="96"/>
      <c r="I83" s="93"/>
      <c r="J83" s="94"/>
      <c r="K83" s="313">
        <v>0.05</v>
      </c>
      <c r="L83" s="855">
        <f>N77*K83</f>
        <v>24985.278875000004</v>
      </c>
      <c r="M83" s="856"/>
      <c r="N83" s="57"/>
    </row>
    <row r="84" spans="1:14" ht="15" thickBot="1">
      <c r="B84" s="97" t="s">
        <v>1058</v>
      </c>
      <c r="C84" s="98"/>
      <c r="D84" s="98"/>
      <c r="E84" s="98"/>
      <c r="F84" s="98"/>
      <c r="G84" s="98"/>
      <c r="H84" s="98"/>
      <c r="I84" s="99"/>
      <c r="J84" s="100"/>
      <c r="K84" s="314">
        <v>0.05</v>
      </c>
      <c r="L84" s="857">
        <f>N77*K84</f>
        <v>24985.278875000004</v>
      </c>
      <c r="M84" s="858"/>
      <c r="N84" s="57"/>
    </row>
    <row r="85" spans="1:14" ht="15" thickBot="1">
      <c r="B85" s="820" t="s">
        <v>1037</v>
      </c>
      <c r="C85" s="821"/>
      <c r="D85" s="821"/>
      <c r="E85" s="821"/>
      <c r="F85" s="821"/>
      <c r="G85" s="821"/>
      <c r="H85" s="821"/>
      <c r="I85" s="821"/>
      <c r="J85" s="821"/>
      <c r="K85" s="821"/>
      <c r="L85" s="821"/>
      <c r="M85" s="822"/>
      <c r="N85" s="58">
        <f>L82+L83+L84</f>
        <v>149911.67325000002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649617.25075000001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6"/>
      <c r="J36" s="277"/>
      <c r="K36" s="278">
        <f>VLOOKUP(A36,EQUIPOS!A6:D163,4,FALSE)</f>
        <v>10410</v>
      </c>
      <c r="L36" s="279"/>
      <c r="M36" s="345">
        <v>0.5</v>
      </c>
      <c r="N36" s="281">
        <f>K36/M36</f>
        <v>20820</v>
      </c>
    </row>
    <row r="37" spans="1:14">
      <c r="A37" s="119" t="s">
        <v>320</v>
      </c>
      <c r="B37" s="869" t="str">
        <f>VLOOKUP(A37,EQUIPOS!A7:D154,3,FALSE)</f>
        <v>Retroexcavadora sobre llantas, motor 62HP, Profundidad de excavación de 5.41 metros.</v>
      </c>
      <c r="C37" s="870"/>
      <c r="D37" s="870"/>
      <c r="E37" s="870"/>
      <c r="F37" s="870"/>
      <c r="G37" s="870"/>
      <c r="H37" s="871"/>
      <c r="I37" s="430"/>
      <c r="J37" s="431"/>
      <c r="K37" s="278">
        <f>VLOOKUP(A37,EQUIPOS!A7:D164,4,FALSE)</f>
        <v>90000</v>
      </c>
      <c r="L37" s="344"/>
      <c r="M37" s="345">
        <v>1.5</v>
      </c>
      <c r="N37" s="281">
        <f>K37/M37</f>
        <v>60000</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N75*M41</f>
        <v>2553.3583333333336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83373.358333333337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24660</v>
      </c>
      <c r="N48" s="281">
        <f>K48*M48</f>
        <v>14302.8</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195143.00340000002</v>
      </c>
      <c r="N49" s="281">
        <f>K49*M49</f>
        <v>195143.00340000002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209445.8034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7">
        <f>VLOOKUP(A58,TRANSPORTE!A1:D117,4,FALSE)</f>
        <v>1010</v>
      </c>
      <c r="M58" s="908"/>
      <c r="N58" s="296">
        <f>K58*L58</f>
        <v>1010</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7">
        <f>VLOOKUP(A59,TRANSPORTE!A1:D117,4,FALSE)</f>
        <v>1370</v>
      </c>
      <c r="M59" s="908"/>
      <c r="N59" s="296">
        <f>K59*L59</f>
        <v>794.59999999999991</v>
      </c>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f>
        <v>1804.6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12</v>
      </c>
      <c r="N69" s="404">
        <f>K69/M69</f>
        <v>17022.416666666668</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v>
      </c>
      <c r="N70" s="404">
        <f>K70/M70</f>
        <v>8511.1666666666661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25533.583333333336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320157.34506666666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64031.469013333335</v>
      </c>
      <c r="M82" s="856"/>
      <c r="N82" s="57"/>
    </row>
    <row r="83" spans="1:14">
      <c r="B83" s="95" t="s">
        <v>1057</v>
      </c>
      <c r="C83" s="96"/>
      <c r="D83" s="96"/>
      <c r="E83" s="96"/>
      <c r="F83" s="96"/>
      <c r="G83" s="96"/>
      <c r="H83" s="96"/>
      <c r="I83" s="93"/>
      <c r="J83" s="94"/>
      <c r="K83" s="313">
        <v>0.05</v>
      </c>
      <c r="L83" s="855">
        <f>N77*K83</f>
        <v>16007.867253333334</v>
      </c>
      <c r="M83" s="856"/>
      <c r="N83" s="57"/>
    </row>
    <row r="84" spans="1:14" ht="15" thickBot="1">
      <c r="B84" s="97" t="s">
        <v>1058</v>
      </c>
      <c r="C84" s="98"/>
      <c r="D84" s="98"/>
      <c r="E84" s="98"/>
      <c r="F84" s="98"/>
      <c r="G84" s="98"/>
      <c r="H84" s="98"/>
      <c r="I84" s="99"/>
      <c r="J84" s="100"/>
      <c r="K84" s="314">
        <v>0.05</v>
      </c>
      <c r="L84" s="857">
        <f>N77*K84</f>
        <v>16007.867253333334</v>
      </c>
      <c r="M84" s="858"/>
      <c r="N84" s="57"/>
    </row>
    <row r="85" spans="1:14" ht="15" thickBot="1">
      <c r="B85" s="820" t="s">
        <v>1037</v>
      </c>
      <c r="C85" s="821"/>
      <c r="D85" s="821"/>
      <c r="E85" s="821"/>
      <c r="F85" s="821"/>
      <c r="G85" s="821"/>
      <c r="H85" s="821"/>
      <c r="I85" s="821"/>
      <c r="J85" s="821"/>
      <c r="K85" s="821"/>
      <c r="L85" s="821"/>
      <c r="M85" s="822"/>
      <c r="N85" s="58">
        <f>L82+L83+L84</f>
        <v>96047.203519999995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416204.54858666664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6"/>
      <c r="J36" s="277"/>
      <c r="K36" s="278">
        <f>VLOOKUP(A36,EQUIPOS!A6:D163,4,FALSE)</f>
        <v>10410</v>
      </c>
      <c r="L36" s="279"/>
      <c r="M36" s="345">
        <v>0.5</v>
      </c>
      <c r="N36" s="281">
        <f>K36/M36</f>
        <v>20820</v>
      </c>
    </row>
    <row r="37" spans="1:14">
      <c r="A37" s="119" t="s">
        <v>303</v>
      </c>
      <c r="B37" s="869" t="str">
        <f>VLOOKUP(A37,EQUIPOS!A7:D154,3,FALSE)</f>
        <v>Retrocargador, pala de 1,1 m3 de capacidad, profundidad de excavación de 4.400 mm y una altura de 5.680 mm</v>
      </c>
      <c r="C37" s="870"/>
      <c r="D37" s="870"/>
      <c r="E37" s="870"/>
      <c r="F37" s="870"/>
      <c r="G37" s="870"/>
      <c r="H37" s="871"/>
      <c r="I37" s="430"/>
      <c r="J37" s="431"/>
      <c r="K37" s="278">
        <f>VLOOKUP(A37,EQUIPOS!A7:D164,4,FALSE)</f>
        <v>130000</v>
      </c>
      <c r="L37" s="344"/>
      <c r="M37" s="345">
        <v>1.5</v>
      </c>
      <c r="N37" s="281">
        <f>K37/M37</f>
        <v>86666.666666666672</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N75*M41</f>
        <v>2553.3583333333336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110040.02500000001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24660</v>
      </c>
      <c r="N48" s="281">
        <f>K48*M48</f>
        <v>14302.8</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195143.00340000002</v>
      </c>
      <c r="N49" s="281">
        <f>K49*M49</f>
        <v>195143.00340000002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209445.8034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7">
        <f>VLOOKUP(A58,TRANSPORTE!A1:D117,4,FALSE)</f>
        <v>1010</v>
      </c>
      <c r="M58" s="908"/>
      <c r="N58" s="296">
        <f>K58*L58</f>
        <v>1010</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7">
        <f>VLOOKUP(A59,TRANSPORTE!A1:D117,4,FALSE)</f>
        <v>1370</v>
      </c>
      <c r="M59" s="908"/>
      <c r="N59" s="296">
        <f>K59*L59</f>
        <v>794.59999999999991</v>
      </c>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1804.6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12</v>
      </c>
      <c r="N69" s="404">
        <f>K69/M69</f>
        <v>17022.416666666668</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v>
      </c>
      <c r="N70" s="404">
        <f>K70/M70</f>
        <v>8511.1666666666661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25533.583333333336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346824.01173333329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69364.802346666664</v>
      </c>
      <c r="M82" s="856"/>
      <c r="N82" s="57"/>
    </row>
    <row r="83" spans="1:14">
      <c r="B83" s="95" t="s">
        <v>1057</v>
      </c>
      <c r="C83" s="96"/>
      <c r="D83" s="96"/>
      <c r="E83" s="96"/>
      <c r="F83" s="96"/>
      <c r="G83" s="96"/>
      <c r="H83" s="96"/>
      <c r="I83" s="93"/>
      <c r="J83" s="94"/>
      <c r="K83" s="313">
        <v>0.05</v>
      </c>
      <c r="L83" s="855">
        <f>N77*K83</f>
        <v>17341.200586666666</v>
      </c>
      <c r="M83" s="856"/>
      <c r="N83" s="57"/>
    </row>
    <row r="84" spans="1:14" ht="15" thickBot="1">
      <c r="B84" s="97" t="s">
        <v>1058</v>
      </c>
      <c r="C84" s="98"/>
      <c r="D84" s="98"/>
      <c r="E84" s="98"/>
      <c r="F84" s="98"/>
      <c r="G84" s="98"/>
      <c r="H84" s="98"/>
      <c r="I84" s="99"/>
      <c r="J84" s="100"/>
      <c r="K84" s="314">
        <v>0.05</v>
      </c>
      <c r="L84" s="857">
        <f>N77*K84</f>
        <v>17341.200586666666</v>
      </c>
      <c r="M84" s="858"/>
      <c r="N84" s="57"/>
    </row>
    <row r="85" spans="1:14" ht="15" thickBot="1">
      <c r="B85" s="820" t="s">
        <v>1037</v>
      </c>
      <c r="C85" s="821"/>
      <c r="D85" s="821"/>
      <c r="E85" s="821"/>
      <c r="F85" s="821"/>
      <c r="G85" s="821"/>
      <c r="H85" s="821"/>
      <c r="I85" s="821"/>
      <c r="J85" s="821"/>
      <c r="K85" s="821"/>
      <c r="L85" s="821"/>
      <c r="M85" s="822"/>
      <c r="N85" s="58">
        <f>L82+L83+L84</f>
        <v>104047.20352000001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450871.21525333333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127.66800000000001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127.66800000000001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0</v>
      </c>
      <c r="N48" s="281">
        <f>K48*M48</f>
        <v>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B58" s="52"/>
      <c r="C58" s="326"/>
      <c r="D58" s="326"/>
      <c r="E58" s="326"/>
      <c r="F58" s="326"/>
      <c r="G58" s="326"/>
      <c r="H58" s="320"/>
      <c r="I58" s="288"/>
      <c r="J58" s="295"/>
      <c r="K58" s="288"/>
      <c r="L58" s="907"/>
      <c r="M58" s="908"/>
      <c r="N58" s="296"/>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100</v>
      </c>
      <c r="N69" s="404">
        <f>K69/M69</f>
        <v>1532.02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2553.36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2681.0280000000002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536.20560000000012</v>
      </c>
      <c r="M82" s="856"/>
      <c r="N82" s="57"/>
    </row>
    <row r="83" spans="1:14">
      <c r="B83" s="95" t="s">
        <v>1057</v>
      </c>
      <c r="C83" s="96"/>
      <c r="D83" s="96"/>
      <c r="E83" s="96"/>
      <c r="F83" s="96"/>
      <c r="G83" s="96"/>
      <c r="H83" s="96"/>
      <c r="I83" s="93"/>
      <c r="J83" s="94"/>
      <c r="K83" s="313">
        <v>0.05</v>
      </c>
      <c r="L83" s="855">
        <f>N77*K83</f>
        <v>134.05140000000003</v>
      </c>
      <c r="M83" s="856"/>
      <c r="N83" s="57"/>
    </row>
    <row r="84" spans="1:14" ht="15" thickBot="1">
      <c r="B84" s="97" t="s">
        <v>1058</v>
      </c>
      <c r="C84" s="98"/>
      <c r="D84" s="98"/>
      <c r="E84" s="98"/>
      <c r="F84" s="98"/>
      <c r="G84" s="98"/>
      <c r="H84" s="98"/>
      <c r="I84" s="99"/>
      <c r="J84" s="100"/>
      <c r="K84" s="314">
        <v>0.05</v>
      </c>
      <c r="L84" s="857">
        <f>N77*K84</f>
        <v>134.05140000000003</v>
      </c>
      <c r="M84" s="858"/>
      <c r="N84" s="57"/>
    </row>
    <row r="85" spans="1:14" ht="15" thickBot="1">
      <c r="B85" s="820" t="s">
        <v>1037</v>
      </c>
      <c r="C85" s="821"/>
      <c r="D85" s="821"/>
      <c r="E85" s="821"/>
      <c r="F85" s="821"/>
      <c r="G85" s="821"/>
      <c r="H85" s="821"/>
      <c r="I85" s="821"/>
      <c r="J85" s="821"/>
      <c r="K85" s="821"/>
      <c r="L85" s="821"/>
      <c r="M85" s="822"/>
      <c r="N85" s="58">
        <f>L82+L83+L84</f>
        <v>804.30840000000023</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3485.3364000000006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985" t="s">
        <v>1028</v>
      </c>
      <c r="D30" s="986"/>
      <c r="E30" s="986"/>
      <c r="F30" s="986"/>
      <c r="G30" s="986"/>
      <c r="H30" s="986"/>
      <c r="I30" s="986"/>
      <c r="J30" s="463"/>
      <c r="K30" s="316"/>
      <c r="L30" s="796" t="s">
        <v>1029</v>
      </c>
      <c r="M30" s="797"/>
      <c r="N30" s="77" t="s">
        <v>1030</v>
      </c>
    </row>
    <row r="31" spans="1:14" ht="30" customHeight="1" thickBot="1">
      <c r="A31" t="s">
        <v>1929</v>
      </c>
      <c r="B31" s="86" t="s">
        <v>1216</v>
      </c>
      <c r="C31" s="987" t="s">
        <v>2243</v>
      </c>
      <c r="D31" s="988"/>
      <c r="E31" s="988"/>
      <c r="F31" s="988"/>
      <c r="G31" s="988"/>
      <c r="H31" s="988"/>
      <c r="I31" s="988"/>
      <c r="J31" s="988"/>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1915.0187500000002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39820</v>
      </c>
      <c r="N48" s="281">
        <f>K48*M48</f>
        <v>43802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4630</v>
      </c>
      <c r="N49" s="281">
        <f>K49*M49</f>
        <v>5324.5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394540</v>
      </c>
      <c r="N50" s="281">
        <f>K50*M50</f>
        <v>47344.799999999996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7620</v>
      </c>
      <c r="N51" s="281">
        <f>K51*M51</f>
        <v>15240</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78910</v>
      </c>
      <c r="N52" s="281">
        <f>K52*M52</f>
        <v>39455</v>
      </c>
    </row>
    <row r="53" spans="1:14" ht="15" thickBot="1">
      <c r="B53" s="820" t="s">
        <v>1037</v>
      </c>
      <c r="C53" s="821"/>
      <c r="D53" s="821"/>
      <c r="E53" s="821"/>
      <c r="F53" s="821"/>
      <c r="G53" s="821"/>
      <c r="H53" s="821"/>
      <c r="I53" s="821"/>
      <c r="J53" s="821"/>
      <c r="K53" s="821"/>
      <c r="L53" s="821"/>
      <c r="M53" s="822"/>
      <c r="N53" s="403">
        <f>SUM(N48:N52)</f>
        <v>151166.29999999999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7">
        <f>VLOOKUP(A58,TRANSPORTE!A1:D117,4,FALSE)</f>
        <v>1370</v>
      </c>
      <c r="M58" s="908"/>
      <c r="N58" s="296">
        <f>K58*L58</f>
        <v>1507.0000000000002</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1507.0000000000002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69">
        <f>SUM(N69:N74)</f>
        <v>38300.375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192888.69374999998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38577.738749999997</v>
      </c>
      <c r="M82" s="856"/>
      <c r="N82" s="57"/>
    </row>
    <row r="83" spans="1:14">
      <c r="B83" s="95" t="s">
        <v>1057</v>
      </c>
      <c r="C83" s="96"/>
      <c r="D83" s="96"/>
      <c r="E83" s="96"/>
      <c r="F83" s="96"/>
      <c r="G83" s="96"/>
      <c r="H83" s="96"/>
      <c r="I83" s="93"/>
      <c r="J83" s="94"/>
      <c r="K83" s="313">
        <v>0.05</v>
      </c>
      <c r="L83" s="855">
        <f>N77*K83</f>
        <v>9644.4346874999992</v>
      </c>
      <c r="M83" s="856"/>
      <c r="N83" s="57"/>
    </row>
    <row r="84" spans="1:14" ht="15" thickBot="1">
      <c r="B84" s="97" t="s">
        <v>1058</v>
      </c>
      <c r="C84" s="98"/>
      <c r="D84" s="98"/>
      <c r="E84" s="98"/>
      <c r="F84" s="98"/>
      <c r="G84" s="98"/>
      <c r="H84" s="98"/>
      <c r="I84" s="99"/>
      <c r="J84" s="100"/>
      <c r="K84" s="314">
        <v>0.05</v>
      </c>
      <c r="L84" s="857">
        <f>N77*K84</f>
        <v>9644.4346874999992</v>
      </c>
      <c r="M84" s="858"/>
      <c r="N84" s="57"/>
    </row>
    <row r="85" spans="1:14" ht="15" thickBot="1">
      <c r="B85" s="820" t="s">
        <v>1037</v>
      </c>
      <c r="C85" s="821"/>
      <c r="D85" s="821"/>
      <c r="E85" s="821"/>
      <c r="F85" s="821"/>
      <c r="G85" s="821"/>
      <c r="H85" s="821"/>
      <c r="I85" s="821"/>
      <c r="J85" s="821"/>
      <c r="K85" s="821"/>
      <c r="L85" s="821"/>
      <c r="M85" s="822"/>
      <c r="N85" s="58">
        <f>L82+L83+L84</f>
        <v>57866.608124999992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250755.30187499998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985" t="s">
        <v>1028</v>
      </c>
      <c r="D30" s="986"/>
      <c r="E30" s="986"/>
      <c r="F30" s="986"/>
      <c r="G30" s="986"/>
      <c r="H30" s="986"/>
      <c r="I30" s="986"/>
      <c r="J30" s="463"/>
      <c r="K30" s="316"/>
      <c r="L30" s="796" t="s">
        <v>1029</v>
      </c>
      <c r="M30" s="797"/>
      <c r="N30" s="77" t="s">
        <v>1030</v>
      </c>
    </row>
    <row r="31" spans="1:14" ht="27" customHeight="1" thickBot="1">
      <c r="A31" t="s">
        <v>1929</v>
      </c>
      <c r="B31" s="86" t="s">
        <v>1217</v>
      </c>
      <c r="C31" s="987" t="s">
        <v>2244</v>
      </c>
      <c r="D31" s="988"/>
      <c r="E31" s="988"/>
      <c r="F31" s="988"/>
      <c r="G31" s="988"/>
      <c r="H31" s="988"/>
      <c r="I31" s="988"/>
      <c r="J31" s="988"/>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1915.0187500000002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39820</v>
      </c>
      <c r="N48" s="281">
        <f>K48*M48</f>
        <v>43802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4630</v>
      </c>
      <c r="N49" s="281">
        <f>K49*M49</f>
        <v>5324.5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394540</v>
      </c>
      <c r="N50" s="281">
        <f>K50*M50</f>
        <v>47344.799999999996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7620</v>
      </c>
      <c r="N51" s="281">
        <f>K51*M51</f>
        <v>15240</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126790</v>
      </c>
      <c r="N52" s="281">
        <f>K52*M52</f>
        <v>63395</v>
      </c>
    </row>
    <row r="53" spans="1:14" ht="15" thickBot="1">
      <c r="B53" s="820" t="s">
        <v>1037</v>
      </c>
      <c r="C53" s="821"/>
      <c r="D53" s="821"/>
      <c r="E53" s="821"/>
      <c r="F53" s="821"/>
      <c r="G53" s="821"/>
      <c r="H53" s="821"/>
      <c r="I53" s="821"/>
      <c r="J53" s="821"/>
      <c r="K53" s="821"/>
      <c r="L53" s="821"/>
      <c r="M53" s="822"/>
      <c r="N53" s="403">
        <f>SUM(N48:N52)</f>
        <v>175106.3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7">
        <f>VLOOKUP(A58,TRANSPORTE!A1:D117,4,FALSE)</f>
        <v>1370</v>
      </c>
      <c r="M58" s="908"/>
      <c r="N58" s="296">
        <f>K58*L58</f>
        <v>1507.0000000000002</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1507.0000000000002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38300.375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216828.69374999998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43365.738749999997</v>
      </c>
      <c r="M82" s="856"/>
      <c r="N82" s="57"/>
    </row>
    <row r="83" spans="1:14">
      <c r="B83" s="95" t="s">
        <v>1057</v>
      </c>
      <c r="C83" s="96"/>
      <c r="D83" s="96"/>
      <c r="E83" s="96"/>
      <c r="F83" s="96"/>
      <c r="G83" s="96"/>
      <c r="H83" s="96"/>
      <c r="I83" s="93"/>
      <c r="J83" s="94"/>
      <c r="K83" s="313">
        <v>0.05</v>
      </c>
      <c r="L83" s="855">
        <f>N77*K83</f>
        <v>10841.434687499999</v>
      </c>
      <c r="M83" s="856"/>
      <c r="N83" s="57"/>
    </row>
    <row r="84" spans="1:14" ht="15" thickBot="1">
      <c r="B84" s="97" t="s">
        <v>1058</v>
      </c>
      <c r="C84" s="98"/>
      <c r="D84" s="98"/>
      <c r="E84" s="98"/>
      <c r="F84" s="98"/>
      <c r="G84" s="98"/>
      <c r="H84" s="98"/>
      <c r="I84" s="99"/>
      <c r="J84" s="100"/>
      <c r="K84" s="314">
        <v>0.05</v>
      </c>
      <c r="L84" s="857">
        <f>N77*K84</f>
        <v>10841.434687499999</v>
      </c>
      <c r="M84" s="858"/>
      <c r="N84" s="57"/>
    </row>
    <row r="85" spans="1:14" ht="15" thickBot="1">
      <c r="B85" s="820" t="s">
        <v>1037</v>
      </c>
      <c r="C85" s="821"/>
      <c r="D85" s="821"/>
      <c r="E85" s="821"/>
      <c r="F85" s="821"/>
      <c r="G85" s="821"/>
      <c r="H85" s="821"/>
      <c r="I85" s="821"/>
      <c r="J85" s="821"/>
      <c r="K85" s="821"/>
      <c r="L85" s="821"/>
      <c r="M85" s="822"/>
      <c r="N85" s="58">
        <f>L82+L83+L84</f>
        <v>65048.608124999992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281877.30187499995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985" t="s">
        <v>1028</v>
      </c>
      <c r="D30" s="986"/>
      <c r="E30" s="986"/>
      <c r="F30" s="986"/>
      <c r="G30" s="986"/>
      <c r="H30" s="986"/>
      <c r="I30" s="986"/>
      <c r="J30" s="463"/>
      <c r="K30" s="316"/>
      <c r="L30" s="796" t="s">
        <v>1029</v>
      </c>
      <c r="M30" s="797"/>
      <c r="N30" s="77" t="s">
        <v>1030</v>
      </c>
    </row>
    <row r="31" spans="1:14" ht="27" customHeight="1" thickBot="1">
      <c r="A31" t="s">
        <v>1929</v>
      </c>
      <c r="B31" s="86" t="s">
        <v>1764</v>
      </c>
      <c r="C31" s="987" t="s">
        <v>2245</v>
      </c>
      <c r="D31" s="988"/>
      <c r="E31" s="988"/>
      <c r="F31" s="988"/>
      <c r="G31" s="988"/>
      <c r="H31" s="988"/>
      <c r="I31" s="988"/>
      <c r="J31" s="988"/>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1915.0187500000002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39820</v>
      </c>
      <c r="N48" s="281">
        <f>K48*M48</f>
        <v>43802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4630</v>
      </c>
      <c r="N49" s="281">
        <f>K49*M49</f>
        <v>5324.5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394540</v>
      </c>
      <c r="N50" s="281">
        <f>K50*M50</f>
        <v>47344.799999999996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7620</v>
      </c>
      <c r="N51" s="281">
        <f>K51*M51</f>
        <v>15240</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138600</v>
      </c>
      <c r="N52" s="281">
        <f>K52*M52</f>
        <v>69300</v>
      </c>
    </row>
    <row r="53" spans="1:14" ht="15" thickBot="1">
      <c r="B53" s="820" t="s">
        <v>1037</v>
      </c>
      <c r="C53" s="821"/>
      <c r="D53" s="821"/>
      <c r="E53" s="821"/>
      <c r="F53" s="821"/>
      <c r="G53" s="821"/>
      <c r="H53" s="821"/>
      <c r="I53" s="821"/>
      <c r="J53" s="821"/>
      <c r="K53" s="821"/>
      <c r="L53" s="821"/>
      <c r="M53" s="822"/>
      <c r="N53" s="403">
        <f>SUM(N48:N52)</f>
        <v>181011.3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7">
        <f>VLOOKUP(A58,TRANSPORTE!A1:D117,4,FALSE)</f>
        <v>1370</v>
      </c>
      <c r="M58" s="908"/>
      <c r="N58" s="296">
        <f>K58*L58</f>
        <v>1507.0000000000002</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1507.0000000000002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69">
        <f>SUM(N69:N74)</f>
        <v>38300.375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222733.69374999998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44546.738749999997</v>
      </c>
      <c r="M82" s="856"/>
      <c r="N82" s="57"/>
    </row>
    <row r="83" spans="1:14">
      <c r="B83" s="95" t="s">
        <v>1057</v>
      </c>
      <c r="C83" s="96"/>
      <c r="D83" s="96"/>
      <c r="E83" s="96"/>
      <c r="F83" s="96"/>
      <c r="G83" s="96"/>
      <c r="H83" s="96"/>
      <c r="I83" s="93"/>
      <c r="J83" s="94"/>
      <c r="K83" s="313">
        <v>0.05</v>
      </c>
      <c r="L83" s="855">
        <f>N77*K83</f>
        <v>11136.684687499999</v>
      </c>
      <c r="M83" s="856"/>
      <c r="N83" s="57"/>
    </row>
    <row r="84" spans="1:14" ht="15" thickBot="1">
      <c r="B84" s="97" t="s">
        <v>1058</v>
      </c>
      <c r="C84" s="98"/>
      <c r="D84" s="98"/>
      <c r="E84" s="98"/>
      <c r="F84" s="98"/>
      <c r="G84" s="98"/>
      <c r="H84" s="98"/>
      <c r="I84" s="99"/>
      <c r="J84" s="100"/>
      <c r="K84" s="314">
        <v>0.05</v>
      </c>
      <c r="L84" s="857">
        <f>N77*K84</f>
        <v>11136.684687499999</v>
      </c>
      <c r="M84" s="858"/>
      <c r="N84" s="57"/>
    </row>
    <row r="85" spans="1:14" ht="15" thickBot="1">
      <c r="B85" s="820" t="s">
        <v>1037</v>
      </c>
      <c r="C85" s="821"/>
      <c r="D85" s="821"/>
      <c r="E85" s="821"/>
      <c r="F85" s="821"/>
      <c r="G85" s="821"/>
      <c r="H85" s="821"/>
      <c r="I85" s="821"/>
      <c r="J85" s="821"/>
      <c r="K85" s="821"/>
      <c r="L85" s="821"/>
      <c r="M85" s="822"/>
      <c r="N85" s="58">
        <f>L82+L83+L84</f>
        <v>66820.108124999999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289553.801875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985" t="s">
        <v>1028</v>
      </c>
      <c r="D30" s="986"/>
      <c r="E30" s="986"/>
      <c r="F30" s="986"/>
      <c r="G30" s="986"/>
      <c r="H30" s="986"/>
      <c r="I30" s="986"/>
      <c r="J30" s="463"/>
      <c r="K30" s="316"/>
      <c r="L30" s="796" t="s">
        <v>1029</v>
      </c>
      <c r="M30" s="797"/>
      <c r="N30" s="77" t="s">
        <v>1030</v>
      </c>
    </row>
    <row r="31" spans="1:14" ht="28.5" customHeight="1" thickBot="1">
      <c r="A31" t="s">
        <v>1929</v>
      </c>
      <c r="B31" s="86" t="s">
        <v>1765</v>
      </c>
      <c r="C31" s="987" t="s">
        <v>2246</v>
      </c>
      <c r="D31" s="988"/>
      <c r="E31" s="988"/>
      <c r="F31" s="988"/>
      <c r="G31" s="988"/>
      <c r="H31" s="988"/>
      <c r="I31" s="988"/>
      <c r="J31" s="988"/>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1915.0187500000002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39820</v>
      </c>
      <c r="N48" s="281">
        <f>K48*M48</f>
        <v>43802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4630</v>
      </c>
      <c r="N49" s="281">
        <f>K49*M49</f>
        <v>5324.5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394540</v>
      </c>
      <c r="N50" s="281">
        <f>K50*M50</f>
        <v>47344.799999999996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7620</v>
      </c>
      <c r="N51" s="281">
        <f>K51*M51</f>
        <v>15240</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138600</v>
      </c>
      <c r="N52" s="281">
        <f>K52*M52</f>
        <v>69300</v>
      </c>
    </row>
    <row r="53" spans="1:14" ht="15" thickBot="1">
      <c r="B53" s="820" t="s">
        <v>1037</v>
      </c>
      <c r="C53" s="821"/>
      <c r="D53" s="821"/>
      <c r="E53" s="821"/>
      <c r="F53" s="821"/>
      <c r="G53" s="821"/>
      <c r="H53" s="821"/>
      <c r="I53" s="821"/>
      <c r="J53" s="821"/>
      <c r="K53" s="821"/>
      <c r="L53" s="821"/>
      <c r="M53" s="822"/>
      <c r="N53" s="403">
        <f>SUM(N48:N52)</f>
        <v>181011.3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7">
        <f>VLOOKUP(A58,TRANSPORTE!A1:D117,4,FALSE)</f>
        <v>1370</v>
      </c>
      <c r="M58" s="908"/>
      <c r="N58" s="296">
        <f>K58*L58</f>
        <v>1507.0000000000002</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1507.0000000000002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69">
        <f>SUM(N69:N74)</f>
        <v>38300.375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222733.69374999998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44546.738749999997</v>
      </c>
      <c r="M82" s="856"/>
      <c r="N82" s="57"/>
    </row>
    <row r="83" spans="1:14">
      <c r="B83" s="95" t="s">
        <v>1057</v>
      </c>
      <c r="C83" s="96"/>
      <c r="D83" s="96"/>
      <c r="E83" s="96"/>
      <c r="F83" s="96"/>
      <c r="G83" s="96"/>
      <c r="H83" s="96"/>
      <c r="I83" s="93"/>
      <c r="J83" s="94"/>
      <c r="K83" s="313">
        <v>0.05</v>
      </c>
      <c r="L83" s="855">
        <f>N77*K83</f>
        <v>11136.684687499999</v>
      </c>
      <c r="M83" s="856"/>
      <c r="N83" s="57"/>
    </row>
    <row r="84" spans="1:14" ht="15" thickBot="1">
      <c r="B84" s="97" t="s">
        <v>1058</v>
      </c>
      <c r="C84" s="98"/>
      <c r="D84" s="98"/>
      <c r="E84" s="98"/>
      <c r="F84" s="98"/>
      <c r="G84" s="98"/>
      <c r="H84" s="98"/>
      <c r="I84" s="99"/>
      <c r="J84" s="100"/>
      <c r="K84" s="314">
        <v>0.05</v>
      </c>
      <c r="L84" s="857">
        <f>N77*K84</f>
        <v>11136.684687499999</v>
      </c>
      <c r="M84" s="858"/>
      <c r="N84" s="57"/>
    </row>
    <row r="85" spans="1:14" ht="15" thickBot="1">
      <c r="B85" s="820" t="s">
        <v>1037</v>
      </c>
      <c r="C85" s="821"/>
      <c r="D85" s="821"/>
      <c r="E85" s="821"/>
      <c r="F85" s="821"/>
      <c r="G85" s="821"/>
      <c r="H85" s="821"/>
      <c r="I85" s="821"/>
      <c r="J85" s="821"/>
      <c r="K85" s="821"/>
      <c r="L85" s="821"/>
      <c r="M85" s="822"/>
      <c r="N85" s="58">
        <f>L82+L83+L84</f>
        <v>66820.108124999999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289553.801875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6"/>
      <c r="J36" s="277"/>
      <c r="K36" s="278">
        <f>VLOOKUP(A36,EQUIPOS!A6:D163,4,FALSE)</f>
        <v>10410</v>
      </c>
      <c r="L36" s="279"/>
      <c r="M36" s="345">
        <v>1</v>
      </c>
      <c r="N36" s="281">
        <f>K36*M36</f>
        <v>10410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3191.7000000000003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13601.7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57120</v>
      </c>
      <c r="N48" s="281">
        <f t="shared" ref="N48:N53" si="0">K48*M48</f>
        <v>28788.48</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7620</v>
      </c>
      <c r="N49" s="281">
        <f t="shared" si="0"/>
        <v>15240</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60</v>
      </c>
      <c r="N50" s="281">
        <f t="shared" si="0"/>
        <v>6660</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39820</v>
      </c>
      <c r="N51" s="281">
        <f t="shared" si="0"/>
        <v>15928</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27100</v>
      </c>
      <c r="N52" s="282">
        <f t="shared" si="0"/>
        <v>10243.799999999999</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470</v>
      </c>
      <c r="N53" s="282">
        <f t="shared" si="0"/>
        <v>73320</v>
      </c>
    </row>
    <row r="54" spans="1:14">
      <c r="B54" s="329"/>
      <c r="C54" s="326"/>
      <c r="D54" s="326"/>
      <c r="E54" s="326"/>
      <c r="F54" s="326"/>
      <c r="G54" s="326"/>
      <c r="H54" s="326"/>
      <c r="I54" s="326"/>
      <c r="J54" s="320"/>
      <c r="K54" s="50"/>
      <c r="L54" s="327"/>
      <c r="M54" s="435"/>
      <c r="N54" s="282"/>
    </row>
    <row r="55" spans="1:14" ht="15" thickBot="1">
      <c r="B55" s="909" t="s">
        <v>1037</v>
      </c>
      <c r="C55" s="863"/>
      <c r="D55" s="863"/>
      <c r="E55" s="863"/>
      <c r="F55" s="863"/>
      <c r="G55" s="863"/>
      <c r="H55" s="863"/>
      <c r="I55" s="863"/>
      <c r="J55" s="863"/>
      <c r="K55" s="863"/>
      <c r="L55" s="863"/>
      <c r="M55" s="864"/>
      <c r="N55" s="110">
        <f>SUM(N48:N54)</f>
        <v>150180.28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7">
        <f>VLOOKUP(A60,TRANSPORTE!A1:D117,4,FALSE)</f>
        <v>1370</v>
      </c>
      <c r="M60" s="908"/>
      <c r="N60" s="296">
        <f>K60*L60</f>
        <v>548</v>
      </c>
    </row>
    <row r="61" spans="1:14">
      <c r="A61" t="s">
        <v>1313</v>
      </c>
      <c r="B61" s="52" t="str">
        <f>VLOOKUP(A61,TRANSPORTE!A1:D117,3,FALSE)</f>
        <v>Transporte de arena</v>
      </c>
      <c r="C61" s="53"/>
      <c r="D61" s="53"/>
      <c r="E61" s="53"/>
      <c r="F61" s="53"/>
      <c r="G61" s="53"/>
      <c r="H61" s="320" t="s">
        <v>339</v>
      </c>
      <c r="I61" s="288">
        <v>0.378</v>
      </c>
      <c r="J61" s="295">
        <v>1</v>
      </c>
      <c r="K61" s="288">
        <f>I61*J61</f>
        <v>0.378</v>
      </c>
      <c r="L61" s="907">
        <f>VLOOKUP(A61,TRANSPORTE!A1:D117,4,FALSE)</f>
        <v>1100</v>
      </c>
      <c r="M61" s="908"/>
      <c r="N61" s="296">
        <f t="shared" ref="N61:N62" si="1">K61*L61</f>
        <v>415.8</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7">
        <f>VLOOKUP(A62,TRANSPORTE!A1:D117,4,FALSE)</f>
        <v>1100</v>
      </c>
      <c r="M62" s="908"/>
      <c r="N62" s="296">
        <f t="shared" si="1"/>
        <v>554.4</v>
      </c>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1518.1999999999998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0" t="s">
        <v>19</v>
      </c>
      <c r="B71" s="55" t="str">
        <f>VLOOKUP(A71,'MANO DE OBRA'!A8:D68,3,FALSE)</f>
        <v>Obrero (8)</v>
      </c>
      <c r="C71" s="53"/>
      <c r="D71" s="53"/>
      <c r="E71" s="53"/>
      <c r="F71" s="53"/>
      <c r="G71" s="53"/>
      <c r="H71" s="53"/>
      <c r="I71" s="301">
        <f>K71/J71*100</f>
        <v>220831.35135135136</v>
      </c>
      <c r="J71" s="302">
        <v>185</v>
      </c>
      <c r="K71" s="303">
        <f>VLOOKUP(A71,'MANO DE OBRA'!A8:D99,4,FALSE)</f>
        <v>408538</v>
      </c>
      <c r="L71" s="56"/>
      <c r="M71" s="443">
        <v>8</v>
      </c>
      <c r="N71" s="404">
        <f>K71/M71</f>
        <v>51067.25</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63834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229134.18000000002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45826.83600000001</v>
      </c>
      <c r="M84" s="856"/>
      <c r="N84" s="57"/>
    </row>
    <row r="85" spans="1:14">
      <c r="B85" s="95" t="s">
        <v>1057</v>
      </c>
      <c r="C85" s="96"/>
      <c r="D85" s="96"/>
      <c r="E85" s="96"/>
      <c r="F85" s="96"/>
      <c r="G85" s="96"/>
      <c r="H85" s="96"/>
      <c r="I85" s="93"/>
      <c r="J85" s="94"/>
      <c r="K85" s="313">
        <v>0.05</v>
      </c>
      <c r="L85" s="855">
        <f>N79*K85</f>
        <v>11456.709000000003</v>
      </c>
      <c r="M85" s="856"/>
      <c r="N85" s="57"/>
    </row>
    <row r="86" spans="1:14" ht="15" thickBot="1">
      <c r="B86" s="97" t="s">
        <v>1058</v>
      </c>
      <c r="C86" s="98"/>
      <c r="D86" s="98"/>
      <c r="E86" s="98"/>
      <c r="F86" s="98"/>
      <c r="G86" s="98"/>
      <c r="H86" s="98"/>
      <c r="I86" s="99"/>
      <c r="J86" s="100"/>
      <c r="K86" s="314">
        <v>0.05</v>
      </c>
      <c r="L86" s="857">
        <f>N79*K86</f>
        <v>11456.709000000003</v>
      </c>
      <c r="M86" s="858"/>
      <c r="N86" s="57"/>
    </row>
    <row r="87" spans="1:14" ht="15" thickBot="1">
      <c r="B87" s="820" t="s">
        <v>1037</v>
      </c>
      <c r="C87" s="821"/>
      <c r="D87" s="821"/>
      <c r="E87" s="821"/>
      <c r="F87" s="821"/>
      <c r="G87" s="821"/>
      <c r="H87" s="821"/>
      <c r="I87" s="821"/>
      <c r="J87" s="821"/>
      <c r="K87" s="821"/>
      <c r="L87" s="821"/>
      <c r="M87" s="822"/>
      <c r="N87" s="58">
        <f>L84+L85+L86</f>
        <v>68740.254000000015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297874.43400000001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1276.68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1276.68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1580</v>
      </c>
      <c r="N48" s="281">
        <f>K48*M48</f>
        <v>790</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332110</v>
      </c>
      <c r="N49" s="281">
        <f>K49*M49</f>
        <v>335431.09999999998</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7620</v>
      </c>
      <c r="N50" s="281">
        <f>K50*M50</f>
        <v>2286</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909" t="s">
        <v>1037</v>
      </c>
      <c r="C55" s="863"/>
      <c r="D55" s="863"/>
      <c r="E55" s="863"/>
      <c r="F55" s="863"/>
      <c r="G55" s="863"/>
      <c r="H55" s="863"/>
      <c r="I55" s="863"/>
      <c r="J55" s="863"/>
      <c r="K55" s="863"/>
      <c r="L55" s="863"/>
      <c r="M55" s="864"/>
      <c r="N55" s="110">
        <f>SUM(N48:N54)</f>
        <v>338507.1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7">
        <f>VLOOKUP(A60,TRANSPORTE!A1:D117,4,FALSE)</f>
        <v>1530</v>
      </c>
      <c r="M60" s="908"/>
      <c r="N60" s="296">
        <f>K60*L60</f>
        <v>1545.3</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1545.3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0"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v>
      </c>
      <c r="N71" s="404">
        <f>K71/M71</f>
        <v>15320.2</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25533.599999999999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366862.67999999993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73372.535999999993</v>
      </c>
      <c r="M84" s="856"/>
      <c r="N84" s="57"/>
    </row>
    <row r="85" spans="1:14">
      <c r="B85" s="95" t="s">
        <v>1057</v>
      </c>
      <c r="C85" s="96"/>
      <c r="D85" s="96"/>
      <c r="E85" s="96"/>
      <c r="F85" s="96"/>
      <c r="G85" s="96"/>
      <c r="H85" s="96"/>
      <c r="I85" s="93"/>
      <c r="J85" s="94"/>
      <c r="K85" s="313">
        <v>0.05</v>
      </c>
      <c r="L85" s="855">
        <f>N79*K85</f>
        <v>18343.133999999998</v>
      </c>
      <c r="M85" s="856"/>
      <c r="N85" s="57"/>
    </row>
    <row r="86" spans="1:14" ht="15" thickBot="1">
      <c r="B86" s="97" t="s">
        <v>1058</v>
      </c>
      <c r="C86" s="98"/>
      <c r="D86" s="98"/>
      <c r="E86" s="98"/>
      <c r="F86" s="98"/>
      <c r="G86" s="98"/>
      <c r="H86" s="98"/>
      <c r="I86" s="99"/>
      <c r="J86" s="100"/>
      <c r="K86" s="314">
        <v>0.05</v>
      </c>
      <c r="L86" s="857">
        <f>N79*K86</f>
        <v>18343.133999999998</v>
      </c>
      <c r="M86" s="858"/>
      <c r="N86" s="57"/>
    </row>
    <row r="87" spans="1:14" ht="15" thickBot="1">
      <c r="B87" s="820" t="s">
        <v>1037</v>
      </c>
      <c r="C87" s="821"/>
      <c r="D87" s="821"/>
      <c r="E87" s="821"/>
      <c r="F87" s="821"/>
      <c r="G87" s="821"/>
      <c r="H87" s="821"/>
      <c r="I87" s="821"/>
      <c r="J87" s="821"/>
      <c r="K87" s="821"/>
      <c r="L87" s="821"/>
      <c r="M87" s="822"/>
      <c r="N87" s="58">
        <f>L84+L85+L86</f>
        <v>110058.80399999997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476921.48399999994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29.25" customHeight="1" thickBot="1">
      <c r="A31" t="s">
        <v>1929</v>
      </c>
      <c r="B31" s="86" t="s">
        <v>1219</v>
      </c>
      <c r="C31" s="962" t="s">
        <v>2249</v>
      </c>
      <c r="D31" s="963"/>
      <c r="E31" s="963"/>
      <c r="F31" s="963"/>
      <c r="G31" s="963"/>
      <c r="H31" s="963"/>
      <c r="I31" s="963"/>
      <c r="J31" s="989"/>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68.089333333333329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1580</v>
      </c>
      <c r="N48" s="281">
        <f>K48*M48</f>
        <v>79</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33810</v>
      </c>
      <c r="N49" s="281">
        <f>K49*M49</f>
        <v>33810</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33889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150</v>
      </c>
      <c r="N72" s="404">
        <f>K72/M72</f>
        <v>680.89333333333332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1361.7866666666666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35318.875999999997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7063.7752</v>
      </c>
      <c r="M84" s="856"/>
      <c r="N84" s="57"/>
    </row>
    <row r="85" spans="1:14">
      <c r="B85" s="95" t="s">
        <v>1057</v>
      </c>
      <c r="C85" s="96"/>
      <c r="D85" s="96"/>
      <c r="E85" s="96"/>
      <c r="F85" s="96"/>
      <c r="G85" s="96"/>
      <c r="H85" s="96"/>
      <c r="I85" s="93"/>
      <c r="J85" s="94"/>
      <c r="K85" s="313">
        <v>0.05</v>
      </c>
      <c r="L85" s="855">
        <f>N79*K85</f>
        <v>1765.9438</v>
      </c>
      <c r="M85" s="856"/>
      <c r="N85" s="57"/>
    </row>
    <row r="86" spans="1:14" ht="15" thickBot="1">
      <c r="B86" s="97" t="s">
        <v>1058</v>
      </c>
      <c r="C86" s="98"/>
      <c r="D86" s="98"/>
      <c r="E86" s="98"/>
      <c r="F86" s="98"/>
      <c r="G86" s="98"/>
      <c r="H86" s="98"/>
      <c r="I86" s="99"/>
      <c r="J86" s="100"/>
      <c r="K86" s="314">
        <v>0.05</v>
      </c>
      <c r="L86" s="857">
        <f>N79*K86</f>
        <v>1765.9438</v>
      </c>
      <c r="M86" s="858"/>
      <c r="N86" s="57"/>
    </row>
    <row r="87" spans="1:14" ht="15" thickBot="1">
      <c r="B87" s="820" t="s">
        <v>1037</v>
      </c>
      <c r="C87" s="821"/>
      <c r="D87" s="821"/>
      <c r="E87" s="821"/>
      <c r="F87" s="821"/>
      <c r="G87" s="821"/>
      <c r="H87" s="821"/>
      <c r="I87" s="821"/>
      <c r="J87" s="821"/>
      <c r="K87" s="821"/>
      <c r="L87" s="821"/>
      <c r="M87" s="822"/>
      <c r="N87" s="58">
        <f>L84+L85+L86</f>
        <v>10595.662800000002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45914.538799999995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1767</v>
      </c>
      <c r="C31" s="962" t="s">
        <v>2250</v>
      </c>
      <c r="D31" s="963"/>
      <c r="E31" s="963"/>
      <c r="F31" s="963"/>
      <c r="G31" s="963"/>
      <c r="H31" s="963"/>
      <c r="I31" s="963"/>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6"/>
      <c r="J36" s="277"/>
      <c r="K36" s="278">
        <f>VLOOKUP(A36,EQUIPOS!A6:D163,4,FALSE)</f>
        <v>10410</v>
      </c>
      <c r="L36" s="279"/>
      <c r="M36" s="345">
        <v>1.25</v>
      </c>
      <c r="N36" s="281">
        <f>K36/M36</f>
        <v>8328</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1787.3500000000001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10115.35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24660</v>
      </c>
      <c r="N48" s="281">
        <f>K48*M48</f>
        <v>12330</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1580</v>
      </c>
      <c r="N49" s="281">
        <f>K49*M49</f>
        <v>790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332110</v>
      </c>
      <c r="N50" s="281">
        <f>K50*M50</f>
        <v>335431.09999999998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7620</v>
      </c>
      <c r="N51" s="281">
        <f>K51*M51</f>
        <v>2286</v>
      </c>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350837.1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7">
        <f>VLOOKUP(A58,TRANSPORTE!A1:D117,4,FALSE)</f>
        <v>1530</v>
      </c>
      <c r="M58" s="908"/>
      <c r="N58" s="296">
        <f>K58*L58</f>
        <v>1545.3</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7">
        <f>VLOOKUP(A59,TRANSPORTE!A1:D117,4,FALSE)</f>
        <v>1100</v>
      </c>
      <c r="M59" s="908"/>
      <c r="N59" s="296">
        <f>K59*L59</f>
        <v>550</v>
      </c>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2095.3000000000002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13</v>
      </c>
      <c r="B69" s="55" t="str">
        <f>VLOOKUP(A69,'MANO DE OBRA'!A8:D68,3,FALSE)</f>
        <v>Obrero (5)</v>
      </c>
      <c r="C69" s="53"/>
      <c r="D69" s="53"/>
      <c r="E69" s="53"/>
      <c r="F69" s="53"/>
      <c r="G69" s="53"/>
      <c r="H69" s="53"/>
      <c r="I69" s="301">
        <f>K69/J69*100</f>
        <v>138019.45945945944</v>
      </c>
      <c r="J69" s="302">
        <v>185</v>
      </c>
      <c r="K69" s="303">
        <f>VLOOKUP(A69,'MANO DE OBRA'!A8:D99,4,FALSE)</f>
        <v>255336</v>
      </c>
      <c r="L69" s="56"/>
      <c r="M69" s="443">
        <v>10</v>
      </c>
      <c r="N69" s="404">
        <f>K69/M69</f>
        <v>25533.599999999999</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69">
        <f>SUM(N69:N74)</f>
        <v>35747</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398794.74999999994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79758.95</v>
      </c>
      <c r="M82" s="856"/>
      <c r="N82" s="57"/>
    </row>
    <row r="83" spans="1:14">
      <c r="B83" s="95" t="s">
        <v>1057</v>
      </c>
      <c r="C83" s="96"/>
      <c r="D83" s="96"/>
      <c r="E83" s="96"/>
      <c r="F83" s="96"/>
      <c r="G83" s="96"/>
      <c r="H83" s="96"/>
      <c r="I83" s="93"/>
      <c r="J83" s="94"/>
      <c r="K83" s="313">
        <v>0.05</v>
      </c>
      <c r="L83" s="855">
        <f>N77*K83</f>
        <v>19939.737499999999</v>
      </c>
      <c r="M83" s="856"/>
      <c r="N83" s="57"/>
    </row>
    <row r="84" spans="1:14" ht="15" thickBot="1">
      <c r="B84" s="97" t="s">
        <v>1058</v>
      </c>
      <c r="C84" s="98"/>
      <c r="D84" s="98"/>
      <c r="E84" s="98"/>
      <c r="F84" s="98"/>
      <c r="G84" s="98"/>
      <c r="H84" s="98"/>
      <c r="I84" s="99"/>
      <c r="J84" s="100"/>
      <c r="K84" s="314">
        <v>0.05</v>
      </c>
      <c r="L84" s="857">
        <f>N77*K84</f>
        <v>19939.737499999999</v>
      </c>
      <c r="M84" s="858"/>
      <c r="N84" s="57"/>
    </row>
    <row r="85" spans="1:14" ht="15" thickBot="1">
      <c r="B85" s="820" t="s">
        <v>1037</v>
      </c>
      <c r="C85" s="821"/>
      <c r="D85" s="821"/>
      <c r="E85" s="821"/>
      <c r="F85" s="821"/>
      <c r="G85" s="821"/>
      <c r="H85" s="821"/>
      <c r="I85" s="821"/>
      <c r="J85" s="821"/>
      <c r="K85" s="821"/>
      <c r="L85" s="821"/>
      <c r="M85" s="822"/>
      <c r="N85" s="58">
        <f>L82+L83+L84</f>
        <v>119638.425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518433.17499999993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31.5" customHeight="1" thickBot="1">
      <c r="A31" t="s">
        <v>1929</v>
      </c>
      <c r="B31" s="86" t="s">
        <v>1768</v>
      </c>
      <c r="C31" s="962" t="s">
        <v>2251</v>
      </c>
      <c r="D31" s="963"/>
      <c r="E31" s="963"/>
      <c r="F31" s="963"/>
      <c r="G31" s="963"/>
      <c r="H31" s="963"/>
      <c r="I31" s="963"/>
      <c r="J31" s="989"/>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6"/>
      <c r="J36" s="277"/>
      <c r="K36" s="278">
        <f>VLOOKUP(A36,EQUIPOS!A6:D163,4,FALSE)</f>
        <v>10410</v>
      </c>
      <c r="L36" s="279"/>
      <c r="M36" s="345">
        <v>18.75</v>
      </c>
      <c r="N36" s="281">
        <f>K36/M36</f>
        <v>555.20000000000005</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102.13433333333333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657.33433333333335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24660</v>
      </c>
      <c r="N48" s="281">
        <f>K48*M48</f>
        <v>1233</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1580</v>
      </c>
      <c r="N49" s="281">
        <f>K49*M49</f>
        <v>79</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33810</v>
      </c>
      <c r="N50" s="281">
        <f>K50*M50</f>
        <v>33810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35122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7">
        <f>VLOOKUP(A58,TRANSPORTE!A1:D117,4,FALSE)</f>
        <v>1100</v>
      </c>
      <c r="M58" s="908"/>
      <c r="N58" s="296">
        <f>K58*L58</f>
        <v>55</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150</v>
      </c>
      <c r="N69" s="404">
        <f>K69/M69</f>
        <v>1361.7933333333333</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69">
        <f>SUM(N69:N74)</f>
        <v>2042.6866666666665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37877.021000000001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7575.4042000000009</v>
      </c>
      <c r="M82" s="856"/>
      <c r="N82" s="57"/>
    </row>
    <row r="83" spans="1:14">
      <c r="B83" s="95" t="s">
        <v>1057</v>
      </c>
      <c r="C83" s="96"/>
      <c r="D83" s="96"/>
      <c r="E83" s="96"/>
      <c r="F83" s="96"/>
      <c r="G83" s="96"/>
      <c r="H83" s="96"/>
      <c r="I83" s="93"/>
      <c r="J83" s="94"/>
      <c r="K83" s="313">
        <v>0.05</v>
      </c>
      <c r="L83" s="855">
        <f>N77*K83</f>
        <v>1893.8510500000002</v>
      </c>
      <c r="M83" s="856"/>
      <c r="N83" s="57"/>
    </row>
    <row r="84" spans="1:14" ht="15" thickBot="1">
      <c r="B84" s="97" t="s">
        <v>1058</v>
      </c>
      <c r="C84" s="98"/>
      <c r="D84" s="98"/>
      <c r="E84" s="98"/>
      <c r="F84" s="98"/>
      <c r="G84" s="98"/>
      <c r="H84" s="98"/>
      <c r="I84" s="99"/>
      <c r="J84" s="100"/>
      <c r="K84" s="314">
        <v>0.05</v>
      </c>
      <c r="L84" s="857">
        <f>N77*K84</f>
        <v>1893.8510500000002</v>
      </c>
      <c r="M84" s="858"/>
      <c r="N84" s="57"/>
    </row>
    <row r="85" spans="1:14" ht="15" thickBot="1">
      <c r="B85" s="820" t="s">
        <v>1037</v>
      </c>
      <c r="C85" s="821"/>
      <c r="D85" s="821"/>
      <c r="E85" s="821"/>
      <c r="F85" s="821"/>
      <c r="G85" s="821"/>
      <c r="H85" s="821"/>
      <c r="I85" s="821"/>
      <c r="J85" s="821"/>
      <c r="K85" s="821"/>
      <c r="L85" s="821"/>
      <c r="M85" s="822"/>
      <c r="N85" s="58">
        <f>L82+L83+L84</f>
        <v>11363.106300000003</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49240.127300000007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127.66800000000001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127.66800000000001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332110</v>
      </c>
      <c r="N48" s="281">
        <f>K48*M48</f>
        <v>23247.7</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7620</v>
      </c>
      <c r="N49" s="281">
        <f>K49*M49</f>
        <v>2286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25533.7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7">
        <f>VLOOKUP(A58,TRANSPORTE!A1:D117,4,FALSE)</f>
        <v>1530</v>
      </c>
      <c r="M58" s="908"/>
      <c r="N58" s="296">
        <f>K58*L58</f>
        <v>107.10000000000001</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107.10000000000001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0">
        <v>100</v>
      </c>
      <c r="N69" s="404">
        <f>K69/M69</f>
        <v>1532.02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69">
        <f>SUM(N69:N74)</f>
        <v>2553.36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28321.828000000001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5664.365600000001</v>
      </c>
      <c r="M82" s="856"/>
      <c r="N82" s="57"/>
    </row>
    <row r="83" spans="1:14">
      <c r="B83" s="95" t="s">
        <v>1057</v>
      </c>
      <c r="C83" s="96"/>
      <c r="D83" s="96"/>
      <c r="E83" s="96"/>
      <c r="F83" s="96"/>
      <c r="G83" s="96"/>
      <c r="H83" s="96"/>
      <c r="I83" s="93"/>
      <c r="J83" s="94"/>
      <c r="K83" s="313">
        <v>0.05</v>
      </c>
      <c r="L83" s="855">
        <f>N77*K83</f>
        <v>1416.0914000000002</v>
      </c>
      <c r="M83" s="856"/>
      <c r="N83" s="57"/>
    </row>
    <row r="84" spans="1:14" ht="15" thickBot="1">
      <c r="B84" s="97" t="s">
        <v>1058</v>
      </c>
      <c r="C84" s="98"/>
      <c r="D84" s="98"/>
      <c r="E84" s="98"/>
      <c r="F84" s="98"/>
      <c r="G84" s="98"/>
      <c r="H84" s="98"/>
      <c r="I84" s="99"/>
      <c r="J84" s="100"/>
      <c r="K84" s="314">
        <v>0.05</v>
      </c>
      <c r="L84" s="857">
        <f>N77*K84</f>
        <v>1416.0914000000002</v>
      </c>
      <c r="M84" s="858"/>
      <c r="N84" s="57"/>
    </row>
    <row r="85" spans="1:14" ht="15" thickBot="1">
      <c r="B85" s="820" t="s">
        <v>1037</v>
      </c>
      <c r="C85" s="821"/>
      <c r="D85" s="821"/>
      <c r="E85" s="821"/>
      <c r="F85" s="821"/>
      <c r="G85" s="821"/>
      <c r="H85" s="821"/>
      <c r="I85" s="821"/>
      <c r="J85" s="821"/>
      <c r="K85" s="821"/>
      <c r="L85" s="821"/>
      <c r="M85" s="822"/>
      <c r="N85" s="58">
        <f>L82+L83+L84</f>
        <v>8496.5484000000015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36818.376400000001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68.089333333333329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25330</v>
      </c>
      <c r="N48" s="281">
        <f>K48*M48</f>
        <v>31662.5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31662.5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B58" s="52"/>
      <c r="C58" s="326"/>
      <c r="D58" s="326"/>
      <c r="E58" s="326"/>
      <c r="F58" s="326"/>
      <c r="G58" s="326"/>
      <c r="H58" s="320"/>
      <c r="I58" s="288"/>
      <c r="J58" s="295"/>
      <c r="K58" s="288"/>
      <c r="L58" s="907"/>
      <c r="M58" s="908"/>
      <c r="N58" s="296"/>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150</v>
      </c>
      <c r="N69" s="404">
        <f>K69/M69</f>
        <v>680.89333333333332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1361.7866666666666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33092.375999999997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6618.4751999999999</v>
      </c>
      <c r="M82" s="856"/>
      <c r="N82" s="57"/>
    </row>
    <row r="83" spans="1:14">
      <c r="B83" s="95" t="s">
        <v>1057</v>
      </c>
      <c r="C83" s="96"/>
      <c r="D83" s="96"/>
      <c r="E83" s="96"/>
      <c r="F83" s="96"/>
      <c r="G83" s="96"/>
      <c r="H83" s="96"/>
      <c r="I83" s="93"/>
      <c r="J83" s="94"/>
      <c r="K83" s="313">
        <v>0.05</v>
      </c>
      <c r="L83" s="855">
        <f>N77*K83</f>
        <v>1654.6188</v>
      </c>
      <c r="M83" s="856"/>
      <c r="N83" s="57"/>
    </row>
    <row r="84" spans="1:14" ht="15" thickBot="1">
      <c r="B84" s="97" t="s">
        <v>1058</v>
      </c>
      <c r="C84" s="98"/>
      <c r="D84" s="98"/>
      <c r="E84" s="98"/>
      <c r="F84" s="98"/>
      <c r="G84" s="98"/>
      <c r="H84" s="98"/>
      <c r="I84" s="99"/>
      <c r="J84" s="100"/>
      <c r="K84" s="314">
        <v>0.05</v>
      </c>
      <c r="L84" s="857">
        <f>N77*K84</f>
        <v>1654.6188</v>
      </c>
      <c r="M84" s="858"/>
      <c r="N84" s="57"/>
    </row>
    <row r="85" spans="1:14" ht="15" thickBot="1">
      <c r="B85" s="820" t="s">
        <v>1037</v>
      </c>
      <c r="C85" s="821"/>
      <c r="D85" s="821"/>
      <c r="E85" s="821"/>
      <c r="F85" s="821"/>
      <c r="G85" s="821"/>
      <c r="H85" s="821"/>
      <c r="I85" s="821"/>
      <c r="J85" s="821"/>
      <c r="K85" s="821"/>
      <c r="L85" s="821"/>
      <c r="M85" s="822"/>
      <c r="N85" s="58">
        <f>L82+L83+L84</f>
        <v>9927.7127999999993</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43020.088799999998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153.20150000000001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153.20150000000001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394540</v>
      </c>
      <c r="N48" s="281">
        <f>K48*M48</f>
        <v>789.08</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332110</v>
      </c>
      <c r="N49" s="281">
        <f>K49*M49</f>
        <v>23247.7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7620</v>
      </c>
      <c r="N50" s="281">
        <f>K50*M50</f>
        <v>2286</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26322.780000000002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7">
        <f>VLOOKUP(A58,TRANSPORTE!A1:D117,4,FALSE)</f>
        <v>1530</v>
      </c>
      <c r="M58" s="908"/>
      <c r="N58" s="296">
        <f>K58*L58</f>
        <v>110.16000000000001</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110.16000000000001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100</v>
      </c>
      <c r="N69" s="404">
        <f>K69/M69</f>
        <v>2042.69</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69">
        <f>SUM(N69:N74)</f>
        <v>3064.03</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29650.1715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5930.0343000000003</v>
      </c>
      <c r="M82" s="856"/>
      <c r="N82" s="57"/>
    </row>
    <row r="83" spans="1:14">
      <c r="B83" s="95" t="s">
        <v>1057</v>
      </c>
      <c r="C83" s="96"/>
      <c r="D83" s="96"/>
      <c r="E83" s="96"/>
      <c r="F83" s="96"/>
      <c r="G83" s="96"/>
      <c r="H83" s="96"/>
      <c r="I83" s="93"/>
      <c r="J83" s="94"/>
      <c r="K83" s="313">
        <v>0.05</v>
      </c>
      <c r="L83" s="855">
        <f>N77*K83</f>
        <v>1482.5085750000001</v>
      </c>
      <c r="M83" s="856"/>
      <c r="N83" s="57"/>
    </row>
    <row r="84" spans="1:14" ht="15" thickBot="1">
      <c r="B84" s="97" t="s">
        <v>1058</v>
      </c>
      <c r="C84" s="98"/>
      <c r="D84" s="98"/>
      <c r="E84" s="98"/>
      <c r="F84" s="98"/>
      <c r="G84" s="98"/>
      <c r="H84" s="98"/>
      <c r="I84" s="99"/>
      <c r="J84" s="100"/>
      <c r="K84" s="314">
        <v>0.05</v>
      </c>
      <c r="L84" s="857">
        <f>N77*K84</f>
        <v>1482.5085750000001</v>
      </c>
      <c r="M84" s="858"/>
      <c r="N84" s="57"/>
    </row>
    <row r="85" spans="1:14" ht="15" thickBot="1">
      <c r="B85" s="820" t="s">
        <v>1037</v>
      </c>
      <c r="C85" s="821"/>
      <c r="D85" s="821"/>
      <c r="E85" s="821"/>
      <c r="F85" s="821"/>
      <c r="G85" s="821"/>
      <c r="H85" s="821"/>
      <c r="I85" s="821"/>
      <c r="J85" s="821"/>
      <c r="K85" s="821"/>
      <c r="L85" s="821"/>
      <c r="M85" s="822"/>
      <c r="N85" s="58">
        <f>L82+L83+L84</f>
        <v>8895.0514500000008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38545.222950000003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85.112000000000009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85.112000000000009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394540</v>
      </c>
      <c r="N48" s="281">
        <f>K48*M48</f>
        <v>789.08</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25330</v>
      </c>
      <c r="N49" s="281">
        <f>K49*M49</f>
        <v>31662.5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32451.58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7">
        <f>VLOOKUP(A58,TRANSPORTE!A1:D117,4,FALSE)</f>
        <v>1530</v>
      </c>
      <c r="M58" s="908"/>
      <c r="N58" s="296">
        <f>K58*L58</f>
        <v>3.06</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3.06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150</v>
      </c>
      <c r="N69" s="404">
        <f>K69/M69</f>
        <v>1021.3466666666667</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1702.24</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34241.992000000006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6848.3984000000019</v>
      </c>
      <c r="M82" s="856"/>
      <c r="N82" s="57"/>
    </row>
    <row r="83" spans="1:14">
      <c r="B83" s="95" t="s">
        <v>1057</v>
      </c>
      <c r="C83" s="96"/>
      <c r="D83" s="96"/>
      <c r="E83" s="96"/>
      <c r="F83" s="96"/>
      <c r="G83" s="96"/>
      <c r="H83" s="96"/>
      <c r="I83" s="93"/>
      <c r="J83" s="94"/>
      <c r="K83" s="313">
        <v>0.05</v>
      </c>
      <c r="L83" s="855">
        <f>N77*K83</f>
        <v>1712.0996000000005</v>
      </c>
      <c r="M83" s="856"/>
      <c r="N83" s="57"/>
    </row>
    <row r="84" spans="1:14" ht="15" thickBot="1">
      <c r="B84" s="97" t="s">
        <v>1058</v>
      </c>
      <c r="C84" s="98"/>
      <c r="D84" s="98"/>
      <c r="E84" s="98"/>
      <c r="F84" s="98"/>
      <c r="G84" s="98"/>
      <c r="H84" s="98"/>
      <c r="I84" s="99"/>
      <c r="J84" s="100"/>
      <c r="K84" s="314">
        <v>0.05</v>
      </c>
      <c r="L84" s="857">
        <f>N77*K84</f>
        <v>1712.0996000000005</v>
      </c>
      <c r="M84" s="858"/>
      <c r="N84" s="57"/>
    </row>
    <row r="85" spans="1:14" ht="15" thickBot="1">
      <c r="B85" s="820" t="s">
        <v>1037</v>
      </c>
      <c r="C85" s="821"/>
      <c r="D85" s="821"/>
      <c r="E85" s="821"/>
      <c r="F85" s="821"/>
      <c r="G85" s="821"/>
      <c r="H85" s="821"/>
      <c r="I85" s="821"/>
      <c r="J85" s="821"/>
      <c r="K85" s="821"/>
      <c r="L85" s="821"/>
      <c r="M85" s="822"/>
      <c r="N85" s="58">
        <f>L82+L83+L84</f>
        <v>10272.597600000005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44514.589600000007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21.27791666666667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21.27791666666667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4350</v>
      </c>
      <c r="N48" s="281">
        <f>K48*M48</f>
        <v>4785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4785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B58" s="52"/>
      <c r="C58" s="326"/>
      <c r="D58" s="326"/>
      <c r="E58" s="326"/>
      <c r="F58" s="326"/>
      <c r="G58" s="326"/>
      <c r="H58" s="320"/>
      <c r="I58" s="288"/>
      <c r="J58" s="295"/>
      <c r="K58" s="288"/>
      <c r="L58" s="907"/>
      <c r="M58" s="908"/>
      <c r="N58" s="296"/>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240</v>
      </c>
      <c r="N69" s="404">
        <f>K69/M69</f>
        <v>425.55833333333334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425.55833333333334</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5231.8362500000003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1046.36725</v>
      </c>
      <c r="M82" s="856"/>
      <c r="N82" s="57"/>
    </row>
    <row r="83" spans="1:14">
      <c r="B83" s="95" t="s">
        <v>1057</v>
      </c>
      <c r="C83" s="96"/>
      <c r="D83" s="96"/>
      <c r="E83" s="96"/>
      <c r="F83" s="96"/>
      <c r="G83" s="96"/>
      <c r="H83" s="96"/>
      <c r="I83" s="93"/>
      <c r="J83" s="94"/>
      <c r="K83" s="313">
        <v>0.05</v>
      </c>
      <c r="L83" s="855">
        <f>N77*K83</f>
        <v>261.5918125</v>
      </c>
      <c r="M83" s="856"/>
      <c r="N83" s="57"/>
    </row>
    <row r="84" spans="1:14" ht="15" thickBot="1">
      <c r="B84" s="97" t="s">
        <v>1058</v>
      </c>
      <c r="C84" s="98"/>
      <c r="D84" s="98"/>
      <c r="E84" s="98"/>
      <c r="F84" s="98"/>
      <c r="G84" s="98"/>
      <c r="H84" s="98"/>
      <c r="I84" s="99"/>
      <c r="J84" s="100"/>
      <c r="K84" s="314">
        <v>0.05</v>
      </c>
      <c r="L84" s="857">
        <f>N77*K84</f>
        <v>261.5918125</v>
      </c>
      <c r="M84" s="858"/>
      <c r="N84" s="57"/>
    </row>
    <row r="85" spans="1:14" ht="15" thickBot="1">
      <c r="B85" s="820" t="s">
        <v>1037</v>
      </c>
      <c r="C85" s="821"/>
      <c r="D85" s="821"/>
      <c r="E85" s="821"/>
      <c r="F85" s="821"/>
      <c r="G85" s="821"/>
      <c r="H85" s="821"/>
      <c r="I85" s="821"/>
      <c r="J85" s="821"/>
      <c r="K85" s="821"/>
      <c r="L85" s="821"/>
      <c r="M85" s="822"/>
      <c r="N85" s="58">
        <f>L82+L83+L84</f>
        <v>1569.5508750000001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6801.3871250000002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21.27791666666667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21.27791666666667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5130</v>
      </c>
      <c r="N48" s="281">
        <f>K48*M48</f>
        <v>5643.0000000000009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5643.0000000000009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B58" s="52"/>
      <c r="C58" s="326"/>
      <c r="D58" s="326"/>
      <c r="E58" s="326"/>
      <c r="F58" s="326"/>
      <c r="G58" s="326"/>
      <c r="H58" s="320"/>
      <c r="I58" s="288"/>
      <c r="J58" s="295"/>
      <c r="K58" s="288"/>
      <c r="L58" s="907"/>
      <c r="M58" s="908"/>
      <c r="N58" s="296"/>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240</v>
      </c>
      <c r="N69" s="404">
        <f>K69/M69</f>
        <v>425.55833333333334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425.55833333333334</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6089.8362500000012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1217.9672500000004</v>
      </c>
      <c r="M82" s="856"/>
      <c r="N82" s="57"/>
    </row>
    <row r="83" spans="1:14">
      <c r="B83" s="95" t="s">
        <v>1057</v>
      </c>
      <c r="C83" s="96"/>
      <c r="D83" s="96"/>
      <c r="E83" s="96"/>
      <c r="F83" s="96"/>
      <c r="G83" s="96"/>
      <c r="H83" s="96"/>
      <c r="I83" s="93"/>
      <c r="J83" s="94"/>
      <c r="K83" s="313">
        <v>0.05</v>
      </c>
      <c r="L83" s="855">
        <f>N77*K83</f>
        <v>304.49181250000009</v>
      </c>
      <c r="M83" s="856"/>
      <c r="N83" s="57"/>
    </row>
    <row r="84" spans="1:14" ht="15" thickBot="1">
      <c r="B84" s="97" t="s">
        <v>1058</v>
      </c>
      <c r="C84" s="98"/>
      <c r="D84" s="98"/>
      <c r="E84" s="98"/>
      <c r="F84" s="98"/>
      <c r="G84" s="98"/>
      <c r="H84" s="98"/>
      <c r="I84" s="99"/>
      <c r="J84" s="100"/>
      <c r="K84" s="314">
        <v>0.05</v>
      </c>
      <c r="L84" s="857">
        <f>N77*K84</f>
        <v>304.49181250000009</v>
      </c>
      <c r="M84" s="858"/>
      <c r="N84" s="57"/>
    </row>
    <row r="85" spans="1:14" ht="15" thickBot="1">
      <c r="B85" s="820" t="s">
        <v>1037</v>
      </c>
      <c r="C85" s="821"/>
      <c r="D85" s="821"/>
      <c r="E85" s="821"/>
      <c r="F85" s="821"/>
      <c r="G85" s="821"/>
      <c r="H85" s="821"/>
      <c r="I85" s="821"/>
      <c r="J85" s="821"/>
      <c r="K85" s="821"/>
      <c r="L85" s="821"/>
      <c r="M85" s="822"/>
      <c r="N85" s="58">
        <f>L82+L83+L84</f>
        <v>1826.9508750000007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7916.7871250000017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306.404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306.404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47600</v>
      </c>
      <c r="N48" s="281">
        <f>K48*M48</f>
        <v>52360.000000000007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52360.000000000007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7">
        <f>VLOOKUP(A58,TRANSPORTE!A1:D117,4,FALSE)</f>
        <v>1370</v>
      </c>
      <c r="M58" s="908"/>
      <c r="N58" s="296">
        <f>K58*L58</f>
        <v>1507.0000000000002</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1507.0000000000002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25</v>
      </c>
      <c r="N69" s="404">
        <f>K69/M69</f>
        <v>6128.08</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6128.08</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60301.484000000011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12060.296800000004</v>
      </c>
      <c r="M82" s="856"/>
      <c r="N82" s="57"/>
    </row>
    <row r="83" spans="1:14">
      <c r="B83" s="95" t="s">
        <v>1057</v>
      </c>
      <c r="C83" s="96"/>
      <c r="D83" s="96"/>
      <c r="E83" s="96"/>
      <c r="F83" s="96"/>
      <c r="G83" s="96"/>
      <c r="H83" s="96"/>
      <c r="I83" s="93"/>
      <c r="J83" s="94"/>
      <c r="K83" s="313">
        <v>0.05</v>
      </c>
      <c r="L83" s="855">
        <f>N77*K83</f>
        <v>3015.0742000000009</v>
      </c>
      <c r="M83" s="856"/>
      <c r="N83" s="57"/>
    </row>
    <row r="84" spans="1:14" ht="15" thickBot="1">
      <c r="B84" s="97" t="s">
        <v>1058</v>
      </c>
      <c r="C84" s="98"/>
      <c r="D84" s="98"/>
      <c r="E84" s="98"/>
      <c r="F84" s="98"/>
      <c r="G84" s="98"/>
      <c r="H84" s="98"/>
      <c r="I84" s="99"/>
      <c r="J84" s="100"/>
      <c r="K84" s="314">
        <v>0.05</v>
      </c>
      <c r="L84" s="857">
        <f>N77*K84</f>
        <v>3015.0742000000009</v>
      </c>
      <c r="M84" s="858"/>
      <c r="N84" s="57"/>
    </row>
    <row r="85" spans="1:14" ht="15" thickBot="1">
      <c r="B85" s="820" t="s">
        <v>1037</v>
      </c>
      <c r="C85" s="821"/>
      <c r="D85" s="821"/>
      <c r="E85" s="821"/>
      <c r="F85" s="821"/>
      <c r="G85" s="821"/>
      <c r="H85" s="821"/>
      <c r="I85" s="821"/>
      <c r="J85" s="821"/>
      <c r="K85" s="821"/>
      <c r="L85" s="821"/>
      <c r="M85" s="822"/>
      <c r="N85" s="58">
        <f>L82+L83+L84</f>
        <v>18090.445200000006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78391.929200000013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6"/>
      <c r="J36" s="277"/>
      <c r="K36" s="278">
        <f>VLOOKUP(A36,EQUIPOS!A6:D163,4,FALSE)</f>
        <v>10410</v>
      </c>
      <c r="L36" s="279"/>
      <c r="M36" s="345">
        <v>3</v>
      </c>
      <c r="N36" s="281">
        <f>K36/M36</f>
        <v>3470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425.55833333333334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3895.5583333333334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39870</v>
      </c>
      <c r="N48" s="281">
        <f>K48*M48</f>
        <v>49837.5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49837.5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7">
        <f>VLOOKUP(A60,TRANSPORTE!A1:D117,4,FALSE)</f>
        <v>1100</v>
      </c>
      <c r="M60" s="908"/>
      <c r="N60" s="296">
        <f>K60*L60</f>
        <v>1375</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24</v>
      </c>
      <c r="N71" s="404">
        <f>K71/M71</f>
        <v>4255.583333333333</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4255.583333333333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59363.64166666667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11872.728333333334</v>
      </c>
      <c r="M84" s="856"/>
      <c r="N84" s="57"/>
    </row>
    <row r="85" spans="1:14">
      <c r="B85" s="95" t="s">
        <v>1057</v>
      </c>
      <c r="C85" s="96"/>
      <c r="D85" s="96"/>
      <c r="E85" s="96"/>
      <c r="F85" s="96"/>
      <c r="G85" s="96"/>
      <c r="H85" s="96"/>
      <c r="I85" s="93"/>
      <c r="J85" s="94"/>
      <c r="K85" s="313">
        <v>0.05</v>
      </c>
      <c r="L85" s="855">
        <f>N79*K85</f>
        <v>2968.1820833333336</v>
      </c>
      <c r="M85" s="856"/>
      <c r="N85" s="57"/>
    </row>
    <row r="86" spans="1:14" ht="15" thickBot="1">
      <c r="B86" s="97" t="s">
        <v>1058</v>
      </c>
      <c r="C86" s="98"/>
      <c r="D86" s="98"/>
      <c r="E86" s="98"/>
      <c r="F86" s="98"/>
      <c r="G86" s="98"/>
      <c r="H86" s="98"/>
      <c r="I86" s="99"/>
      <c r="J86" s="100"/>
      <c r="K86" s="314">
        <v>0.05</v>
      </c>
      <c r="L86" s="857">
        <f>N79*K86</f>
        <v>2968.1820833333336</v>
      </c>
      <c r="M86" s="858"/>
      <c r="N86" s="57"/>
    </row>
    <row r="87" spans="1:14" ht="15" thickBot="1">
      <c r="B87" s="820" t="s">
        <v>1037</v>
      </c>
      <c r="C87" s="821"/>
      <c r="D87" s="821"/>
      <c r="E87" s="821"/>
      <c r="F87" s="821"/>
      <c r="G87" s="821"/>
      <c r="H87" s="821"/>
      <c r="I87" s="821"/>
      <c r="J87" s="821"/>
      <c r="K87" s="821"/>
      <c r="L87" s="821"/>
      <c r="M87" s="822"/>
      <c r="N87" s="58">
        <f>L84+L85+L86</f>
        <v>17809.092500000002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77172.734166666676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197</v>
      </c>
      <c r="B36" s="869" t="str">
        <f>VLOOKUP(A36,EQUIPOS!A6:D154,3,FALSE)</f>
        <v>Equipo de perforación (TRACKDRILL), potencia 40 HP, 2100 golpes / minuto</v>
      </c>
      <c r="C36" s="870"/>
      <c r="D36" s="870"/>
      <c r="E36" s="870"/>
      <c r="F36" s="870"/>
      <c r="G36" s="870"/>
      <c r="H36" s="871"/>
      <c r="I36" s="276"/>
      <c r="J36" s="277"/>
      <c r="K36" s="278">
        <f>VLOOKUP(A36,EQUIPOS!A6:D163,4,FALSE)</f>
        <v>142800</v>
      </c>
      <c r="L36" s="279"/>
      <c r="M36" s="345">
        <v>2.5</v>
      </c>
      <c r="N36" s="281">
        <f>K36/M36</f>
        <v>57120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383.0025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57503.002500000002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15800</v>
      </c>
      <c r="N48" s="281">
        <f>K48*M48</f>
        <v>15958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15958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20</v>
      </c>
      <c r="N71" s="404">
        <f>K71/M71</f>
        <v>2553.35</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7660.0499999999993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81121.052500000005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16224.210500000001</v>
      </c>
      <c r="M84" s="856"/>
      <c r="N84" s="57"/>
    </row>
    <row r="85" spans="1:14">
      <c r="B85" s="95" t="s">
        <v>1057</v>
      </c>
      <c r="C85" s="96"/>
      <c r="D85" s="96"/>
      <c r="E85" s="96"/>
      <c r="F85" s="96"/>
      <c r="G85" s="96"/>
      <c r="H85" s="96"/>
      <c r="I85" s="93"/>
      <c r="J85" s="94"/>
      <c r="K85" s="313">
        <v>0.05</v>
      </c>
      <c r="L85" s="855">
        <f>N79*K85</f>
        <v>4056.0526250000003</v>
      </c>
      <c r="M85" s="856"/>
      <c r="N85" s="57"/>
    </row>
    <row r="86" spans="1:14" ht="15" thickBot="1">
      <c r="B86" s="97" t="s">
        <v>1058</v>
      </c>
      <c r="C86" s="98"/>
      <c r="D86" s="98"/>
      <c r="E86" s="98"/>
      <c r="F86" s="98"/>
      <c r="G86" s="98"/>
      <c r="H86" s="98"/>
      <c r="I86" s="99"/>
      <c r="J86" s="100"/>
      <c r="K86" s="314">
        <v>0.05</v>
      </c>
      <c r="L86" s="857">
        <f>N79*K86</f>
        <v>4056.0526250000003</v>
      </c>
      <c r="M86" s="858"/>
      <c r="N86" s="57"/>
    </row>
    <row r="87" spans="1:14" ht="15" thickBot="1">
      <c r="B87" s="820" t="s">
        <v>1037</v>
      </c>
      <c r="C87" s="821"/>
      <c r="D87" s="821"/>
      <c r="E87" s="821"/>
      <c r="F87" s="821"/>
      <c r="G87" s="821"/>
      <c r="H87" s="821"/>
      <c r="I87" s="821"/>
      <c r="J87" s="821"/>
      <c r="K87" s="821"/>
      <c r="L87" s="821"/>
      <c r="M87" s="822"/>
      <c r="N87" s="58">
        <f>L84+L85+L86</f>
        <v>24336.315750000002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105457.36825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197</v>
      </c>
      <c r="B36" s="869" t="str">
        <f>VLOOKUP(A36,EQUIPOS!A6:D154,3,FALSE)</f>
        <v>Equipo de perforación (TRACKDRILL), potencia 40 HP, 2100 golpes / minuto</v>
      </c>
      <c r="C36" s="870"/>
      <c r="D36" s="870"/>
      <c r="E36" s="870"/>
      <c r="F36" s="870"/>
      <c r="G36" s="870"/>
      <c r="H36" s="871"/>
      <c r="I36" s="276"/>
      <c r="J36" s="277"/>
      <c r="K36" s="278">
        <f>VLOOKUP(A36,EQUIPOS!A6:D163,4,FALSE)</f>
        <v>142800</v>
      </c>
      <c r="L36" s="279"/>
      <c r="M36" s="345">
        <v>1.25</v>
      </c>
      <c r="N36" s="281">
        <f>K36/M36</f>
        <v>114240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1021.34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115261.34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15800</v>
      </c>
      <c r="N48" s="281">
        <f>K48*M48</f>
        <v>15958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15958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10</v>
      </c>
      <c r="N71" s="404">
        <f>K71/M71</f>
        <v>10213.4</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20426.8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151646.13999999998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30329.227999999999</v>
      </c>
      <c r="M84" s="856"/>
      <c r="N84" s="57"/>
    </row>
    <row r="85" spans="1:14">
      <c r="B85" s="95" t="s">
        <v>1057</v>
      </c>
      <c r="C85" s="96"/>
      <c r="D85" s="96"/>
      <c r="E85" s="96"/>
      <c r="F85" s="96"/>
      <c r="G85" s="96"/>
      <c r="H85" s="96"/>
      <c r="I85" s="93"/>
      <c r="J85" s="94"/>
      <c r="K85" s="313">
        <v>0.05</v>
      </c>
      <c r="L85" s="855">
        <f>N79*K85</f>
        <v>7582.3069999999998</v>
      </c>
      <c r="M85" s="856"/>
      <c r="N85" s="57"/>
    </row>
    <row r="86" spans="1:14" ht="15" thickBot="1">
      <c r="B86" s="97" t="s">
        <v>1058</v>
      </c>
      <c r="C86" s="98"/>
      <c r="D86" s="98"/>
      <c r="E86" s="98"/>
      <c r="F86" s="98"/>
      <c r="G86" s="98"/>
      <c r="H86" s="98"/>
      <c r="I86" s="99"/>
      <c r="J86" s="100"/>
      <c r="K86" s="314">
        <v>0.05</v>
      </c>
      <c r="L86" s="857">
        <f>N79*K86</f>
        <v>7582.3069999999998</v>
      </c>
      <c r="M86" s="858"/>
      <c r="N86" s="57"/>
    </row>
    <row r="87" spans="1:14" ht="15" thickBot="1">
      <c r="B87" s="820" t="s">
        <v>1037</v>
      </c>
      <c r="C87" s="821"/>
      <c r="D87" s="821"/>
      <c r="E87" s="821"/>
      <c r="F87" s="821"/>
      <c r="G87" s="821"/>
      <c r="H87" s="821"/>
      <c r="I87" s="821"/>
      <c r="J87" s="821"/>
      <c r="K87" s="821"/>
      <c r="L87" s="821"/>
      <c r="M87" s="822"/>
      <c r="N87" s="58">
        <f>L84+L85+L86</f>
        <v>45493.841999999997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197139.98199999999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314</v>
      </c>
      <c r="B36" s="869" t="str">
        <f>VLOOKUP(A36,EQUIPOS!A6:D154,3,FALSE)</f>
        <v xml:space="preserve">Retroexcavadora E-200 sobre orugas
</v>
      </c>
      <c r="C36" s="870"/>
      <c r="D36" s="870"/>
      <c r="E36" s="870"/>
      <c r="F36" s="870"/>
      <c r="G36" s="870"/>
      <c r="H36" s="871"/>
      <c r="I36" s="276"/>
      <c r="J36" s="277"/>
      <c r="K36" s="278">
        <f>VLOOKUP(A36,EQUIPOS!A6:D163,4,FALSE)</f>
        <v>154700</v>
      </c>
      <c r="L36" s="279"/>
      <c r="M36" s="345">
        <v>23</v>
      </c>
      <c r="N36" s="281">
        <f>K36/M36</f>
        <v>6726.086956521739</v>
      </c>
    </row>
    <row r="37" spans="1:14">
      <c r="A37" s="119" t="s">
        <v>328</v>
      </c>
      <c r="B37" s="869" t="str">
        <f>VLOOKUP(A37,EQUIPOS!A7:D154,3,FALSE)</f>
        <v xml:space="preserve">Taco metálico o puntal (escamas en concreto)
</v>
      </c>
      <c r="C37" s="870"/>
      <c r="D37" s="870"/>
      <c r="E37" s="870"/>
      <c r="F37" s="870"/>
      <c r="G37" s="870"/>
      <c r="H37" s="871"/>
      <c r="I37" s="430"/>
      <c r="J37" s="431"/>
      <c r="K37" s="278">
        <f>VLOOKUP(A37,EQUIPOS!A7:D164,4,FALSE)</f>
        <v>50</v>
      </c>
      <c r="L37" s="344"/>
      <c r="M37" s="345">
        <v>1</v>
      </c>
      <c r="N37" s="281">
        <f>K37/M37</f>
        <v>50</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N75*M41</f>
        <v>1021.34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7797.4269565217392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5270</v>
      </c>
      <c r="N48" s="281">
        <f>K48*M48</f>
        <v>1844.4999999999998</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12520</v>
      </c>
      <c r="N49" s="281">
        <f>K49*M49</f>
        <v>12520</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3110</v>
      </c>
      <c r="N50" s="281">
        <f>K50*M50</f>
        <v>11818</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347530</v>
      </c>
      <c r="N51" s="281">
        <f>K51*M51</f>
        <v>62555.399999999994</v>
      </c>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88737.9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7">
        <f>VLOOKUP(A58,TRANSPORTE!A1:D117,4,FALSE)</f>
        <v>1530</v>
      </c>
      <c r="M58" s="908"/>
      <c r="N58" s="296">
        <f>K58*L58</f>
        <v>275.39999999999998</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275.39999999999998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10</v>
      </c>
      <c r="N69" s="404">
        <f>K69/M69</f>
        <v>10213.4</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69">
        <f>SUM(N69:N74)</f>
        <v>20426.8</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117237.52695652173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23447.505391304348</v>
      </c>
      <c r="M82" s="856"/>
      <c r="N82" s="57"/>
    </row>
    <row r="83" spans="1:14">
      <c r="B83" s="95" t="s">
        <v>1057</v>
      </c>
      <c r="C83" s="96"/>
      <c r="D83" s="96"/>
      <c r="E83" s="96"/>
      <c r="F83" s="96"/>
      <c r="G83" s="96"/>
      <c r="H83" s="96"/>
      <c r="I83" s="93"/>
      <c r="J83" s="94"/>
      <c r="K83" s="313">
        <v>0.05</v>
      </c>
      <c r="L83" s="855">
        <f>N77*K83</f>
        <v>5861.8763478260871</v>
      </c>
      <c r="M83" s="856"/>
      <c r="N83" s="57"/>
    </row>
    <row r="84" spans="1:14" ht="15" thickBot="1">
      <c r="B84" s="97" t="s">
        <v>1058</v>
      </c>
      <c r="C84" s="98"/>
      <c r="D84" s="98"/>
      <c r="E84" s="98"/>
      <c r="F84" s="98"/>
      <c r="G84" s="98"/>
      <c r="H84" s="98"/>
      <c r="I84" s="99"/>
      <c r="J84" s="100"/>
      <c r="K84" s="314">
        <v>0.05</v>
      </c>
      <c r="L84" s="857">
        <f>N77*K84</f>
        <v>5861.8763478260871</v>
      </c>
      <c r="M84" s="858"/>
      <c r="N84" s="57"/>
    </row>
    <row r="85" spans="1:14" ht="15" thickBot="1">
      <c r="B85" s="820" t="s">
        <v>1037</v>
      </c>
      <c r="C85" s="821"/>
      <c r="D85" s="821"/>
      <c r="E85" s="821"/>
      <c r="F85" s="821"/>
      <c r="G85" s="821"/>
      <c r="H85" s="821"/>
      <c r="I85" s="821"/>
      <c r="J85" s="821"/>
      <c r="K85" s="821"/>
      <c r="L85" s="821"/>
      <c r="M85" s="822"/>
      <c r="N85" s="58">
        <f>L82+L83+L84</f>
        <v>35171.258086956521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152408.78504347824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N75*M41</f>
        <v>51.067000000000007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51.067000000000007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4620</v>
      </c>
      <c r="N48" s="281">
        <f>K48*M48</f>
        <v>4620</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840</v>
      </c>
      <c r="N49" s="281">
        <f>K49*M49</f>
        <v>3360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0" t="s">
        <v>1037</v>
      </c>
      <c r="C53" s="821"/>
      <c r="D53" s="821"/>
      <c r="E53" s="821"/>
      <c r="F53" s="821"/>
      <c r="G53" s="821"/>
      <c r="H53" s="821"/>
      <c r="I53" s="821"/>
      <c r="J53" s="821"/>
      <c r="K53" s="821"/>
      <c r="L53" s="821"/>
      <c r="M53" s="822"/>
      <c r="N53" s="403">
        <f>SUM(N48:N52)</f>
        <v>7980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B58" s="52"/>
      <c r="C58" s="326"/>
      <c r="D58" s="326"/>
      <c r="E58" s="326"/>
      <c r="F58" s="326"/>
      <c r="G58" s="326"/>
      <c r="H58" s="320"/>
      <c r="I58" s="288"/>
      <c r="J58" s="295"/>
      <c r="K58" s="288"/>
      <c r="L58" s="907"/>
      <c r="M58" s="908"/>
      <c r="N58" s="296"/>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400</v>
      </c>
      <c r="N69" s="404">
        <f>K69/M69</f>
        <v>255.33500000000001</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400</v>
      </c>
      <c r="N70" s="404">
        <f>K70/M70</f>
        <v>255.33500000000001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69">
        <f>SUM(N69:N74)</f>
        <v>510.67</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8541.7369999999992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1708.3473999999999</v>
      </c>
      <c r="M82" s="856"/>
      <c r="N82" s="57"/>
    </row>
    <row r="83" spans="1:14">
      <c r="B83" s="95" t="s">
        <v>1057</v>
      </c>
      <c r="C83" s="96"/>
      <c r="D83" s="96"/>
      <c r="E83" s="96"/>
      <c r="F83" s="96"/>
      <c r="G83" s="96"/>
      <c r="H83" s="96"/>
      <c r="I83" s="93"/>
      <c r="J83" s="94"/>
      <c r="K83" s="313">
        <v>0.05</v>
      </c>
      <c r="L83" s="855">
        <f>N77*K83</f>
        <v>427.08684999999997</v>
      </c>
      <c r="M83" s="856"/>
      <c r="N83" s="57"/>
    </row>
    <row r="84" spans="1:14" ht="15" thickBot="1">
      <c r="B84" s="97" t="s">
        <v>1058</v>
      </c>
      <c r="C84" s="98"/>
      <c r="D84" s="98"/>
      <c r="E84" s="98"/>
      <c r="F84" s="98"/>
      <c r="G84" s="98"/>
      <c r="H84" s="98"/>
      <c r="I84" s="99"/>
      <c r="J84" s="100"/>
      <c r="K84" s="314">
        <v>0.05</v>
      </c>
      <c r="L84" s="857">
        <f>N77*K84</f>
        <v>427.08684999999997</v>
      </c>
      <c r="M84" s="858"/>
      <c r="N84" s="57"/>
    </row>
    <row r="85" spans="1:14" ht="15" thickBot="1">
      <c r="B85" s="820" t="s">
        <v>1037</v>
      </c>
      <c r="C85" s="821"/>
      <c r="D85" s="821"/>
      <c r="E85" s="821"/>
      <c r="F85" s="821"/>
      <c r="G85" s="821"/>
      <c r="H85" s="821"/>
      <c r="I85" s="821"/>
      <c r="J85" s="821"/>
      <c r="K85" s="821"/>
      <c r="L85" s="821"/>
      <c r="M85" s="822"/>
      <c r="N85" s="58">
        <f>L82+L83+L84</f>
        <v>2562.5210999999999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11104.258099999999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269</v>
      </c>
      <c r="B36" s="869" t="str">
        <f>VLOOKUP(A36,EQUIPOS!A6:D154,3,FALSE)</f>
        <v>Motoniveladora  potencia 215 HP, ancho de cuchilla 4,27 m, peso 18 ton.</v>
      </c>
      <c r="C36" s="870"/>
      <c r="D36" s="870"/>
      <c r="E36" s="870"/>
      <c r="F36" s="870"/>
      <c r="G36" s="870"/>
      <c r="H36" s="871"/>
      <c r="I36" s="276"/>
      <c r="J36" s="277"/>
      <c r="K36" s="278">
        <f>VLOOKUP(A36,EQUIPOS!A6:D163,4,FALSE)</f>
        <v>152250</v>
      </c>
      <c r="L36" s="279"/>
      <c r="M36" s="345">
        <v>15</v>
      </c>
      <c r="N36" s="281">
        <f>K36/M36</f>
        <v>10150</v>
      </c>
    </row>
    <row r="37" spans="1:14">
      <c r="A37" s="119" t="s">
        <v>365</v>
      </c>
      <c r="B37" s="869" t="str">
        <f>VLOOKUP(A37,EQUIPOS!A7:D154,3,FALSE)</f>
        <v xml:space="preserve">Vibrocompatador, potencia 153 HP, peso 10 Ton. </v>
      </c>
      <c r="C37" s="870"/>
      <c r="D37" s="870"/>
      <c r="E37" s="870"/>
      <c r="F37" s="870"/>
      <c r="G37" s="870"/>
      <c r="H37" s="871"/>
      <c r="I37" s="430"/>
      <c r="J37" s="431"/>
      <c r="K37" s="278">
        <f>VLOOKUP(A37,EQUIPOS!A7:D164,4,FALSE)</f>
        <v>95200</v>
      </c>
      <c r="L37" s="344"/>
      <c r="M37" s="345">
        <v>15</v>
      </c>
      <c r="N37" s="281">
        <f>K37/M37</f>
        <v>6346.666666666667</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106.39000000000001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16603.056666666667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24660</v>
      </c>
      <c r="N48" s="281">
        <f>K48*M48</f>
        <v>25893</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60</v>
      </c>
      <c r="N49" s="281">
        <f>K49*M49</f>
        <v>1800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27693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7">
        <f>VLOOKUP(A60,TRANSPORTE!A1:D117,4,FALSE)</f>
        <v>1100</v>
      </c>
      <c r="M60" s="908"/>
      <c r="N60" s="296">
        <f>K60*L60</f>
        <v>1155</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1155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120</v>
      </c>
      <c r="N71" s="404">
        <f>K71/M71</f>
        <v>851.11666666666667</v>
      </c>
      <c r="O71" s="112"/>
    </row>
    <row r="72" spans="1:15">
      <c r="A72" s="170"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120</v>
      </c>
      <c r="N72" s="404">
        <f>K72/M72</f>
        <v>1276.6833333333334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2127.8000000000002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47578.856666666674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9515.7713333333359</v>
      </c>
      <c r="M84" s="856"/>
      <c r="N84" s="57"/>
    </row>
    <row r="85" spans="1:14">
      <c r="B85" s="95" t="s">
        <v>1057</v>
      </c>
      <c r="C85" s="96"/>
      <c r="D85" s="96"/>
      <c r="E85" s="96"/>
      <c r="F85" s="96"/>
      <c r="G85" s="96"/>
      <c r="H85" s="96"/>
      <c r="I85" s="93"/>
      <c r="J85" s="94"/>
      <c r="K85" s="313">
        <v>0.05</v>
      </c>
      <c r="L85" s="855">
        <f>N79*K85</f>
        <v>2378.942833333334</v>
      </c>
      <c r="M85" s="856"/>
      <c r="N85" s="57"/>
    </row>
    <row r="86" spans="1:14" ht="15" thickBot="1">
      <c r="B86" s="97" t="s">
        <v>1058</v>
      </c>
      <c r="C86" s="98"/>
      <c r="D86" s="98"/>
      <c r="E86" s="98"/>
      <c r="F86" s="98"/>
      <c r="G86" s="98"/>
      <c r="H86" s="98"/>
      <c r="I86" s="99"/>
      <c r="J86" s="100"/>
      <c r="K86" s="314">
        <v>0.05</v>
      </c>
      <c r="L86" s="857">
        <f>N79*K86</f>
        <v>2378.942833333334</v>
      </c>
      <c r="M86" s="858"/>
      <c r="N86" s="57"/>
    </row>
    <row r="87" spans="1:14" ht="15" thickBot="1">
      <c r="B87" s="820" t="s">
        <v>1037</v>
      </c>
      <c r="C87" s="821"/>
      <c r="D87" s="821"/>
      <c r="E87" s="821"/>
      <c r="F87" s="821"/>
      <c r="G87" s="821"/>
      <c r="H87" s="821"/>
      <c r="I87" s="821"/>
      <c r="J87" s="821"/>
      <c r="K87" s="821"/>
      <c r="L87" s="821"/>
      <c r="M87" s="822"/>
      <c r="N87" s="58">
        <f>L84+L85+L86</f>
        <v>14273.657000000005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61852.51366666668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32.25" customHeight="1" thickBot="1">
      <c r="A31" t="s">
        <v>1929</v>
      </c>
      <c r="B31" s="86" t="s">
        <v>1228</v>
      </c>
      <c r="C31" s="962" t="s">
        <v>2261</v>
      </c>
      <c r="D31" s="963"/>
      <c r="E31" s="963"/>
      <c r="F31" s="963"/>
      <c r="G31" s="963"/>
      <c r="H31" s="963"/>
      <c r="I31" s="963"/>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SUM(N36:N41)</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39820</v>
      </c>
      <c r="N48" s="281">
        <f>K48*M48</f>
        <v>43802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4630</v>
      </c>
      <c r="N49" s="281">
        <f>K49*M49</f>
        <v>5324.5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7620</v>
      </c>
      <c r="N50" s="281">
        <f>K50*M50</f>
        <v>15240</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78910</v>
      </c>
      <c r="N51" s="281">
        <f>K51*M51</f>
        <v>39455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103821.5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7">
        <f>VLOOKUP(A60,TRANSPORTE!A1:D117,4,FALSE)</f>
        <v>1370</v>
      </c>
      <c r="M60" s="908"/>
      <c r="N60" s="296">
        <f>K60*L60</f>
        <v>1507.0000000000002</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1507.0000000000002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15320.150000000001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121414.6575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24282.931500000002</v>
      </c>
      <c r="M84" s="856"/>
      <c r="N84" s="57"/>
    </row>
    <row r="85" spans="1:14">
      <c r="B85" s="95" t="s">
        <v>1057</v>
      </c>
      <c r="C85" s="96"/>
      <c r="D85" s="96"/>
      <c r="E85" s="96"/>
      <c r="F85" s="96"/>
      <c r="G85" s="96"/>
      <c r="H85" s="96"/>
      <c r="I85" s="93"/>
      <c r="J85" s="94"/>
      <c r="K85" s="313">
        <v>0.05</v>
      </c>
      <c r="L85" s="855">
        <f>N79*K85</f>
        <v>6070.7328750000006</v>
      </c>
      <c r="M85" s="856"/>
      <c r="N85" s="57"/>
    </row>
    <row r="86" spans="1:14" ht="15" thickBot="1">
      <c r="B86" s="97" t="s">
        <v>1058</v>
      </c>
      <c r="C86" s="98"/>
      <c r="D86" s="98"/>
      <c r="E86" s="98"/>
      <c r="F86" s="98"/>
      <c r="G86" s="98"/>
      <c r="H86" s="98"/>
      <c r="I86" s="99"/>
      <c r="J86" s="100"/>
      <c r="K86" s="314">
        <v>0.05</v>
      </c>
      <c r="L86" s="857">
        <f>N79*K86</f>
        <v>6070.7328750000006</v>
      </c>
      <c r="M86" s="858"/>
      <c r="N86" s="57"/>
    </row>
    <row r="87" spans="1:14" ht="15" thickBot="1">
      <c r="B87" s="820" t="s">
        <v>1037</v>
      </c>
      <c r="C87" s="821"/>
      <c r="D87" s="821"/>
      <c r="E87" s="821"/>
      <c r="F87" s="821"/>
      <c r="G87" s="821"/>
      <c r="H87" s="821"/>
      <c r="I87" s="821"/>
      <c r="J87" s="821"/>
      <c r="K87" s="821"/>
      <c r="L87" s="821"/>
      <c r="M87" s="822"/>
      <c r="N87" s="58">
        <f>L84+L85+L86</f>
        <v>36424.397250000002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157839.05475000001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31.5" customHeight="1" thickBot="1">
      <c r="A31" t="s">
        <v>1929</v>
      </c>
      <c r="B31" s="86" t="s">
        <v>1776</v>
      </c>
      <c r="C31" s="962" t="s">
        <v>2262</v>
      </c>
      <c r="D31" s="963"/>
      <c r="E31" s="963"/>
      <c r="F31" s="963"/>
      <c r="G31" s="963"/>
      <c r="H31" s="963"/>
      <c r="I31" s="963"/>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SUM(N36:N41)</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39820</v>
      </c>
      <c r="N48" s="281">
        <f>K48*M48</f>
        <v>43802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4630</v>
      </c>
      <c r="N49" s="281">
        <f>K49*M49</f>
        <v>5324.5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7620</v>
      </c>
      <c r="N50" s="281">
        <f>K50*M50</f>
        <v>15240</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126790</v>
      </c>
      <c r="N51" s="281">
        <f>K51*M51</f>
        <v>63395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127761.5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7">
        <f>VLOOKUP(A60,TRANSPORTE!A1:D117,4,FALSE)</f>
        <v>1370</v>
      </c>
      <c r="M60" s="908"/>
      <c r="N60" s="296">
        <f>K60*L60</f>
        <v>1507.0000000000002</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1507.0000000000002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15320.150000000001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145354.6575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29070.931500000002</v>
      </c>
      <c r="M84" s="856"/>
      <c r="N84" s="57"/>
    </row>
    <row r="85" spans="1:14">
      <c r="B85" s="95" t="s">
        <v>1057</v>
      </c>
      <c r="C85" s="96"/>
      <c r="D85" s="96"/>
      <c r="E85" s="96"/>
      <c r="F85" s="96"/>
      <c r="G85" s="96"/>
      <c r="H85" s="96"/>
      <c r="I85" s="93"/>
      <c r="J85" s="94"/>
      <c r="K85" s="313">
        <v>0.05</v>
      </c>
      <c r="L85" s="855">
        <f>N79*K85</f>
        <v>7267.7328750000006</v>
      </c>
      <c r="M85" s="856"/>
      <c r="N85" s="57"/>
    </row>
    <row r="86" spans="1:14" ht="15" thickBot="1">
      <c r="B86" s="97" t="s">
        <v>1058</v>
      </c>
      <c r="C86" s="98"/>
      <c r="D86" s="98"/>
      <c r="E86" s="98"/>
      <c r="F86" s="98"/>
      <c r="G86" s="98"/>
      <c r="H86" s="98"/>
      <c r="I86" s="99"/>
      <c r="J86" s="100"/>
      <c r="K86" s="314">
        <v>0.05</v>
      </c>
      <c r="L86" s="857">
        <f>N79*K86</f>
        <v>7267.7328750000006</v>
      </c>
      <c r="M86" s="858"/>
      <c r="N86" s="57"/>
    </row>
    <row r="87" spans="1:14" ht="15" thickBot="1">
      <c r="B87" s="820" t="s">
        <v>1037</v>
      </c>
      <c r="C87" s="821"/>
      <c r="D87" s="821"/>
      <c r="E87" s="821"/>
      <c r="F87" s="821"/>
      <c r="G87" s="821"/>
      <c r="H87" s="821"/>
      <c r="I87" s="821"/>
      <c r="J87" s="821"/>
      <c r="K87" s="821"/>
      <c r="L87" s="821"/>
      <c r="M87" s="822"/>
      <c r="N87" s="58">
        <f>L84+L85+L86</f>
        <v>43606.397250000002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188961.05475000001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30.75" customHeight="1" thickBot="1">
      <c r="A31" t="s">
        <v>1929</v>
      </c>
      <c r="B31" s="86" t="s">
        <v>1777</v>
      </c>
      <c r="C31" s="962" t="s">
        <v>2263</v>
      </c>
      <c r="D31" s="963"/>
      <c r="E31" s="963"/>
      <c r="F31" s="963"/>
      <c r="G31" s="963"/>
      <c r="H31" s="963"/>
      <c r="I31" s="963"/>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39820</v>
      </c>
      <c r="N48" s="281">
        <f>K48*M48</f>
        <v>43802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4630</v>
      </c>
      <c r="N49" s="281">
        <f>K49*M49</f>
        <v>5324.5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7620</v>
      </c>
      <c r="N50" s="281">
        <f>K50*M50</f>
        <v>15240</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138600</v>
      </c>
      <c r="N51" s="281">
        <f>K51*M51</f>
        <v>69300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133666.5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7">
        <f>VLOOKUP(A60,TRANSPORTE!A1:D117,4,FALSE)</f>
        <v>1370</v>
      </c>
      <c r="M60" s="908"/>
      <c r="N60" s="296">
        <f>K60*L60</f>
        <v>1507.0000000000002</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1507.0000000000002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15320.150000000001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151259.6575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30251.931500000002</v>
      </c>
      <c r="M84" s="856"/>
      <c r="N84" s="57"/>
    </row>
    <row r="85" spans="1:14">
      <c r="B85" s="95" t="s">
        <v>1057</v>
      </c>
      <c r="C85" s="96"/>
      <c r="D85" s="96"/>
      <c r="E85" s="96"/>
      <c r="F85" s="96"/>
      <c r="G85" s="96"/>
      <c r="H85" s="96"/>
      <c r="I85" s="93"/>
      <c r="J85" s="94"/>
      <c r="K85" s="313">
        <v>0.05</v>
      </c>
      <c r="L85" s="855">
        <f>N79*K85</f>
        <v>7562.9828750000006</v>
      </c>
      <c r="M85" s="856"/>
      <c r="N85" s="57"/>
    </row>
    <row r="86" spans="1:14" ht="15" thickBot="1">
      <c r="B86" s="97" t="s">
        <v>1058</v>
      </c>
      <c r="C86" s="98"/>
      <c r="D86" s="98"/>
      <c r="E86" s="98"/>
      <c r="F86" s="98"/>
      <c r="G86" s="98"/>
      <c r="H86" s="98"/>
      <c r="I86" s="99"/>
      <c r="J86" s="100"/>
      <c r="K86" s="314">
        <v>0.05</v>
      </c>
      <c r="L86" s="857">
        <f>N79*K86</f>
        <v>7562.9828750000006</v>
      </c>
      <c r="M86" s="858"/>
      <c r="N86" s="57"/>
    </row>
    <row r="87" spans="1:14" ht="15" thickBot="1">
      <c r="B87" s="820" t="s">
        <v>1037</v>
      </c>
      <c r="C87" s="821"/>
      <c r="D87" s="821"/>
      <c r="E87" s="821"/>
      <c r="F87" s="821"/>
      <c r="G87" s="821"/>
      <c r="H87" s="821"/>
      <c r="I87" s="821"/>
      <c r="J87" s="821"/>
      <c r="K87" s="821"/>
      <c r="L87" s="821"/>
      <c r="M87" s="822"/>
      <c r="N87" s="58">
        <f>L84+L85+L86</f>
        <v>45377.897250000002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196637.55475000001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29.25" customHeight="1" thickBot="1">
      <c r="A31" t="s">
        <v>1929</v>
      </c>
      <c r="B31" s="86" t="s">
        <v>1778</v>
      </c>
      <c r="C31" s="962" t="s">
        <v>2264</v>
      </c>
      <c r="D31" s="963"/>
      <c r="E31" s="963"/>
      <c r="F31" s="963"/>
      <c r="G31" s="963"/>
      <c r="H31" s="963"/>
      <c r="I31" s="963"/>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39820</v>
      </c>
      <c r="N48" s="281">
        <f>K48*M48</f>
        <v>43802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4630</v>
      </c>
      <c r="N49" s="281">
        <f>K49*M49</f>
        <v>5324.5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7620</v>
      </c>
      <c r="N50" s="281">
        <f>K50*M50</f>
        <v>15240</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138600</v>
      </c>
      <c r="N51" s="281">
        <f>K51*M51</f>
        <v>69300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133666.5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7">
        <f>VLOOKUP(A60,TRANSPORTE!A1:D117,4,FALSE)</f>
        <v>1370</v>
      </c>
      <c r="M60" s="908"/>
      <c r="N60" s="296">
        <f>K60*L60</f>
        <v>1507.0000000000002</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1507.0000000000002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15320.150000000001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151259.6575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30251.931500000002</v>
      </c>
      <c r="M84" s="856"/>
      <c r="N84" s="57"/>
    </row>
    <row r="85" spans="1:14">
      <c r="B85" s="95" t="s">
        <v>1057</v>
      </c>
      <c r="C85" s="96"/>
      <c r="D85" s="96"/>
      <c r="E85" s="96"/>
      <c r="F85" s="96"/>
      <c r="G85" s="96"/>
      <c r="H85" s="96"/>
      <c r="I85" s="93"/>
      <c r="J85" s="94"/>
      <c r="K85" s="313">
        <v>0.05</v>
      </c>
      <c r="L85" s="855">
        <f>N79*K85</f>
        <v>7562.9828750000006</v>
      </c>
      <c r="M85" s="856"/>
      <c r="N85" s="57"/>
    </row>
    <row r="86" spans="1:14" ht="15" thickBot="1">
      <c r="B86" s="97" t="s">
        <v>1058</v>
      </c>
      <c r="C86" s="98"/>
      <c r="D86" s="98"/>
      <c r="E86" s="98"/>
      <c r="F86" s="98"/>
      <c r="G86" s="98"/>
      <c r="H86" s="98"/>
      <c r="I86" s="99"/>
      <c r="J86" s="100"/>
      <c r="K86" s="314">
        <v>0.05</v>
      </c>
      <c r="L86" s="857">
        <f>N79*K86</f>
        <v>7562.9828750000006</v>
      </c>
      <c r="M86" s="858"/>
      <c r="N86" s="57"/>
    </row>
    <row r="87" spans="1:14" ht="15" thickBot="1">
      <c r="B87" s="820" t="s">
        <v>1037</v>
      </c>
      <c r="C87" s="821"/>
      <c r="D87" s="821"/>
      <c r="E87" s="821"/>
      <c r="F87" s="821"/>
      <c r="G87" s="821"/>
      <c r="H87" s="821"/>
      <c r="I87" s="821"/>
      <c r="J87" s="821"/>
      <c r="K87" s="821"/>
      <c r="L87" s="821"/>
      <c r="M87" s="822"/>
      <c r="N87" s="58">
        <f>L84+L85+L86</f>
        <v>45377.897250000002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196637.55475000001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30.75" customHeight="1" thickBot="1">
      <c r="A31" t="s">
        <v>1929</v>
      </c>
      <c r="B31" s="86" t="s">
        <v>1229</v>
      </c>
      <c r="C31" s="962" t="s">
        <v>1818</v>
      </c>
      <c r="D31" s="963"/>
      <c r="E31" s="963"/>
      <c r="F31" s="963"/>
      <c r="G31" s="963"/>
      <c r="H31" s="963"/>
      <c r="I31" s="963"/>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39820</v>
      </c>
      <c r="N48" s="281">
        <f>K48*M48</f>
        <v>43802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4630</v>
      </c>
      <c r="N49" s="281">
        <f>K49*M49</f>
        <v>2315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7620</v>
      </c>
      <c r="N50" s="281">
        <f>K50*M50</f>
        <v>7620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82950</v>
      </c>
      <c r="N51" s="281">
        <f>K51*M51</f>
        <v>82950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136687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7">
        <f>VLOOKUP(A60,TRANSPORTE!A1:D117,4,FALSE)</f>
        <v>1370</v>
      </c>
      <c r="M60" s="908"/>
      <c r="N60" s="296">
        <f>K60*L60</f>
        <v>1507.0000000000002</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1507.0000000000002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15320.150000000001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154280.1575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30856.031500000001</v>
      </c>
      <c r="M84" s="856"/>
      <c r="N84" s="57"/>
    </row>
    <row r="85" spans="1:14">
      <c r="B85" s="95" t="s">
        <v>1057</v>
      </c>
      <c r="C85" s="96"/>
      <c r="D85" s="96"/>
      <c r="E85" s="96"/>
      <c r="F85" s="96"/>
      <c r="G85" s="96"/>
      <c r="H85" s="96"/>
      <c r="I85" s="93"/>
      <c r="J85" s="94"/>
      <c r="K85" s="313">
        <v>0.05</v>
      </c>
      <c r="L85" s="855">
        <f>N79*K85</f>
        <v>7714.0078750000002</v>
      </c>
      <c r="M85" s="856"/>
      <c r="N85" s="57"/>
    </row>
    <row r="86" spans="1:14" ht="15" thickBot="1">
      <c r="B86" s="97" t="s">
        <v>1058</v>
      </c>
      <c r="C86" s="98"/>
      <c r="D86" s="98"/>
      <c r="E86" s="98"/>
      <c r="F86" s="98"/>
      <c r="G86" s="98"/>
      <c r="H86" s="98"/>
      <c r="I86" s="99"/>
      <c r="J86" s="100"/>
      <c r="K86" s="314">
        <v>0.05</v>
      </c>
      <c r="L86" s="857">
        <f>N79*K86</f>
        <v>7714.0078750000002</v>
      </c>
      <c r="M86" s="858"/>
      <c r="N86" s="57"/>
    </row>
    <row r="87" spans="1:14" ht="15" thickBot="1">
      <c r="B87" s="820" t="s">
        <v>1037</v>
      </c>
      <c r="C87" s="821"/>
      <c r="D87" s="821"/>
      <c r="E87" s="821"/>
      <c r="F87" s="821"/>
      <c r="G87" s="821"/>
      <c r="H87" s="821"/>
      <c r="I87" s="821"/>
      <c r="J87" s="821"/>
      <c r="K87" s="821"/>
      <c r="L87" s="821"/>
      <c r="M87" s="822"/>
      <c r="N87" s="58">
        <f>L84+L85+L86</f>
        <v>46284.047250000003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200564.20475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30.75" customHeight="1" thickBot="1">
      <c r="A31" t="s">
        <v>1929</v>
      </c>
      <c r="B31" s="86" t="s">
        <v>1779</v>
      </c>
      <c r="C31" s="962" t="s">
        <v>1780</v>
      </c>
      <c r="D31" s="963"/>
      <c r="E31" s="963"/>
      <c r="F31" s="963"/>
      <c r="G31" s="963"/>
      <c r="H31" s="963"/>
      <c r="I31" s="963"/>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39820</v>
      </c>
      <c r="N48" s="281">
        <f>K48*M48</f>
        <v>43802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4630</v>
      </c>
      <c r="N49" s="281">
        <f>K49*M49</f>
        <v>2315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7620</v>
      </c>
      <c r="N50" s="281">
        <f>K50*M50</f>
        <v>7620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82950</v>
      </c>
      <c r="N51" s="281">
        <f>K51*M51</f>
        <v>82950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136687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7">
        <f>VLOOKUP(A60,TRANSPORTE!A1:D117,4,FALSE)</f>
        <v>1370</v>
      </c>
      <c r="M60" s="908"/>
      <c r="N60" s="296">
        <f>K60*L60</f>
        <v>1507.0000000000002</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1507.0000000000002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15320.150000000001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154280.1575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30856.031500000001</v>
      </c>
      <c r="M84" s="856"/>
      <c r="N84" s="57"/>
    </row>
    <row r="85" spans="1:14">
      <c r="B85" s="95" t="s">
        <v>1057</v>
      </c>
      <c r="C85" s="96"/>
      <c r="D85" s="96"/>
      <c r="E85" s="96"/>
      <c r="F85" s="96"/>
      <c r="G85" s="96"/>
      <c r="H85" s="96"/>
      <c r="I85" s="93"/>
      <c r="J85" s="94"/>
      <c r="K85" s="313">
        <v>0.05</v>
      </c>
      <c r="L85" s="855">
        <f>N79*K85</f>
        <v>7714.0078750000002</v>
      </c>
      <c r="M85" s="856"/>
      <c r="N85" s="57"/>
    </row>
    <row r="86" spans="1:14" ht="15" thickBot="1">
      <c r="B86" s="97" t="s">
        <v>1058</v>
      </c>
      <c r="C86" s="98"/>
      <c r="D86" s="98"/>
      <c r="E86" s="98"/>
      <c r="F86" s="98"/>
      <c r="G86" s="98"/>
      <c r="H86" s="98"/>
      <c r="I86" s="99"/>
      <c r="J86" s="100"/>
      <c r="K86" s="314">
        <v>0.05</v>
      </c>
      <c r="L86" s="857">
        <f>N79*K86</f>
        <v>7714.0078750000002</v>
      </c>
      <c r="M86" s="858"/>
      <c r="N86" s="57"/>
    </row>
    <row r="87" spans="1:14" ht="15" thickBot="1">
      <c r="B87" s="820" t="s">
        <v>1037</v>
      </c>
      <c r="C87" s="821"/>
      <c r="D87" s="821"/>
      <c r="E87" s="821"/>
      <c r="F87" s="821"/>
      <c r="G87" s="821"/>
      <c r="H87" s="821"/>
      <c r="I87" s="821"/>
      <c r="J87" s="821"/>
      <c r="K87" s="821"/>
      <c r="L87" s="821"/>
      <c r="M87" s="822"/>
      <c r="N87" s="58">
        <f>L84+L85+L86</f>
        <v>46284.047250000003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200564.20475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30.75" customHeight="1" thickBot="1">
      <c r="A31" t="s">
        <v>1929</v>
      </c>
      <c r="B31" s="86" t="s">
        <v>1781</v>
      </c>
      <c r="C31" s="962" t="s">
        <v>1782</v>
      </c>
      <c r="D31" s="963"/>
      <c r="E31" s="963"/>
      <c r="F31" s="963"/>
      <c r="G31" s="963"/>
      <c r="H31" s="963"/>
      <c r="I31" s="963"/>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39820</v>
      </c>
      <c r="N48" s="281">
        <f>K48*M48</f>
        <v>43802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4630</v>
      </c>
      <c r="N49" s="281">
        <f>K49*M49</f>
        <v>2315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7620</v>
      </c>
      <c r="N50" s="281">
        <f>K50*M50</f>
        <v>7620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82950</v>
      </c>
      <c r="N51" s="281">
        <f>K51*M51</f>
        <v>82950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136687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7">
        <f>VLOOKUP(A60,TRANSPORTE!A1:D117,4,FALSE)</f>
        <v>1370</v>
      </c>
      <c r="M60" s="908"/>
      <c r="N60" s="296">
        <f>K60*L60</f>
        <v>1507.0000000000002</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1507.0000000000002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15320.150000000001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154280.1575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30856.031500000001</v>
      </c>
      <c r="M84" s="856"/>
      <c r="N84" s="57"/>
    </row>
    <row r="85" spans="1:14">
      <c r="B85" s="95" t="s">
        <v>1057</v>
      </c>
      <c r="C85" s="96"/>
      <c r="D85" s="96"/>
      <c r="E85" s="96"/>
      <c r="F85" s="96"/>
      <c r="G85" s="96"/>
      <c r="H85" s="96"/>
      <c r="I85" s="93"/>
      <c r="J85" s="94"/>
      <c r="K85" s="313">
        <v>0.05</v>
      </c>
      <c r="L85" s="855">
        <f>N79*K85</f>
        <v>7714.0078750000002</v>
      </c>
      <c r="M85" s="856"/>
      <c r="N85" s="57"/>
    </row>
    <row r="86" spans="1:14" ht="15" thickBot="1">
      <c r="B86" s="97" t="s">
        <v>1058</v>
      </c>
      <c r="C86" s="98"/>
      <c r="D86" s="98"/>
      <c r="E86" s="98"/>
      <c r="F86" s="98"/>
      <c r="G86" s="98"/>
      <c r="H86" s="98"/>
      <c r="I86" s="99"/>
      <c r="J86" s="100"/>
      <c r="K86" s="314">
        <v>0.05</v>
      </c>
      <c r="L86" s="857">
        <f>N79*K86</f>
        <v>7714.0078750000002</v>
      </c>
      <c r="M86" s="858"/>
      <c r="N86" s="57"/>
    </row>
    <row r="87" spans="1:14" ht="15" thickBot="1">
      <c r="B87" s="820" t="s">
        <v>1037</v>
      </c>
      <c r="C87" s="821"/>
      <c r="D87" s="821"/>
      <c r="E87" s="821"/>
      <c r="F87" s="821"/>
      <c r="G87" s="821"/>
      <c r="H87" s="821"/>
      <c r="I87" s="821"/>
      <c r="J87" s="821"/>
      <c r="K87" s="821"/>
      <c r="L87" s="821"/>
      <c r="M87" s="822"/>
      <c r="N87" s="58">
        <f>L84+L85+L86</f>
        <v>46284.047250000003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200564.20475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30.75" customHeight="1" thickBot="1">
      <c r="A31" t="s">
        <v>1929</v>
      </c>
      <c r="B31" s="86" t="s">
        <v>1783</v>
      </c>
      <c r="C31" s="962" t="s">
        <v>1784</v>
      </c>
      <c r="D31" s="963"/>
      <c r="E31" s="963"/>
      <c r="F31" s="963"/>
      <c r="G31" s="963"/>
      <c r="H31" s="963"/>
      <c r="I31" s="963"/>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766.00750000000016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39820</v>
      </c>
      <c r="N48" s="281">
        <f>K48*M48</f>
        <v>43802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4630</v>
      </c>
      <c r="N49" s="281">
        <f>K49*M49</f>
        <v>2315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7620</v>
      </c>
      <c r="N50" s="281">
        <f>K50*M50</f>
        <v>7620</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82950</v>
      </c>
      <c r="N51" s="281">
        <f>K51*M51</f>
        <v>82950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136687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7">
        <f>VLOOKUP(A60,TRANSPORTE!A1:D117,4,FALSE)</f>
        <v>1370</v>
      </c>
      <c r="M60" s="908"/>
      <c r="N60" s="296">
        <f>K60*L60</f>
        <v>1507.0000000000002</v>
      </c>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1507.0000000000002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15320.150000000001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154280.1575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30856.031500000001</v>
      </c>
      <c r="M84" s="856"/>
      <c r="N84" s="57"/>
    </row>
    <row r="85" spans="1:14">
      <c r="B85" s="95" t="s">
        <v>1057</v>
      </c>
      <c r="C85" s="96"/>
      <c r="D85" s="96"/>
      <c r="E85" s="96"/>
      <c r="F85" s="96"/>
      <c r="G85" s="96"/>
      <c r="H85" s="96"/>
      <c r="I85" s="93"/>
      <c r="J85" s="94"/>
      <c r="K85" s="313">
        <v>0.05</v>
      </c>
      <c r="L85" s="855">
        <f>N79*K85</f>
        <v>7714.0078750000002</v>
      </c>
      <c r="M85" s="856"/>
      <c r="N85" s="57"/>
    </row>
    <row r="86" spans="1:14" ht="15" thickBot="1">
      <c r="B86" s="97" t="s">
        <v>1058</v>
      </c>
      <c r="C86" s="98"/>
      <c r="D86" s="98"/>
      <c r="E86" s="98"/>
      <c r="F86" s="98"/>
      <c r="G86" s="98"/>
      <c r="H86" s="98"/>
      <c r="I86" s="99"/>
      <c r="J86" s="100"/>
      <c r="K86" s="314">
        <v>0.05</v>
      </c>
      <c r="L86" s="857">
        <f>N79*K86</f>
        <v>7714.0078750000002</v>
      </c>
      <c r="M86" s="858"/>
      <c r="N86" s="57"/>
    </row>
    <row r="87" spans="1:14" ht="15" thickBot="1">
      <c r="B87" s="820" t="s">
        <v>1037</v>
      </c>
      <c r="C87" s="821"/>
      <c r="D87" s="821"/>
      <c r="E87" s="821"/>
      <c r="F87" s="821"/>
      <c r="G87" s="821"/>
      <c r="H87" s="821"/>
      <c r="I87" s="821"/>
      <c r="J87" s="821"/>
      <c r="K87" s="821"/>
      <c r="L87" s="821"/>
      <c r="M87" s="822"/>
      <c r="N87" s="58">
        <f>L84+L85+L86</f>
        <v>46284.047250000003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200564.20475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28.5" customHeight="1" thickBot="1">
      <c r="A31" t="s">
        <v>1929</v>
      </c>
      <c r="B31" s="86" t="s">
        <v>1785</v>
      </c>
      <c r="C31" s="962" t="s">
        <v>1786</v>
      </c>
      <c r="D31" s="963"/>
      <c r="E31" s="963"/>
      <c r="F31" s="963"/>
      <c r="G31" s="963"/>
      <c r="H31" s="963"/>
      <c r="I31" s="963"/>
      <c r="J31" s="989"/>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6560</v>
      </c>
      <c r="N48" s="281">
        <f>K48*M48</f>
        <v>8528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8528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1532.0150000000001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10060.014999999999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2012.0029999999999</v>
      </c>
      <c r="M84" s="856"/>
      <c r="N84" s="57"/>
    </row>
    <row r="85" spans="1:14">
      <c r="B85" s="95" t="s">
        <v>1057</v>
      </c>
      <c r="C85" s="96"/>
      <c r="D85" s="96"/>
      <c r="E85" s="96"/>
      <c r="F85" s="96"/>
      <c r="G85" s="96"/>
      <c r="H85" s="96"/>
      <c r="I85" s="93"/>
      <c r="J85" s="94"/>
      <c r="K85" s="313">
        <v>0.05</v>
      </c>
      <c r="L85" s="855">
        <f>N79*K85</f>
        <v>503.00074999999998</v>
      </c>
      <c r="M85" s="856"/>
      <c r="N85" s="57"/>
    </row>
    <row r="86" spans="1:14" ht="15" thickBot="1">
      <c r="B86" s="97" t="s">
        <v>1058</v>
      </c>
      <c r="C86" s="98"/>
      <c r="D86" s="98"/>
      <c r="E86" s="98"/>
      <c r="F86" s="98"/>
      <c r="G86" s="98"/>
      <c r="H86" s="98"/>
      <c r="I86" s="99"/>
      <c r="J86" s="100"/>
      <c r="K86" s="314">
        <v>0.05</v>
      </c>
      <c r="L86" s="857">
        <f>N79*K86</f>
        <v>503.00074999999998</v>
      </c>
      <c r="M86" s="858"/>
      <c r="N86" s="57"/>
    </row>
    <row r="87" spans="1:14" ht="15" thickBot="1">
      <c r="B87" s="820" t="s">
        <v>1037</v>
      </c>
      <c r="C87" s="821"/>
      <c r="D87" s="821"/>
      <c r="E87" s="821"/>
      <c r="F87" s="821"/>
      <c r="G87" s="821"/>
      <c r="H87" s="821"/>
      <c r="I87" s="821"/>
      <c r="J87" s="821"/>
      <c r="K87" s="821"/>
      <c r="L87" s="821"/>
      <c r="M87" s="822"/>
      <c r="N87" s="58">
        <f>L84+L85+L86</f>
        <v>3018.0045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13078.019499999999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30" customHeight="1" thickBot="1">
      <c r="A31" t="s">
        <v>1929</v>
      </c>
      <c r="B31" s="86" t="s">
        <v>1787</v>
      </c>
      <c r="C31" s="962" t="s">
        <v>1788</v>
      </c>
      <c r="D31" s="963"/>
      <c r="E31" s="963"/>
      <c r="F31" s="963"/>
      <c r="G31" s="963"/>
      <c r="H31" s="963"/>
      <c r="I31" s="963"/>
      <c r="J31" s="989"/>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12840</v>
      </c>
      <c r="N48" s="281">
        <f>K48*M48</f>
        <v>16692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16692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1532.0150000000001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18224.014999999999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3644.8029999999999</v>
      </c>
      <c r="M84" s="856"/>
      <c r="N84" s="57"/>
    </row>
    <row r="85" spans="1:14">
      <c r="B85" s="95" t="s">
        <v>1057</v>
      </c>
      <c r="C85" s="96"/>
      <c r="D85" s="96"/>
      <c r="E85" s="96"/>
      <c r="F85" s="96"/>
      <c r="G85" s="96"/>
      <c r="H85" s="96"/>
      <c r="I85" s="93"/>
      <c r="J85" s="94"/>
      <c r="K85" s="313">
        <v>0.05</v>
      </c>
      <c r="L85" s="855">
        <f>N79*K85</f>
        <v>911.20074999999997</v>
      </c>
      <c r="M85" s="856"/>
      <c r="N85" s="57"/>
    </row>
    <row r="86" spans="1:14" ht="15" thickBot="1">
      <c r="B86" s="97" t="s">
        <v>1058</v>
      </c>
      <c r="C86" s="98"/>
      <c r="D86" s="98"/>
      <c r="E86" s="98"/>
      <c r="F86" s="98"/>
      <c r="G86" s="98"/>
      <c r="H86" s="98"/>
      <c r="I86" s="99"/>
      <c r="J86" s="100"/>
      <c r="K86" s="314">
        <v>0.05</v>
      </c>
      <c r="L86" s="857">
        <f>N79*K86</f>
        <v>911.20074999999997</v>
      </c>
      <c r="M86" s="858"/>
      <c r="N86" s="57"/>
    </row>
    <row r="87" spans="1:14" ht="15" thickBot="1">
      <c r="B87" s="820" t="s">
        <v>1037</v>
      </c>
      <c r="C87" s="821"/>
      <c r="D87" s="821"/>
      <c r="E87" s="821"/>
      <c r="F87" s="821"/>
      <c r="G87" s="821"/>
      <c r="H87" s="821"/>
      <c r="I87" s="821"/>
      <c r="J87" s="821"/>
      <c r="K87" s="821"/>
      <c r="L87" s="821"/>
      <c r="M87" s="822"/>
      <c r="N87" s="58">
        <f>L84+L85+L86</f>
        <v>5467.2044999999998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23691.219499999999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30.75" customHeight="1" thickBot="1">
      <c r="A31" t="s">
        <v>1929</v>
      </c>
      <c r="B31" s="86" t="s">
        <v>1789</v>
      </c>
      <c r="C31" s="962" t="s">
        <v>2265</v>
      </c>
      <c r="D31" s="963"/>
      <c r="E31" s="963"/>
      <c r="F31" s="963"/>
      <c r="G31" s="963"/>
      <c r="H31" s="963"/>
      <c r="I31" s="963"/>
      <c r="J31" s="989"/>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6560</v>
      </c>
      <c r="N48" s="281">
        <f>K48*M48</f>
        <v>8528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8528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1532.0150000000001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10060.014999999999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2012.0029999999999</v>
      </c>
      <c r="M84" s="856"/>
      <c r="N84" s="57"/>
    </row>
    <row r="85" spans="1:14">
      <c r="B85" s="95" t="s">
        <v>1057</v>
      </c>
      <c r="C85" s="96"/>
      <c r="D85" s="96"/>
      <c r="E85" s="96"/>
      <c r="F85" s="96"/>
      <c r="G85" s="96"/>
      <c r="H85" s="96"/>
      <c r="I85" s="93"/>
      <c r="J85" s="94"/>
      <c r="K85" s="313">
        <v>0.05</v>
      </c>
      <c r="L85" s="855">
        <f>N79*K85</f>
        <v>503.00074999999998</v>
      </c>
      <c r="M85" s="856"/>
      <c r="N85" s="57"/>
    </row>
    <row r="86" spans="1:14" ht="15" thickBot="1">
      <c r="B86" s="97" t="s">
        <v>1058</v>
      </c>
      <c r="C86" s="98"/>
      <c r="D86" s="98"/>
      <c r="E86" s="98"/>
      <c r="F86" s="98"/>
      <c r="G86" s="98"/>
      <c r="H86" s="98"/>
      <c r="I86" s="99"/>
      <c r="J86" s="100"/>
      <c r="K86" s="314">
        <v>0.05</v>
      </c>
      <c r="L86" s="857">
        <f>N79*K86</f>
        <v>503.00074999999998</v>
      </c>
      <c r="M86" s="858"/>
      <c r="N86" s="57"/>
    </row>
    <row r="87" spans="1:14" ht="15" thickBot="1">
      <c r="B87" s="820" t="s">
        <v>1037</v>
      </c>
      <c r="C87" s="821"/>
      <c r="D87" s="821"/>
      <c r="E87" s="821"/>
      <c r="F87" s="821"/>
      <c r="G87" s="821"/>
      <c r="H87" s="821"/>
      <c r="I87" s="821"/>
      <c r="J87" s="821"/>
      <c r="K87" s="821"/>
      <c r="L87" s="821"/>
      <c r="M87" s="822"/>
      <c r="N87" s="58">
        <f>L84+L85+L86</f>
        <v>3018.0045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13078.019499999999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30" customHeight="1" thickBot="1">
      <c r="A31" t="s">
        <v>1929</v>
      </c>
      <c r="B31" s="86" t="s">
        <v>1790</v>
      </c>
      <c r="C31" s="962" t="s">
        <v>2266</v>
      </c>
      <c r="D31" s="963"/>
      <c r="E31" s="963"/>
      <c r="F31" s="963"/>
      <c r="G31" s="963"/>
      <c r="H31" s="963"/>
      <c r="I31" s="963"/>
      <c r="J31" s="989"/>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c r="C41" s="878"/>
      <c r="D41" s="878"/>
      <c r="E41" s="44"/>
      <c r="F41" s="45"/>
      <c r="G41" s="45"/>
      <c r="H41" s="46"/>
      <c r="I41" s="42"/>
      <c r="J41" s="43"/>
      <c r="K41" s="288"/>
      <c r="L41" s="285"/>
      <c r="M41" s="410"/>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12840</v>
      </c>
      <c r="N48" s="281">
        <f>K48*M48</f>
        <v>16692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16692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1532.0150000000001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18224.014999999999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3644.8029999999999</v>
      </c>
      <c r="M84" s="856"/>
      <c r="N84" s="57"/>
    </row>
    <row r="85" spans="1:14">
      <c r="B85" s="95" t="s">
        <v>1057</v>
      </c>
      <c r="C85" s="96"/>
      <c r="D85" s="96"/>
      <c r="E85" s="96"/>
      <c r="F85" s="96"/>
      <c r="G85" s="96"/>
      <c r="H85" s="96"/>
      <c r="I85" s="93"/>
      <c r="J85" s="94"/>
      <c r="K85" s="313">
        <v>0.05</v>
      </c>
      <c r="L85" s="855">
        <f>N79*K85</f>
        <v>911.20074999999997</v>
      </c>
      <c r="M85" s="856"/>
      <c r="N85" s="57"/>
    </row>
    <row r="86" spans="1:14" ht="15" thickBot="1">
      <c r="B86" s="97" t="s">
        <v>1058</v>
      </c>
      <c r="C86" s="98"/>
      <c r="D86" s="98"/>
      <c r="E86" s="98"/>
      <c r="F86" s="98"/>
      <c r="G86" s="98"/>
      <c r="H86" s="98"/>
      <c r="I86" s="99"/>
      <c r="J86" s="100"/>
      <c r="K86" s="314">
        <v>0.05</v>
      </c>
      <c r="L86" s="857">
        <f>N79*K86</f>
        <v>911.20074999999997</v>
      </c>
      <c r="M86" s="858"/>
      <c r="N86" s="57"/>
    </row>
    <row r="87" spans="1:14" ht="15" thickBot="1">
      <c r="B87" s="820" t="s">
        <v>1037</v>
      </c>
      <c r="C87" s="821"/>
      <c r="D87" s="821"/>
      <c r="E87" s="821"/>
      <c r="F87" s="821"/>
      <c r="G87" s="821"/>
      <c r="H87" s="821"/>
      <c r="I87" s="821"/>
      <c r="J87" s="821"/>
      <c r="K87" s="821"/>
      <c r="L87" s="821"/>
      <c r="M87" s="822"/>
      <c r="N87" s="58">
        <f>L84+L85+L86</f>
        <v>5467.2044999999998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23691.219499999999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6"/>
      <c r="J36" s="277"/>
      <c r="K36" s="278">
        <f>VLOOKUP(A36,EQUIPOS!A6:D163,4,FALSE)</f>
        <v>59500</v>
      </c>
      <c r="L36" s="279"/>
      <c r="M36" s="345">
        <v>15</v>
      </c>
      <c r="N36" s="281">
        <f>K36/M36</f>
        <v>3966.6666666666665</v>
      </c>
    </row>
    <row r="37" spans="1:14">
      <c r="A37" s="119" t="s">
        <v>174</v>
      </c>
      <c r="B37" s="869" t="str">
        <f>VLOOKUP(A37,EQUIPOS!A7:D154,3,FALSE)</f>
        <v>Compactador vibratorio tipo DD-20</v>
      </c>
      <c r="C37" s="870"/>
      <c r="D37" s="870"/>
      <c r="E37" s="870"/>
      <c r="F37" s="870"/>
      <c r="G37" s="870"/>
      <c r="H37" s="871"/>
      <c r="I37" s="430"/>
      <c r="J37" s="431"/>
      <c r="K37" s="278">
        <f>VLOOKUP(A37,EQUIPOS!A7:D164,4,FALSE)</f>
        <v>80000</v>
      </c>
      <c r="L37" s="344"/>
      <c r="M37" s="345">
        <v>15</v>
      </c>
      <c r="N37" s="281">
        <f>K37/M37</f>
        <v>5333.333333333333</v>
      </c>
    </row>
    <row r="38" spans="1:14">
      <c r="A38" s="119" t="s">
        <v>269</v>
      </c>
      <c r="B38" s="869" t="str">
        <f>VLOOKUP(A38,EQUIPOS!A8:D154,3,FALSE)</f>
        <v>Motoniveladora  potencia 215 HP, ancho de cuchilla 4,27 m, peso 18 ton.</v>
      </c>
      <c r="C38" s="870"/>
      <c r="D38" s="870"/>
      <c r="E38" s="870"/>
      <c r="F38" s="870"/>
      <c r="G38" s="870"/>
      <c r="H38" s="871"/>
      <c r="I38" s="337"/>
      <c r="J38" s="339"/>
      <c r="K38" s="278">
        <f>VLOOKUP(A38,EQUIPOS!A8:D165,4,FALSE)</f>
        <v>152250</v>
      </c>
      <c r="L38" s="432"/>
      <c r="M38" s="433">
        <v>15</v>
      </c>
      <c r="N38" s="281">
        <f>K38/M38</f>
        <v>10150</v>
      </c>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0.02</v>
      </c>
      <c r="N41" s="353">
        <f>N75*M41</f>
        <v>42.556000000000004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SUM(N36:N41)</f>
        <v>19492.556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24660</v>
      </c>
      <c r="N48" s="281">
        <f>K48*M48</f>
        <v>32058</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60</v>
      </c>
      <c r="N49" s="281">
        <f>K49*M49</f>
        <v>1800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909" t="s">
        <v>1037</v>
      </c>
      <c r="C53" s="863"/>
      <c r="D53" s="863"/>
      <c r="E53" s="863"/>
      <c r="F53" s="863"/>
      <c r="G53" s="863"/>
      <c r="H53" s="863"/>
      <c r="I53" s="863"/>
      <c r="J53" s="863"/>
      <c r="K53" s="863"/>
      <c r="L53" s="863"/>
      <c r="M53" s="864"/>
      <c r="N53" s="110">
        <f>SUM(N48:N52)</f>
        <v>33858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6" t="s">
        <v>1045</v>
      </c>
      <c r="M57" s="885"/>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7">
        <f>VLOOKUP(A58,TRANSPORTE!A1:D117,4,FALSE)</f>
        <v>1100</v>
      </c>
      <c r="M58" s="908"/>
      <c r="N58" s="296">
        <f>K58*L58</f>
        <v>1430</v>
      </c>
    </row>
    <row r="59" spans="1:14">
      <c r="B59" s="52"/>
      <c r="C59" s="53"/>
      <c r="D59" s="53"/>
      <c r="E59" s="53"/>
      <c r="F59" s="53"/>
      <c r="G59" s="53"/>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1430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3"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120</v>
      </c>
      <c r="N69" s="404">
        <f>K69/M69</f>
        <v>1276.6833333333334</v>
      </c>
      <c r="O69" s="112"/>
    </row>
    <row r="70" spans="1:15">
      <c r="A70" s="173"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120</v>
      </c>
      <c r="N70" s="404">
        <f>K70/M70</f>
        <v>851.11666666666667</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0">
        <f>SUM(N69:N74)</f>
        <v>2127.8000000000002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56908.356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3"/>
      <c r="J81" s="343"/>
      <c r="K81" s="311" t="s">
        <v>1054</v>
      </c>
      <c r="L81" s="867" t="s">
        <v>1055</v>
      </c>
      <c r="M81" s="868"/>
      <c r="N81" s="312"/>
    </row>
    <row r="82" spans="1:14">
      <c r="B82" s="853" t="s">
        <v>1056</v>
      </c>
      <c r="C82" s="854"/>
      <c r="D82" s="854"/>
      <c r="E82" s="854"/>
      <c r="F82" s="854"/>
      <c r="G82" s="854"/>
      <c r="H82" s="854"/>
      <c r="I82" s="93"/>
      <c r="J82" s="94"/>
      <c r="K82" s="313">
        <v>0.2</v>
      </c>
      <c r="L82" s="855">
        <f>N77*K82</f>
        <v>11381.671200000001</v>
      </c>
      <c r="M82" s="856"/>
      <c r="N82" s="57"/>
    </row>
    <row r="83" spans="1:14">
      <c r="B83" s="95" t="s">
        <v>1057</v>
      </c>
      <c r="C83" s="96"/>
      <c r="D83" s="96"/>
      <c r="E83" s="96"/>
      <c r="F83" s="96"/>
      <c r="G83" s="96"/>
      <c r="H83" s="96"/>
      <c r="I83" s="93"/>
      <c r="J83" s="94"/>
      <c r="K83" s="313">
        <v>0.05</v>
      </c>
      <c r="L83" s="855">
        <f>N77*K83</f>
        <v>2845.4178000000002</v>
      </c>
      <c r="M83" s="856"/>
      <c r="N83" s="57"/>
    </row>
    <row r="84" spans="1:14" ht="15" thickBot="1">
      <c r="B84" s="97" t="s">
        <v>1058</v>
      </c>
      <c r="C84" s="98"/>
      <c r="D84" s="98"/>
      <c r="E84" s="98"/>
      <c r="F84" s="98"/>
      <c r="G84" s="98"/>
      <c r="H84" s="98"/>
      <c r="I84" s="99"/>
      <c r="J84" s="100"/>
      <c r="K84" s="314">
        <v>0.05</v>
      </c>
      <c r="L84" s="857">
        <f>N77*K84</f>
        <v>2845.4178000000002</v>
      </c>
      <c r="M84" s="858"/>
      <c r="N84" s="57"/>
    </row>
    <row r="85" spans="1:14" ht="15" thickBot="1">
      <c r="B85" s="820" t="s">
        <v>1037</v>
      </c>
      <c r="C85" s="821"/>
      <c r="D85" s="821"/>
      <c r="E85" s="821"/>
      <c r="F85" s="821"/>
      <c r="G85" s="821"/>
      <c r="H85" s="821"/>
      <c r="I85" s="821"/>
      <c r="J85" s="821"/>
      <c r="K85" s="821"/>
      <c r="L85" s="821"/>
      <c r="M85" s="822"/>
      <c r="N85" s="58">
        <f>L82+L83+L84</f>
        <v>17072.506799999999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6">
        <f>N77+N85</f>
        <v>73980.862800000003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0"/>
      <c r="K117" s="970"/>
      <c r="L117" s="970"/>
      <c r="M117" s="970"/>
      <c r="N117" s="971"/>
    </row>
    <row r="118" spans="2:14" ht="15" thickBot="1">
      <c r="B118" s="428" t="s">
        <v>2327</v>
      </c>
      <c r="C118" s="429"/>
      <c r="D118" s="429"/>
      <c r="E118" s="268"/>
      <c r="F118" s="268"/>
      <c r="G118" s="268"/>
      <c r="H118" s="268"/>
      <c r="I118" s="268"/>
      <c r="J118" s="972"/>
      <c r="K118" s="972"/>
      <c r="L118" s="972"/>
      <c r="M118" s="972"/>
      <c r="N118" s="973"/>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102.13400000000001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102.13400000000001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11030</v>
      </c>
      <c r="N48" s="281">
        <f>K48*M48</f>
        <v>7720.9999999999991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7720.9999999999991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50</v>
      </c>
      <c r="N71" s="404">
        <f>K71/M71</f>
        <v>2042.68</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0">
        <f>SUM(N71:N76)</f>
        <v>2042.68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9865.8139999999985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1973.1627999999998</v>
      </c>
      <c r="M84" s="856"/>
      <c r="N84" s="57"/>
    </row>
    <row r="85" spans="1:14">
      <c r="B85" s="95" t="s">
        <v>1057</v>
      </c>
      <c r="C85" s="96"/>
      <c r="D85" s="96"/>
      <c r="E85" s="96"/>
      <c r="F85" s="96"/>
      <c r="G85" s="96"/>
      <c r="H85" s="96"/>
      <c r="I85" s="93"/>
      <c r="J85" s="94"/>
      <c r="K85" s="313">
        <v>0.05</v>
      </c>
      <c r="L85" s="855">
        <f>N79*K85</f>
        <v>493.29069999999996</v>
      </c>
      <c r="M85" s="856"/>
      <c r="N85" s="57"/>
    </row>
    <row r="86" spans="1:14" ht="15" thickBot="1">
      <c r="B86" s="97" t="s">
        <v>1058</v>
      </c>
      <c r="C86" s="98"/>
      <c r="D86" s="98"/>
      <c r="E86" s="98"/>
      <c r="F86" s="98"/>
      <c r="G86" s="98"/>
      <c r="H86" s="98"/>
      <c r="I86" s="99"/>
      <c r="J86" s="100"/>
      <c r="K86" s="314">
        <v>0.05</v>
      </c>
      <c r="L86" s="857">
        <f>N79*K86</f>
        <v>493.29069999999996</v>
      </c>
      <c r="M86" s="858"/>
      <c r="N86" s="57"/>
    </row>
    <row r="87" spans="1:14" ht="15" thickBot="1">
      <c r="B87" s="820" t="s">
        <v>1037</v>
      </c>
      <c r="C87" s="821"/>
      <c r="D87" s="821"/>
      <c r="E87" s="821"/>
      <c r="F87" s="821"/>
      <c r="G87" s="821"/>
      <c r="H87" s="821"/>
      <c r="I87" s="821"/>
      <c r="J87" s="821"/>
      <c r="K87" s="821"/>
      <c r="L87" s="821"/>
      <c r="M87" s="822"/>
      <c r="N87" s="58">
        <f>L84+L85+L86</f>
        <v>2959.7441999999996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58">
        <f>N79+N87</f>
        <v>12825.558199999998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510.67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510.67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35960</v>
      </c>
      <c r="N48" s="281">
        <f>K48*M48</f>
        <v>7192</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2470</v>
      </c>
      <c r="N49" s="281">
        <f>K49*M49</f>
        <v>2593.5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9" t="s">
        <v>1037</v>
      </c>
      <c r="C55" s="863"/>
      <c r="D55" s="863"/>
      <c r="E55" s="863"/>
      <c r="F55" s="863"/>
      <c r="G55" s="863"/>
      <c r="H55" s="863"/>
      <c r="I55" s="863"/>
      <c r="J55" s="863"/>
      <c r="K55" s="863"/>
      <c r="L55" s="863"/>
      <c r="M55" s="864"/>
      <c r="N55" s="110">
        <f>SUM(N48:N54)</f>
        <v>9785.5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20</v>
      </c>
      <c r="N71" s="404">
        <f>K71/M71</f>
        <v>5106.7</v>
      </c>
      <c r="O71" s="112"/>
    </row>
    <row r="72" spans="1:15">
      <c r="A72" s="173"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69">
        <f>SUM(N71:N76)</f>
        <v>10213.4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20509.57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4101.9139999999998</v>
      </c>
      <c r="M84" s="856"/>
      <c r="N84" s="57"/>
    </row>
    <row r="85" spans="1:14">
      <c r="B85" s="95" t="s">
        <v>1057</v>
      </c>
      <c r="C85" s="96"/>
      <c r="D85" s="96"/>
      <c r="E85" s="96"/>
      <c r="F85" s="96"/>
      <c r="G85" s="96"/>
      <c r="H85" s="96"/>
      <c r="I85" s="93"/>
      <c r="J85" s="94"/>
      <c r="K85" s="313">
        <v>0.05</v>
      </c>
      <c r="L85" s="855">
        <f>N79*K85</f>
        <v>1025.4784999999999</v>
      </c>
      <c r="M85" s="856"/>
      <c r="N85" s="57"/>
    </row>
    <row r="86" spans="1:14" ht="15" thickBot="1">
      <c r="B86" s="97" t="s">
        <v>1058</v>
      </c>
      <c r="C86" s="98"/>
      <c r="D86" s="98"/>
      <c r="E86" s="98"/>
      <c r="F86" s="98"/>
      <c r="G86" s="98"/>
      <c r="H86" s="98"/>
      <c r="I86" s="99"/>
      <c r="J86" s="100"/>
      <c r="K86" s="314">
        <v>0.05</v>
      </c>
      <c r="L86" s="857">
        <f>N79*K86</f>
        <v>1025.4784999999999</v>
      </c>
      <c r="M86" s="858"/>
      <c r="N86" s="57"/>
    </row>
    <row r="87" spans="1:14" ht="15" thickBot="1">
      <c r="B87" s="820" t="s">
        <v>1037</v>
      </c>
      <c r="C87" s="821"/>
      <c r="D87" s="821"/>
      <c r="E87" s="821"/>
      <c r="F87" s="821"/>
      <c r="G87" s="821"/>
      <c r="H87" s="821"/>
      <c r="I87" s="821"/>
      <c r="J87" s="821"/>
      <c r="K87" s="821"/>
      <c r="L87" s="821"/>
      <c r="M87" s="822"/>
      <c r="N87" s="58">
        <f>L84+L85+L86</f>
        <v>6152.8710000000001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26662.440999999999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8.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6"/>
      <c r="J36" s="277"/>
      <c r="K36" s="278">
        <f>VLOOKUP(A36,EQUIPOS!A6:D163,4,FALSE)</f>
        <v>43420</v>
      </c>
      <c r="L36" s="279"/>
      <c r="M36" s="345">
        <v>1500</v>
      </c>
      <c r="N36" s="281">
        <f>K36/M36</f>
        <v>28.946666666666665</v>
      </c>
    </row>
    <row r="37" spans="1:14">
      <c r="A37" s="119" t="s">
        <v>361</v>
      </c>
      <c r="B37" s="869" t="str">
        <f>VLOOKUP(A37,EQUIPOS!A7:D154,3,FALSE)</f>
        <v>Vehículo delineador</v>
      </c>
      <c r="C37" s="870"/>
      <c r="D37" s="870"/>
      <c r="E37" s="870"/>
      <c r="F37" s="870"/>
      <c r="G37" s="870"/>
      <c r="H37" s="871"/>
      <c r="I37" s="430"/>
      <c r="J37" s="431"/>
      <c r="K37" s="278">
        <f>VLOOKUP(A37,EQUIPOS!A7:D164,4,FALSE)</f>
        <v>129800</v>
      </c>
      <c r="L37" s="344"/>
      <c r="M37" s="345">
        <v>1500</v>
      </c>
      <c r="N37" s="281">
        <f>K37/M37</f>
        <v>86.533333333333331</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0.21278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115.69277999999998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15000</v>
      </c>
      <c r="N48" s="281">
        <f>K48*M48</f>
        <v>690</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82950</v>
      </c>
      <c r="N49" s="281">
        <f>K49*M49</f>
        <v>1161.3</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36910</v>
      </c>
      <c r="N50" s="281">
        <f>K50*M50</f>
        <v>15.8713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1867.1713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12000</v>
      </c>
      <c r="N71" s="404">
        <f>K71/M71</f>
        <v>12.766833333333333</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12000</v>
      </c>
      <c r="N72" s="404">
        <f>K72/M72</f>
        <v>8.5111666666666661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21.277999999999999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2004.1420800000001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400.82841600000006</v>
      </c>
      <c r="M84" s="856"/>
      <c r="N84" s="57"/>
    </row>
    <row r="85" spans="1:14">
      <c r="B85" s="95" t="s">
        <v>1057</v>
      </c>
      <c r="C85" s="96"/>
      <c r="D85" s="96"/>
      <c r="E85" s="96"/>
      <c r="F85" s="96"/>
      <c r="G85" s="96"/>
      <c r="H85" s="96"/>
      <c r="I85" s="93"/>
      <c r="J85" s="94"/>
      <c r="K85" s="313">
        <v>0.05</v>
      </c>
      <c r="L85" s="855">
        <f>N79*K85</f>
        <v>100.20710400000002</v>
      </c>
      <c r="M85" s="856"/>
      <c r="N85" s="57"/>
    </row>
    <row r="86" spans="1:14" ht="15" thickBot="1">
      <c r="B86" s="97" t="s">
        <v>1058</v>
      </c>
      <c r="C86" s="98"/>
      <c r="D86" s="98"/>
      <c r="E86" s="98"/>
      <c r="F86" s="98"/>
      <c r="G86" s="98"/>
      <c r="H86" s="98"/>
      <c r="I86" s="99"/>
      <c r="J86" s="100"/>
      <c r="K86" s="314">
        <v>0.05</v>
      </c>
      <c r="L86" s="857">
        <f>N79*K86</f>
        <v>100.20710400000002</v>
      </c>
      <c r="M86" s="858"/>
      <c r="N86" s="57"/>
    </row>
    <row r="87" spans="1:14" ht="15" thickBot="1">
      <c r="B87" s="820" t="s">
        <v>1037</v>
      </c>
      <c r="C87" s="821"/>
      <c r="D87" s="821"/>
      <c r="E87" s="821"/>
      <c r="F87" s="821"/>
      <c r="G87" s="821"/>
      <c r="H87" s="821"/>
      <c r="I87" s="821"/>
      <c r="J87" s="821"/>
      <c r="K87" s="821"/>
      <c r="L87" s="821"/>
      <c r="M87" s="822"/>
      <c r="N87" s="58">
        <f>L84+L85+L86</f>
        <v>601.24262400000009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2605.3847040000001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6"/>
      <c r="J36" s="277"/>
      <c r="K36" s="278">
        <f>VLOOKUP(A36,EQUIPOS!A6:D163,4,FALSE)</f>
        <v>43420</v>
      </c>
      <c r="L36" s="279"/>
      <c r="M36" s="345">
        <v>1200</v>
      </c>
      <c r="N36" s="281">
        <f>K36/M36</f>
        <v>36.18333333333333</v>
      </c>
    </row>
    <row r="37" spans="1:14">
      <c r="A37" s="119" t="s">
        <v>201</v>
      </c>
      <c r="B37" s="869" t="str">
        <f>VLOOKUP(A37,EQUIPOS!A7:D154,3,FALSE)</f>
        <v>Equipo autopropulsado para pintura termoplástica</v>
      </c>
      <c r="C37" s="870"/>
      <c r="D37" s="870"/>
      <c r="E37" s="870"/>
      <c r="F37" s="870"/>
      <c r="G37" s="870"/>
      <c r="H37" s="871"/>
      <c r="I37" s="430"/>
      <c r="J37" s="431"/>
      <c r="K37" s="278">
        <f>VLOOKUP(A37,EQUIPOS!A7:D164,4,FALSE)</f>
        <v>105270</v>
      </c>
      <c r="L37" s="344"/>
      <c r="M37" s="345">
        <v>1200</v>
      </c>
      <c r="N37" s="281">
        <f>K37/M37</f>
        <v>87.724999999999994</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0.37236458333333333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124.28069791666667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15000</v>
      </c>
      <c r="N48" s="281">
        <f>K48*M48</f>
        <v>1620</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9240</v>
      </c>
      <c r="N49" s="281">
        <f>K49*M49</f>
        <v>720.72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2340.7200000000003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9600</v>
      </c>
      <c r="N71" s="404">
        <f>K71/M71</f>
        <v>26.5975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9600</v>
      </c>
      <c r="N72" s="404">
        <f>K72/M72</f>
        <v>10.638958333333333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37.236458333333331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2502.2371562500002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500.44743125000008</v>
      </c>
      <c r="M84" s="856"/>
      <c r="N84" s="57"/>
    </row>
    <row r="85" spans="1:14">
      <c r="B85" s="95" t="s">
        <v>1057</v>
      </c>
      <c r="C85" s="96"/>
      <c r="D85" s="96"/>
      <c r="E85" s="96"/>
      <c r="F85" s="96"/>
      <c r="G85" s="96"/>
      <c r="H85" s="96"/>
      <c r="I85" s="93"/>
      <c r="J85" s="94"/>
      <c r="K85" s="313">
        <v>0.05</v>
      </c>
      <c r="L85" s="855">
        <f>N79*K85</f>
        <v>125.11185781250002</v>
      </c>
      <c r="M85" s="856"/>
      <c r="N85" s="57"/>
    </row>
    <row r="86" spans="1:14" ht="15" thickBot="1">
      <c r="B86" s="97" t="s">
        <v>1058</v>
      </c>
      <c r="C86" s="98"/>
      <c r="D86" s="98"/>
      <c r="E86" s="98"/>
      <c r="F86" s="98"/>
      <c r="G86" s="98"/>
      <c r="H86" s="98"/>
      <c r="I86" s="99"/>
      <c r="J86" s="100"/>
      <c r="K86" s="314">
        <v>0.05</v>
      </c>
      <c r="L86" s="857">
        <f>N79*K86</f>
        <v>125.11185781250002</v>
      </c>
      <c r="M86" s="858"/>
      <c r="N86" s="57"/>
    </row>
    <row r="87" spans="1:14" ht="15" thickBot="1">
      <c r="B87" s="820" t="s">
        <v>1037</v>
      </c>
      <c r="C87" s="821"/>
      <c r="D87" s="821"/>
      <c r="E87" s="821"/>
      <c r="F87" s="821"/>
      <c r="G87" s="821"/>
      <c r="H87" s="821"/>
      <c r="I87" s="821"/>
      <c r="J87" s="821"/>
      <c r="K87" s="821"/>
      <c r="L87" s="821"/>
      <c r="M87" s="822"/>
      <c r="N87" s="58">
        <f>L84+L85+L86</f>
        <v>750.67114687500009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3252.9083031250002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199</v>
      </c>
      <c r="B36" s="869" t="str">
        <f>VLOOKUP(A36,EQUIPOS!A6:D154,3,FALSE)</f>
        <v xml:space="preserve">Equipo de pintura (Compresor), Presión máxima de trabajo 3300 psi.
</v>
      </c>
      <c r="C36" s="870"/>
      <c r="D36" s="870"/>
      <c r="E36" s="870"/>
      <c r="F36" s="870"/>
      <c r="G36" s="870"/>
      <c r="H36" s="871"/>
      <c r="I36" s="276"/>
      <c r="J36" s="277"/>
      <c r="K36" s="278">
        <f>VLOOKUP(A36,EQUIPOS!A6:D163,4,FALSE)</f>
        <v>13550</v>
      </c>
      <c r="L36" s="279"/>
      <c r="M36" s="345">
        <v>6.1</v>
      </c>
      <c r="N36" s="281">
        <f>K36/M36</f>
        <v>2221.311475409836</v>
      </c>
    </row>
    <row r="37" spans="1:14">
      <c r="A37" s="119" t="s">
        <v>138</v>
      </c>
      <c r="B37" s="869" t="str">
        <f>VLOOKUP(A37,EQUIPOS!A7:D154,3,FALSE)</f>
        <v>Camioneta D-300</v>
      </c>
      <c r="C37" s="870"/>
      <c r="D37" s="870"/>
      <c r="E37" s="870"/>
      <c r="F37" s="870"/>
      <c r="G37" s="870"/>
      <c r="H37" s="871"/>
      <c r="I37" s="430"/>
      <c r="J37" s="431"/>
      <c r="K37" s="278">
        <f>VLOOKUP(A37,EQUIPOS!A7:D164,4,FALSE)</f>
        <v>43420</v>
      </c>
      <c r="L37" s="344"/>
      <c r="M37" s="345">
        <v>6.1</v>
      </c>
      <c r="N37" s="281">
        <f>K37/M37</f>
        <v>7118.0327868852464</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73.252049180327873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9412.5963114754104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15000</v>
      </c>
      <c r="N48" s="281">
        <f>K48*M48</f>
        <v>5730</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36910</v>
      </c>
      <c r="N49" s="281">
        <f>K49*M49</f>
        <v>1845.5</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82950</v>
      </c>
      <c r="N50" s="281">
        <f>K50*M50</f>
        <v>9954</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17529.5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48.8</v>
      </c>
      <c r="N71" s="404">
        <f>K71/M71</f>
        <v>5232.2950819672133</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48.8</v>
      </c>
      <c r="N72" s="404">
        <f>K72/M72</f>
        <v>2092.9098360655739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7325.2049180327867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34267.301229508201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6853.4602459016405</v>
      </c>
      <c r="M84" s="856"/>
      <c r="N84" s="57"/>
    </row>
    <row r="85" spans="1:14">
      <c r="B85" s="95" t="s">
        <v>1057</v>
      </c>
      <c r="C85" s="96"/>
      <c r="D85" s="96"/>
      <c r="E85" s="96"/>
      <c r="F85" s="96"/>
      <c r="G85" s="96"/>
      <c r="H85" s="96"/>
      <c r="I85" s="93"/>
      <c r="J85" s="94"/>
      <c r="K85" s="313">
        <v>0.05</v>
      </c>
      <c r="L85" s="855">
        <f>N79*K85</f>
        <v>1713.3650614754101</v>
      </c>
      <c r="M85" s="856"/>
      <c r="N85" s="57"/>
    </row>
    <row r="86" spans="1:14" ht="15" thickBot="1">
      <c r="B86" s="97" t="s">
        <v>1058</v>
      </c>
      <c r="C86" s="98"/>
      <c r="D86" s="98"/>
      <c r="E86" s="98"/>
      <c r="F86" s="98"/>
      <c r="G86" s="98"/>
      <c r="H86" s="98"/>
      <c r="I86" s="99"/>
      <c r="J86" s="100"/>
      <c r="K86" s="314">
        <v>0.05</v>
      </c>
      <c r="L86" s="857">
        <f>N79*K86</f>
        <v>1713.3650614754101</v>
      </c>
      <c r="M86" s="858"/>
      <c r="N86" s="57"/>
    </row>
    <row r="87" spans="1:14" ht="15" thickBot="1">
      <c r="B87" s="820" t="s">
        <v>1037</v>
      </c>
      <c r="C87" s="821"/>
      <c r="D87" s="821"/>
      <c r="E87" s="821"/>
      <c r="F87" s="821"/>
      <c r="G87" s="821"/>
      <c r="H87" s="821"/>
      <c r="I87" s="821"/>
      <c r="J87" s="821"/>
      <c r="K87" s="821"/>
      <c r="L87" s="821"/>
      <c r="M87" s="822"/>
      <c r="N87" s="58">
        <f>L84+L85+L86</f>
        <v>10280.19036885246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44547.491598360662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6"/>
      <c r="J36" s="277"/>
      <c r="K36" s="278">
        <f>VLOOKUP(A36,EQUIPOS!A6:D163,4,FALSE)</f>
        <v>43420</v>
      </c>
      <c r="L36" s="279"/>
      <c r="M36" s="345">
        <v>6</v>
      </c>
      <c r="N36" s="281">
        <f>K36/M36</f>
        <v>7236.666666666667</v>
      </c>
    </row>
    <row r="37" spans="1:14">
      <c r="A37" s="119" t="s">
        <v>1795</v>
      </c>
      <c r="B37" s="869" t="str">
        <f>VLOOKUP(A37,EQUIPOS!A7:D154,3,FALSE)</f>
        <v>Caldera para pintura termoplástica</v>
      </c>
      <c r="C37" s="870"/>
      <c r="D37" s="870"/>
      <c r="E37" s="870"/>
      <c r="F37" s="870"/>
      <c r="G37" s="870"/>
      <c r="H37" s="871"/>
      <c r="I37" s="430"/>
      <c r="J37" s="431"/>
      <c r="K37" s="278">
        <f>VLOOKUP(A37,EQUIPOS!A7:D164,4,FALSE)</f>
        <v>65100</v>
      </c>
      <c r="L37" s="344"/>
      <c r="M37" s="345">
        <v>6</v>
      </c>
      <c r="N37" s="281">
        <f>K37/M37</f>
        <v>10850</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85.111874999999998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18171.778541666667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15000</v>
      </c>
      <c r="N48" s="281">
        <f>K48*M48</f>
        <v>13500</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9240</v>
      </c>
      <c r="N49" s="281">
        <f>K49*M49</f>
        <v>6006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19506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48</v>
      </c>
      <c r="N71" s="404">
        <f>K71/M71</f>
        <v>6383.395833333333</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48</v>
      </c>
      <c r="N72" s="404">
        <f>K72/M72</f>
        <v>2127.7916666666665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8511.1875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46188.966041666667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9237.7932083333344</v>
      </c>
      <c r="M84" s="856"/>
      <c r="N84" s="57"/>
    </row>
    <row r="85" spans="1:14">
      <c r="B85" s="95" t="s">
        <v>1057</v>
      </c>
      <c r="C85" s="96"/>
      <c r="D85" s="96"/>
      <c r="E85" s="96"/>
      <c r="F85" s="96"/>
      <c r="G85" s="96"/>
      <c r="H85" s="96"/>
      <c r="I85" s="93"/>
      <c r="J85" s="94"/>
      <c r="K85" s="313">
        <v>0.05</v>
      </c>
      <c r="L85" s="855">
        <f>N79*K85</f>
        <v>2309.4483020833336</v>
      </c>
      <c r="M85" s="856"/>
      <c r="N85" s="57"/>
    </row>
    <row r="86" spans="1:14" ht="15" thickBot="1">
      <c r="B86" s="97" t="s">
        <v>1058</v>
      </c>
      <c r="C86" s="98"/>
      <c r="D86" s="98"/>
      <c r="E86" s="98"/>
      <c r="F86" s="98"/>
      <c r="G86" s="98"/>
      <c r="H86" s="98"/>
      <c r="I86" s="99"/>
      <c r="J86" s="100"/>
      <c r="K86" s="314">
        <v>0.05</v>
      </c>
      <c r="L86" s="857">
        <f>N79*K86</f>
        <v>2309.4483020833336</v>
      </c>
      <c r="M86" s="858"/>
      <c r="N86" s="57"/>
    </row>
    <row r="87" spans="1:14" ht="15" thickBot="1">
      <c r="B87" s="820" t="s">
        <v>1037</v>
      </c>
      <c r="C87" s="821"/>
      <c r="D87" s="821"/>
      <c r="E87" s="821"/>
      <c r="F87" s="821"/>
      <c r="G87" s="821"/>
      <c r="H87" s="821"/>
      <c r="I87" s="821"/>
      <c r="J87" s="821"/>
      <c r="K87" s="821"/>
      <c r="L87" s="821"/>
      <c r="M87" s="822"/>
      <c r="N87" s="58">
        <f>L84+L85+L86</f>
        <v>13856.689812500003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60045.655854166667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6"/>
      <c r="J36" s="277"/>
      <c r="K36" s="278">
        <f>VLOOKUP(A36,EQUIPOS!A6:D163,4,FALSE)</f>
        <v>43420</v>
      </c>
      <c r="L36" s="279"/>
      <c r="M36" s="345">
        <v>250</v>
      </c>
      <c r="N36" s="281">
        <f>K36/M36</f>
        <v>173.68</v>
      </c>
    </row>
    <row r="37" spans="1:14">
      <c r="A37" s="119" t="s">
        <v>251</v>
      </c>
      <c r="B37" s="869" t="str">
        <f>VLOOKUP(A37,EQUIPOS!A7:D154,3,FALSE)</f>
        <v>Maquina térmica pegatachas</v>
      </c>
      <c r="C37" s="870"/>
      <c r="D37" s="870"/>
      <c r="E37" s="870"/>
      <c r="F37" s="870"/>
      <c r="G37" s="870"/>
      <c r="H37" s="871"/>
      <c r="I37" s="430"/>
      <c r="J37" s="431"/>
      <c r="K37" s="278">
        <f>VLOOKUP(A37,EQUIPOS!A7:D164,4,FALSE)</f>
        <v>28350</v>
      </c>
      <c r="L37" s="344"/>
      <c r="M37" s="345">
        <v>250</v>
      </c>
      <c r="N37" s="281">
        <f>K37/M37</f>
        <v>113.4</v>
      </c>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1.0213399999999999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288.10134000000005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9240</v>
      </c>
      <c r="N48" s="281">
        <f>K48*M48</f>
        <v>739.2</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8000</v>
      </c>
      <c r="N49" s="281">
        <f>K49*M49</f>
        <v>8000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8739.2000000000007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2000</v>
      </c>
      <c r="N71" s="404">
        <f>K71/M71</f>
        <v>51.067</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102.134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9129.43534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1825.887068</v>
      </c>
      <c r="M84" s="856"/>
      <c r="N84" s="57"/>
    </row>
    <row r="85" spans="1:14">
      <c r="B85" s="95" t="s">
        <v>1057</v>
      </c>
      <c r="C85" s="96"/>
      <c r="D85" s="96"/>
      <c r="E85" s="96"/>
      <c r="F85" s="96"/>
      <c r="G85" s="96"/>
      <c r="H85" s="96"/>
      <c r="I85" s="93"/>
      <c r="J85" s="94"/>
      <c r="K85" s="313">
        <v>0.05</v>
      </c>
      <c r="L85" s="855">
        <f>N79*K85</f>
        <v>456.471767</v>
      </c>
      <c r="M85" s="856"/>
      <c r="N85" s="57"/>
    </row>
    <row r="86" spans="1:14" ht="15" thickBot="1">
      <c r="B86" s="97" t="s">
        <v>1058</v>
      </c>
      <c r="C86" s="98"/>
      <c r="D86" s="98"/>
      <c r="E86" s="98"/>
      <c r="F86" s="98"/>
      <c r="G86" s="98"/>
      <c r="H86" s="98"/>
      <c r="I86" s="99"/>
      <c r="J86" s="100"/>
      <c r="K86" s="314">
        <v>0.05</v>
      </c>
      <c r="L86" s="857">
        <f>N79*K86</f>
        <v>456.471767</v>
      </c>
      <c r="M86" s="858"/>
      <c r="N86" s="57"/>
    </row>
    <row r="87" spans="1:14" ht="15" thickBot="1">
      <c r="B87" s="820" t="s">
        <v>1037</v>
      </c>
      <c r="C87" s="821"/>
      <c r="D87" s="821"/>
      <c r="E87" s="821"/>
      <c r="F87" s="821"/>
      <c r="G87" s="821"/>
      <c r="H87" s="821"/>
      <c r="I87" s="821"/>
      <c r="J87" s="821"/>
      <c r="K87" s="821"/>
      <c r="L87" s="821"/>
      <c r="M87" s="822"/>
      <c r="N87" s="58">
        <f>L84+L85+L86</f>
        <v>2738.830602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11868.265942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6"/>
      <c r="J36" s="277"/>
      <c r="K36" s="278">
        <f>VLOOKUP(A36,EQUIPOS!A6:D163,4,FALSE)</f>
        <v>43420</v>
      </c>
      <c r="L36" s="279"/>
      <c r="M36" s="345">
        <v>3.75</v>
      </c>
      <c r="N36" s="281">
        <f>K36/M36</f>
        <v>11578.666666666666</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85.112000000000009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11663.778666666665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90750</v>
      </c>
      <c r="N48" s="281">
        <f>K48*M48</f>
        <v>90750</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0</v>
      </c>
      <c r="N49" s="281">
        <f>K49*M49</f>
        <v>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332110</v>
      </c>
      <c r="N50" s="281">
        <f>K50*M50</f>
        <v>9963.2999999999993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100713.3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30</v>
      </c>
      <c r="N72" s="404">
        <f>K72/M72</f>
        <v>5106.7333333333336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8511.2000000000007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120888.27866666667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24177.655733333333</v>
      </c>
      <c r="M84" s="856"/>
      <c r="N84" s="57"/>
    </row>
    <row r="85" spans="1:14">
      <c r="B85" s="95" t="s">
        <v>1057</v>
      </c>
      <c r="C85" s="96"/>
      <c r="D85" s="96"/>
      <c r="E85" s="96"/>
      <c r="F85" s="96"/>
      <c r="G85" s="96"/>
      <c r="H85" s="96"/>
      <c r="I85" s="93"/>
      <c r="J85" s="94"/>
      <c r="K85" s="313">
        <v>0.05</v>
      </c>
      <c r="L85" s="855">
        <f>N79*K85</f>
        <v>6044.4139333333333</v>
      </c>
      <c r="M85" s="856"/>
      <c r="N85" s="57"/>
    </row>
    <row r="86" spans="1:14" ht="15" thickBot="1">
      <c r="B86" s="97" t="s">
        <v>1058</v>
      </c>
      <c r="C86" s="98"/>
      <c r="D86" s="98"/>
      <c r="E86" s="98"/>
      <c r="F86" s="98"/>
      <c r="G86" s="98"/>
      <c r="H86" s="98"/>
      <c r="I86" s="99"/>
      <c r="J86" s="100"/>
      <c r="K86" s="314">
        <v>0.05</v>
      </c>
      <c r="L86" s="857">
        <f>N79*K86</f>
        <v>6044.4139333333333</v>
      </c>
      <c r="M86" s="858"/>
      <c r="N86" s="57"/>
    </row>
    <row r="87" spans="1:14" ht="15" thickBot="1">
      <c r="B87" s="820" t="s">
        <v>1037</v>
      </c>
      <c r="C87" s="821"/>
      <c r="D87" s="821"/>
      <c r="E87" s="821"/>
      <c r="F87" s="821"/>
      <c r="G87" s="821"/>
      <c r="H87" s="821"/>
      <c r="I87" s="821"/>
      <c r="J87" s="821"/>
      <c r="K87" s="821"/>
      <c r="L87" s="821"/>
      <c r="M87" s="822"/>
      <c r="N87" s="58">
        <f>L84+L85+L86</f>
        <v>36266.4836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157154.76226666666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8.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6"/>
      <c r="J36" s="277"/>
      <c r="K36" s="278">
        <f>VLOOKUP(A36,EQUIPOS!A6:D163,4,FALSE)</f>
        <v>43420</v>
      </c>
      <c r="L36" s="279"/>
      <c r="M36" s="345">
        <v>3.75</v>
      </c>
      <c r="N36" s="281">
        <f>K36/M36</f>
        <v>11578.666666666666</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85.112000000000009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11663.778666666665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90750</v>
      </c>
      <c r="N48" s="281">
        <f>K48*M48</f>
        <v>90750</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0</v>
      </c>
      <c r="N49" s="281">
        <f>K49*M49</f>
        <v>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332110</v>
      </c>
      <c r="N50" s="281">
        <f>K50*M50</f>
        <v>9963.2999999999993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100713.3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30</v>
      </c>
      <c r="N72" s="404">
        <f>K72/M72</f>
        <v>5106.7333333333336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8511.2000000000007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120888.27866666667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24177.655733333333</v>
      </c>
      <c r="M84" s="856"/>
      <c r="N84" s="57"/>
    </row>
    <row r="85" spans="1:14">
      <c r="B85" s="95" t="s">
        <v>1057</v>
      </c>
      <c r="C85" s="96"/>
      <c r="D85" s="96"/>
      <c r="E85" s="96"/>
      <c r="F85" s="96"/>
      <c r="G85" s="96"/>
      <c r="H85" s="96"/>
      <c r="I85" s="93"/>
      <c r="J85" s="94"/>
      <c r="K85" s="313">
        <v>0.05</v>
      </c>
      <c r="L85" s="855">
        <f>N79*K85</f>
        <v>6044.4139333333333</v>
      </c>
      <c r="M85" s="856"/>
      <c r="N85" s="57"/>
    </row>
    <row r="86" spans="1:14" ht="15" thickBot="1">
      <c r="B86" s="97" t="s">
        <v>1058</v>
      </c>
      <c r="C86" s="98"/>
      <c r="D86" s="98"/>
      <c r="E86" s="98"/>
      <c r="F86" s="98"/>
      <c r="G86" s="98"/>
      <c r="H86" s="98"/>
      <c r="I86" s="99"/>
      <c r="J86" s="100"/>
      <c r="K86" s="314">
        <v>0.05</v>
      </c>
      <c r="L86" s="857">
        <f>N79*K86</f>
        <v>6044.4139333333333</v>
      </c>
      <c r="M86" s="858"/>
      <c r="N86" s="57"/>
    </row>
    <row r="87" spans="1:14" ht="15" thickBot="1">
      <c r="B87" s="820" t="s">
        <v>1037</v>
      </c>
      <c r="C87" s="821"/>
      <c r="D87" s="821"/>
      <c r="E87" s="821"/>
      <c r="F87" s="821"/>
      <c r="G87" s="821"/>
      <c r="H87" s="821"/>
      <c r="I87" s="821"/>
      <c r="J87" s="821"/>
      <c r="K87" s="821"/>
      <c r="L87" s="821"/>
      <c r="M87" s="822"/>
      <c r="N87" s="58">
        <f>L84+L85+L86</f>
        <v>36266.4836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157154.76226666666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6"/>
      <c r="J36" s="277"/>
      <c r="K36" s="278">
        <f>VLOOKUP(A36,EQUIPOS!A6:D163,4,FALSE)</f>
        <v>43420</v>
      </c>
      <c r="L36" s="279"/>
      <c r="M36" s="345">
        <v>3</v>
      </c>
      <c r="N36" s="281">
        <f>K36/M36</f>
        <v>14473.333333333334</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42.555833333333332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14515.889166666668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150000</v>
      </c>
      <c r="N48" s="281">
        <f>K48*M48</f>
        <v>150000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332110</v>
      </c>
      <c r="N49" s="281">
        <f>K49*M49</f>
        <v>19926.599999999999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169926.6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24</v>
      </c>
      <c r="N71" s="404">
        <f>K71/M71</f>
        <v>4255.583333333333</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4255.583333333333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188698.07250000001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37739.614500000003</v>
      </c>
      <c r="M84" s="856"/>
      <c r="N84" s="57"/>
    </row>
    <row r="85" spans="1:14">
      <c r="B85" s="95" t="s">
        <v>1057</v>
      </c>
      <c r="C85" s="96"/>
      <c r="D85" s="96"/>
      <c r="E85" s="96"/>
      <c r="F85" s="96"/>
      <c r="G85" s="96"/>
      <c r="H85" s="96"/>
      <c r="I85" s="93"/>
      <c r="J85" s="94"/>
      <c r="K85" s="313">
        <v>0.05</v>
      </c>
      <c r="L85" s="855">
        <f>N79*K85</f>
        <v>9434.9036250000008</v>
      </c>
      <c r="M85" s="856"/>
      <c r="N85" s="57"/>
    </row>
    <row r="86" spans="1:14" ht="15" thickBot="1">
      <c r="B86" s="97" t="s">
        <v>1058</v>
      </c>
      <c r="C86" s="98"/>
      <c r="D86" s="98"/>
      <c r="E86" s="98"/>
      <c r="F86" s="98"/>
      <c r="G86" s="98"/>
      <c r="H86" s="98"/>
      <c r="I86" s="99"/>
      <c r="J86" s="100"/>
      <c r="K86" s="314">
        <v>0.05</v>
      </c>
      <c r="L86" s="857">
        <f>N79*K86</f>
        <v>9434.9036250000008</v>
      </c>
      <c r="M86" s="858"/>
      <c r="N86" s="57"/>
    </row>
    <row r="87" spans="1:14" ht="15" thickBot="1">
      <c r="B87" s="820" t="s">
        <v>1037</v>
      </c>
      <c r="C87" s="821"/>
      <c r="D87" s="821"/>
      <c r="E87" s="821"/>
      <c r="F87" s="821"/>
      <c r="G87" s="821"/>
      <c r="H87" s="821"/>
      <c r="I87" s="821"/>
      <c r="J87" s="821"/>
      <c r="K87" s="821"/>
      <c r="L87" s="821"/>
      <c r="M87" s="822"/>
      <c r="N87" s="58">
        <f>L84+L85+L86</f>
        <v>56609.421750000001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245307.49425000002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135</v>
      </c>
      <c r="B36" s="869" t="str">
        <f>VLOOKUP(A36,EQUIPOS!A6:D154,3,FALSE)</f>
        <v>Camión 350</v>
      </c>
      <c r="C36" s="870"/>
      <c r="D36" s="870"/>
      <c r="E36" s="870"/>
      <c r="F36" s="870"/>
      <c r="G36" s="870"/>
      <c r="H36" s="871"/>
      <c r="I36" s="276"/>
      <c r="J36" s="277"/>
      <c r="K36" s="278">
        <f>VLOOKUP(A36,EQUIPOS!A6:D163,4,FALSE)</f>
        <v>43420</v>
      </c>
      <c r="L36" s="279"/>
      <c r="M36" s="345">
        <v>6.25</v>
      </c>
      <c r="N36" s="281">
        <f>K36/M36</f>
        <v>6947.2</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306.40300000000002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7253.6030000000001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107650</v>
      </c>
      <c r="N48" s="281">
        <f>K48*M48</f>
        <v>26912.5</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350000</v>
      </c>
      <c r="N49" s="281">
        <f>K49*M49</f>
        <v>84745.762711864401</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111658.2627118644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50</v>
      </c>
      <c r="N71" s="404">
        <f>K71/M71</f>
        <v>4085.38</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50</v>
      </c>
      <c r="N72" s="404">
        <f>K72/M72</f>
        <v>2042.68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6128.06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125039.9257118644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25007.985142372883</v>
      </c>
      <c r="M84" s="856"/>
      <c r="N84" s="57"/>
    </row>
    <row r="85" spans="1:14">
      <c r="B85" s="95" t="s">
        <v>1057</v>
      </c>
      <c r="C85" s="96"/>
      <c r="D85" s="96"/>
      <c r="E85" s="96"/>
      <c r="F85" s="96"/>
      <c r="G85" s="96"/>
      <c r="H85" s="96"/>
      <c r="I85" s="93"/>
      <c r="J85" s="94"/>
      <c r="K85" s="313">
        <v>0.05</v>
      </c>
      <c r="L85" s="855">
        <f>N79*K85</f>
        <v>6251.9962855932208</v>
      </c>
      <c r="M85" s="856"/>
      <c r="N85" s="57"/>
    </row>
    <row r="86" spans="1:14" ht="15" thickBot="1">
      <c r="B86" s="97" t="s">
        <v>1058</v>
      </c>
      <c r="C86" s="98"/>
      <c r="D86" s="98"/>
      <c r="E86" s="98"/>
      <c r="F86" s="98"/>
      <c r="G86" s="98"/>
      <c r="H86" s="98"/>
      <c r="I86" s="99"/>
      <c r="J86" s="100"/>
      <c r="K86" s="314">
        <v>0.05</v>
      </c>
      <c r="L86" s="857">
        <f>N79*K86</f>
        <v>6251.9962855932208</v>
      </c>
      <c r="M86" s="858"/>
      <c r="N86" s="57"/>
    </row>
    <row r="87" spans="1:14" ht="15" thickBot="1">
      <c r="B87" s="820" t="s">
        <v>1037</v>
      </c>
      <c r="C87" s="821"/>
      <c r="D87" s="821"/>
      <c r="E87" s="821"/>
      <c r="F87" s="821"/>
      <c r="G87" s="821"/>
      <c r="H87" s="821"/>
      <c r="I87" s="821"/>
      <c r="J87" s="821"/>
      <c r="K87" s="821"/>
      <c r="L87" s="821"/>
      <c r="M87" s="822"/>
      <c r="N87" s="58">
        <f>L84+L85+L86</f>
        <v>37511.977713559325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162551.90342542372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34.044666666666664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34.044666666666664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50320</v>
      </c>
      <c r="N48" s="281">
        <f>K48*M48</f>
        <v>50320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50320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3404.4666666666667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53758.511333333336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10751.702266666667</v>
      </c>
      <c r="M84" s="856"/>
      <c r="N84" s="57"/>
    </row>
    <row r="85" spans="1:14">
      <c r="B85" s="95" t="s">
        <v>1057</v>
      </c>
      <c r="C85" s="96"/>
      <c r="D85" s="96"/>
      <c r="E85" s="96"/>
      <c r="F85" s="96"/>
      <c r="G85" s="96"/>
      <c r="H85" s="96"/>
      <c r="I85" s="93"/>
      <c r="J85" s="94"/>
      <c r="K85" s="313">
        <v>0.05</v>
      </c>
      <c r="L85" s="855">
        <f>N79*K85</f>
        <v>2687.9255666666668</v>
      </c>
      <c r="M85" s="856"/>
      <c r="N85" s="57"/>
    </row>
    <row r="86" spans="1:14" ht="15" thickBot="1">
      <c r="B86" s="97" t="s">
        <v>1058</v>
      </c>
      <c r="C86" s="98"/>
      <c r="D86" s="98"/>
      <c r="E86" s="98"/>
      <c r="F86" s="98"/>
      <c r="G86" s="98"/>
      <c r="H86" s="98"/>
      <c r="I86" s="99"/>
      <c r="J86" s="100"/>
      <c r="K86" s="314">
        <v>0.05</v>
      </c>
      <c r="L86" s="857">
        <f>N79*K86</f>
        <v>2687.9255666666668</v>
      </c>
      <c r="M86" s="858"/>
      <c r="N86" s="57"/>
    </row>
    <row r="87" spans="1:14" ht="15" thickBot="1">
      <c r="B87" s="820" t="s">
        <v>1037</v>
      </c>
      <c r="C87" s="821"/>
      <c r="D87" s="821"/>
      <c r="E87" s="821"/>
      <c r="F87" s="821"/>
      <c r="G87" s="821"/>
      <c r="H87" s="821"/>
      <c r="I87" s="821"/>
      <c r="J87" s="821"/>
      <c r="K87" s="821"/>
      <c r="L87" s="821"/>
      <c r="M87" s="822"/>
      <c r="N87" s="58">
        <f>L84+L85+L86</f>
        <v>16127.553400000001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69886.064733333333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35.218620689655175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35.218620689655175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100000</v>
      </c>
      <c r="N48" s="281">
        <f>K48*M48</f>
        <v>100000</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100000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9"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29</v>
      </c>
      <c r="N71" s="404">
        <f>K71/M71</f>
        <v>3521.8620689655172</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3521.8620689655172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103557.08068965518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20711.416137931039</v>
      </c>
      <c r="M84" s="856"/>
      <c r="N84" s="57"/>
    </row>
    <row r="85" spans="1:14">
      <c r="B85" s="95" t="s">
        <v>1057</v>
      </c>
      <c r="C85" s="96"/>
      <c r="D85" s="96"/>
      <c r="E85" s="96"/>
      <c r="F85" s="96"/>
      <c r="G85" s="96"/>
      <c r="H85" s="96"/>
      <c r="I85" s="93"/>
      <c r="J85" s="94"/>
      <c r="K85" s="313">
        <v>0.05</v>
      </c>
      <c r="L85" s="855">
        <f>N79*K85</f>
        <v>5177.8540344827597</v>
      </c>
      <c r="M85" s="856"/>
      <c r="N85" s="57"/>
    </row>
    <row r="86" spans="1:14" ht="15" thickBot="1">
      <c r="B86" s="97" t="s">
        <v>1058</v>
      </c>
      <c r="C86" s="98"/>
      <c r="D86" s="98"/>
      <c r="E86" s="98"/>
      <c r="F86" s="98"/>
      <c r="G86" s="98"/>
      <c r="H86" s="98"/>
      <c r="I86" s="99"/>
      <c r="J86" s="100"/>
      <c r="K86" s="314">
        <v>0.05</v>
      </c>
      <c r="L86" s="857">
        <f>N79*K86</f>
        <v>5177.8540344827597</v>
      </c>
      <c r="M86" s="858"/>
      <c r="N86" s="57"/>
    </row>
    <row r="87" spans="1:14" ht="15" thickBot="1">
      <c r="B87" s="820" t="s">
        <v>1037</v>
      </c>
      <c r="C87" s="821"/>
      <c r="D87" s="821"/>
      <c r="E87" s="821"/>
      <c r="F87" s="821"/>
      <c r="G87" s="821"/>
      <c r="H87" s="821"/>
      <c r="I87" s="821"/>
      <c r="J87" s="821"/>
      <c r="K87" s="821"/>
      <c r="L87" s="821"/>
      <c r="M87" s="822"/>
      <c r="N87" s="58">
        <f>L84+L85+L86</f>
        <v>31067.124206896558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134624.20489655173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35.218620689655175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35.218620689655175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30350</v>
      </c>
      <c r="N48" s="281">
        <f>K48*M48</f>
        <v>30350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30350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29</v>
      </c>
      <c r="N71" s="404">
        <f>K71/M71</f>
        <v>3521.8620689655172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3521.8620689655172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33907.080689655173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6781.4161379310353</v>
      </c>
      <c r="M84" s="856"/>
      <c r="N84" s="57"/>
    </row>
    <row r="85" spans="1:14">
      <c r="B85" s="95" t="s">
        <v>1057</v>
      </c>
      <c r="C85" s="96"/>
      <c r="D85" s="96"/>
      <c r="E85" s="96"/>
      <c r="F85" s="96"/>
      <c r="G85" s="96"/>
      <c r="H85" s="96"/>
      <c r="I85" s="93"/>
      <c r="J85" s="94"/>
      <c r="K85" s="313">
        <v>0.05</v>
      </c>
      <c r="L85" s="855">
        <f>N79*K85</f>
        <v>1695.3540344827588</v>
      </c>
      <c r="M85" s="856"/>
      <c r="N85" s="57"/>
    </row>
    <row r="86" spans="1:14" ht="15" thickBot="1">
      <c r="B86" s="97" t="s">
        <v>1058</v>
      </c>
      <c r="C86" s="98"/>
      <c r="D86" s="98"/>
      <c r="E86" s="98"/>
      <c r="F86" s="98"/>
      <c r="G86" s="98"/>
      <c r="H86" s="98"/>
      <c r="I86" s="99"/>
      <c r="J86" s="100"/>
      <c r="K86" s="314">
        <v>0.05</v>
      </c>
      <c r="L86" s="857">
        <f>N79*K86</f>
        <v>1695.3540344827588</v>
      </c>
      <c r="M86" s="858"/>
      <c r="N86" s="57"/>
    </row>
    <row r="87" spans="1:14" ht="15" thickBot="1">
      <c r="B87" s="820" t="s">
        <v>1037</v>
      </c>
      <c r="C87" s="821"/>
      <c r="D87" s="821"/>
      <c r="E87" s="821"/>
      <c r="F87" s="821"/>
      <c r="G87" s="821"/>
      <c r="H87" s="821"/>
      <c r="I87" s="821"/>
      <c r="J87" s="821"/>
      <c r="K87" s="821"/>
      <c r="L87" s="821"/>
      <c r="M87" s="822"/>
      <c r="N87" s="58">
        <f>L84+L85+L86</f>
        <v>10172.124206896555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44079.204896551732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363</v>
      </c>
      <c r="B36" s="869" t="str">
        <f>VLOOKUP(A36,EQUIPOS!A6:D154,3,FALSE)</f>
        <v>Vibrador de concreto, Motor de 3 hp a 18.000 rpm Mangueras de 4 mt</v>
      </c>
      <c r="C36" s="870"/>
      <c r="D36" s="870"/>
      <c r="E36" s="870"/>
      <c r="F36" s="870"/>
      <c r="G36" s="870"/>
      <c r="H36" s="871"/>
      <c r="I36" s="276"/>
      <c r="J36" s="277"/>
      <c r="K36" s="278">
        <f>VLOOKUP(A36,EQUIPOS!A6:D163,4,FALSE)</f>
        <v>5210</v>
      </c>
      <c r="L36" s="279"/>
      <c r="M36" s="345">
        <v>1.25</v>
      </c>
      <c r="N36" s="281">
        <f>K36/M36</f>
        <v>4168</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0.02</v>
      </c>
      <c r="N41" s="353">
        <f>N77*M41</f>
        <v>510.67199999999997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4678.6719999999996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3110</v>
      </c>
      <c r="N48" s="281">
        <f>K48*M48</f>
        <v>29856</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347530</v>
      </c>
      <c r="N49" s="281">
        <f>K49*M49</f>
        <v>41703.599999999999</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23660</v>
      </c>
      <c r="N50" s="281">
        <f>K50*M50</f>
        <v>11830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83389.600000000006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v>
      </c>
      <c r="N71" s="404">
        <f>K71/M71</f>
        <v>15320.2</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25533.599999999999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113601.872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22720.374400000001</v>
      </c>
      <c r="M84" s="856"/>
      <c r="N84" s="57"/>
    </row>
    <row r="85" spans="1:14">
      <c r="B85" s="95" t="s">
        <v>1057</v>
      </c>
      <c r="C85" s="96"/>
      <c r="D85" s="96"/>
      <c r="E85" s="96"/>
      <c r="F85" s="96"/>
      <c r="G85" s="96"/>
      <c r="H85" s="96"/>
      <c r="I85" s="93"/>
      <c r="J85" s="94"/>
      <c r="K85" s="313">
        <v>0.05</v>
      </c>
      <c r="L85" s="855">
        <f>N79*K85</f>
        <v>5680.0936000000002</v>
      </c>
      <c r="M85" s="856"/>
      <c r="N85" s="57"/>
    </row>
    <row r="86" spans="1:14" ht="15" thickBot="1">
      <c r="B86" s="97" t="s">
        <v>1058</v>
      </c>
      <c r="C86" s="98"/>
      <c r="D86" s="98"/>
      <c r="E86" s="98"/>
      <c r="F86" s="98"/>
      <c r="G86" s="98"/>
      <c r="H86" s="98"/>
      <c r="I86" s="99"/>
      <c r="J86" s="100"/>
      <c r="K86" s="314">
        <v>0.05</v>
      </c>
      <c r="L86" s="857">
        <f>N79*K86</f>
        <v>5680.0936000000002</v>
      </c>
      <c r="M86" s="858"/>
      <c r="N86" s="57"/>
    </row>
    <row r="87" spans="1:14" ht="15" thickBot="1">
      <c r="B87" s="820" t="s">
        <v>1037</v>
      </c>
      <c r="C87" s="821"/>
      <c r="D87" s="821"/>
      <c r="E87" s="821"/>
      <c r="F87" s="821"/>
      <c r="G87" s="821"/>
      <c r="H87" s="821"/>
      <c r="I87" s="821"/>
      <c r="J87" s="821"/>
      <c r="K87" s="821"/>
      <c r="L87" s="821"/>
      <c r="M87" s="822"/>
      <c r="N87" s="58">
        <f>L84+L85+L86</f>
        <v>34080.561600000001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147682.43359999999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7.2952857142857148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7.2952857142857148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11900</v>
      </c>
      <c r="N48" s="281">
        <f>K48*M48</f>
        <v>11900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11900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70</v>
      </c>
      <c r="N71" s="404">
        <f>K71/M71</f>
        <v>729.52857142857147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729.52857142857147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12636.823857142857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2527.3647714285717</v>
      </c>
      <c r="M84" s="856"/>
      <c r="N84" s="57"/>
    </row>
    <row r="85" spans="1:14">
      <c r="B85" s="95" t="s">
        <v>1057</v>
      </c>
      <c r="C85" s="96"/>
      <c r="D85" s="96"/>
      <c r="E85" s="96"/>
      <c r="F85" s="96"/>
      <c r="G85" s="96"/>
      <c r="H85" s="96"/>
      <c r="I85" s="93"/>
      <c r="J85" s="94"/>
      <c r="K85" s="313">
        <v>0.05</v>
      </c>
      <c r="L85" s="855">
        <f>N79*K85</f>
        <v>631.84119285714291</v>
      </c>
      <c r="M85" s="856"/>
      <c r="N85" s="57"/>
    </row>
    <row r="86" spans="1:14" ht="15" thickBot="1">
      <c r="B86" s="97" t="s">
        <v>1058</v>
      </c>
      <c r="C86" s="98"/>
      <c r="D86" s="98"/>
      <c r="E86" s="98"/>
      <c r="F86" s="98"/>
      <c r="G86" s="98"/>
      <c r="H86" s="98"/>
      <c r="I86" s="99"/>
      <c r="J86" s="100"/>
      <c r="K86" s="314">
        <v>0.05</v>
      </c>
      <c r="L86" s="857">
        <f>N79*K86</f>
        <v>631.84119285714291</v>
      </c>
      <c r="M86" s="858"/>
      <c r="N86" s="57"/>
    </row>
    <row r="87" spans="1:14" ht="15" thickBot="1">
      <c r="B87" s="820" t="s">
        <v>1037</v>
      </c>
      <c r="C87" s="821"/>
      <c r="D87" s="821"/>
      <c r="E87" s="821"/>
      <c r="F87" s="821"/>
      <c r="G87" s="821"/>
      <c r="H87" s="821"/>
      <c r="I87" s="821"/>
      <c r="J87" s="821"/>
      <c r="K87" s="821"/>
      <c r="L87" s="821"/>
      <c r="M87" s="822"/>
      <c r="N87" s="58">
        <f>L84+L85+L86</f>
        <v>3791.0471571428579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16427.871014285716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4"/>
      <c r="C1" s="926"/>
      <c r="D1" s="927"/>
      <c r="E1" s="927"/>
      <c r="F1" s="927"/>
      <c r="G1" s="927"/>
      <c r="H1" s="927"/>
      <c r="I1" s="927"/>
      <c r="J1" s="928"/>
      <c r="K1" s="929" t="s">
        <v>1017</v>
      </c>
      <c r="L1" s="931" t="s">
        <v>2304</v>
      </c>
      <c r="M1" s="932"/>
      <c r="N1" s="933"/>
    </row>
    <row r="2" spans="2:14" ht="24.7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6"/>
      <c r="J36" s="277"/>
      <c r="K36" s="278">
        <f>VLOOKUP(A36,EQUIPOS!A6:D163,4,FALSE)</f>
        <v>43420</v>
      </c>
      <c r="L36" s="279"/>
      <c r="M36" s="345">
        <v>160</v>
      </c>
      <c r="N36" s="281">
        <f>K36/M36</f>
        <v>271.375</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19.150124999999999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290.525125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26430</v>
      </c>
      <c r="N48" s="281">
        <f>K48*M48</f>
        <v>26430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332110</v>
      </c>
      <c r="N49" s="281">
        <f>K49*M49</f>
        <v>9963.2999999999993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36393.300000000003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80</v>
      </c>
      <c r="N71" s="404">
        <f>K71/M71</f>
        <v>1276.675</v>
      </c>
      <c r="O71" s="112"/>
    </row>
    <row r="72" spans="1:15">
      <c r="A72" s="173" t="s">
        <v>6</v>
      </c>
      <c r="B72" s="55" t="str">
        <f>VLOOKUP(A72,'MANO DE OBRA'!A8:D69,3,FALSE)</f>
        <v xml:space="preserve">Obrero </v>
      </c>
      <c r="C72" s="53"/>
      <c r="D72" s="53"/>
      <c r="E72" s="53"/>
      <c r="F72" s="53"/>
      <c r="G72" s="53"/>
      <c r="H72" s="53"/>
      <c r="I72" s="301">
        <f>K72/J72*100</f>
        <v>27603.783783783787</v>
      </c>
      <c r="J72" s="302">
        <v>185</v>
      </c>
      <c r="K72" s="303">
        <f>VLOOKUP(A72,'MANO DE OBRA'!A8:D100,4,FALSE)</f>
        <v>51067</v>
      </c>
      <c r="L72" s="56"/>
      <c r="M72" s="443">
        <v>80</v>
      </c>
      <c r="N72" s="404">
        <f>K72/M72</f>
        <v>638.33749999999998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1915.0124999999998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38598.837625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7719.7675250000002</v>
      </c>
      <c r="M84" s="856"/>
      <c r="N84" s="57"/>
    </row>
    <row r="85" spans="1:14">
      <c r="B85" s="95" t="s">
        <v>1057</v>
      </c>
      <c r="C85" s="96"/>
      <c r="D85" s="96"/>
      <c r="E85" s="96"/>
      <c r="F85" s="96"/>
      <c r="G85" s="96"/>
      <c r="H85" s="96"/>
      <c r="I85" s="93"/>
      <c r="J85" s="94"/>
      <c r="K85" s="313">
        <v>0.05</v>
      </c>
      <c r="L85" s="855">
        <f>N79*K85</f>
        <v>1929.9418812500001</v>
      </c>
      <c r="M85" s="856"/>
      <c r="N85" s="57"/>
    </row>
    <row r="86" spans="1:14" ht="15" thickBot="1">
      <c r="B86" s="97" t="s">
        <v>1058</v>
      </c>
      <c r="C86" s="98"/>
      <c r="D86" s="98"/>
      <c r="E86" s="98"/>
      <c r="F86" s="98"/>
      <c r="G86" s="98"/>
      <c r="H86" s="98"/>
      <c r="I86" s="99"/>
      <c r="J86" s="100"/>
      <c r="K86" s="314">
        <v>0.05</v>
      </c>
      <c r="L86" s="857">
        <f>N79*K86</f>
        <v>1929.9418812500001</v>
      </c>
      <c r="M86" s="858"/>
      <c r="N86" s="57"/>
    </row>
    <row r="87" spans="1:14" ht="15" thickBot="1">
      <c r="B87" s="820" t="s">
        <v>1037</v>
      </c>
      <c r="C87" s="821"/>
      <c r="D87" s="821"/>
      <c r="E87" s="821"/>
      <c r="F87" s="821"/>
      <c r="G87" s="821"/>
      <c r="H87" s="821"/>
      <c r="I87" s="821"/>
      <c r="J87" s="821"/>
      <c r="K87" s="821"/>
      <c r="L87" s="821"/>
      <c r="M87" s="822"/>
      <c r="N87" s="58">
        <f>L84+L85+L86</f>
        <v>11579.651287500001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50178.488912500005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68.089333333333329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6000</v>
      </c>
      <c r="N48" s="281">
        <f>K48*M48</f>
        <v>240</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15000</v>
      </c>
      <c r="N49" s="281">
        <f>K49*M49</f>
        <v>6000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510</v>
      </c>
      <c r="N50" s="281">
        <f>K50*M50</f>
        <v>1530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7770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680.89333333333332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8518.9826666666668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1703.7965333333334</v>
      </c>
      <c r="M84" s="856"/>
      <c r="N84" s="57"/>
    </row>
    <row r="85" spans="1:14">
      <c r="B85" s="95" t="s">
        <v>1057</v>
      </c>
      <c r="C85" s="96"/>
      <c r="D85" s="96"/>
      <c r="E85" s="96"/>
      <c r="F85" s="96"/>
      <c r="G85" s="96"/>
      <c r="H85" s="96"/>
      <c r="I85" s="93"/>
      <c r="J85" s="94"/>
      <c r="K85" s="313">
        <v>0.05</v>
      </c>
      <c r="L85" s="855">
        <f>N79*K85</f>
        <v>425.94913333333335</v>
      </c>
      <c r="M85" s="856"/>
      <c r="N85" s="57"/>
    </row>
    <row r="86" spans="1:14" ht="15" thickBot="1">
      <c r="B86" s="97" t="s">
        <v>1058</v>
      </c>
      <c r="C86" s="98"/>
      <c r="D86" s="98"/>
      <c r="E86" s="98"/>
      <c r="F86" s="98"/>
      <c r="G86" s="98"/>
      <c r="H86" s="98"/>
      <c r="I86" s="99"/>
      <c r="J86" s="100"/>
      <c r="K86" s="314">
        <v>0.05</v>
      </c>
      <c r="L86" s="857">
        <f>N79*K86</f>
        <v>425.94913333333335</v>
      </c>
      <c r="M86" s="858"/>
      <c r="N86" s="57"/>
    </row>
    <row r="87" spans="1:14" ht="15" thickBot="1">
      <c r="B87" s="820" t="s">
        <v>1037</v>
      </c>
      <c r="C87" s="821"/>
      <c r="D87" s="821"/>
      <c r="E87" s="821"/>
      <c r="F87" s="821"/>
      <c r="G87" s="821"/>
      <c r="H87" s="821"/>
      <c r="I87" s="821"/>
      <c r="J87" s="821"/>
      <c r="K87" s="821"/>
      <c r="L87" s="821"/>
      <c r="M87" s="822"/>
      <c r="N87" s="58">
        <f>L84+L85+L86</f>
        <v>2555.6948000000002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11074.677466666668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68.089333333333329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21000</v>
      </c>
      <c r="N48" s="281">
        <f>K48*M48</f>
        <v>8400</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510</v>
      </c>
      <c r="N49" s="281">
        <f>K49*M49</f>
        <v>1530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9930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680.89333333333332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10678.982666666667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2135.7965333333336</v>
      </c>
      <c r="M84" s="856"/>
      <c r="N84" s="57"/>
    </row>
    <row r="85" spans="1:14">
      <c r="B85" s="95" t="s">
        <v>1057</v>
      </c>
      <c r="C85" s="96"/>
      <c r="D85" s="96"/>
      <c r="E85" s="96"/>
      <c r="F85" s="96"/>
      <c r="G85" s="96"/>
      <c r="H85" s="96"/>
      <c r="I85" s="93"/>
      <c r="J85" s="94"/>
      <c r="K85" s="313">
        <v>0.05</v>
      </c>
      <c r="L85" s="855">
        <f>N79*K85</f>
        <v>533.94913333333341</v>
      </c>
      <c r="M85" s="856"/>
      <c r="N85" s="57"/>
    </row>
    <row r="86" spans="1:14" ht="15" thickBot="1">
      <c r="B86" s="97" t="s">
        <v>1058</v>
      </c>
      <c r="C86" s="98"/>
      <c r="D86" s="98"/>
      <c r="E86" s="98"/>
      <c r="F86" s="98"/>
      <c r="G86" s="98"/>
      <c r="H86" s="98"/>
      <c r="I86" s="99"/>
      <c r="J86" s="100"/>
      <c r="K86" s="314">
        <v>0.05</v>
      </c>
      <c r="L86" s="857">
        <f>N79*K86</f>
        <v>533.94913333333341</v>
      </c>
      <c r="M86" s="858"/>
      <c r="N86" s="57"/>
    </row>
    <row r="87" spans="1:14" ht="15" thickBot="1">
      <c r="B87" s="820" t="s">
        <v>1037</v>
      </c>
      <c r="C87" s="821"/>
      <c r="D87" s="821"/>
      <c r="E87" s="821"/>
      <c r="F87" s="821"/>
      <c r="G87" s="821"/>
      <c r="H87" s="821"/>
      <c r="I87" s="821"/>
      <c r="J87" s="821"/>
      <c r="K87" s="821"/>
      <c r="L87" s="821"/>
      <c r="M87" s="822"/>
      <c r="N87" s="58">
        <f>L84+L85+L86</f>
        <v>3203.6948000000007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13882.677466666668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272.35733333333332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272.35733333333332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6000</v>
      </c>
      <c r="N48" s="281">
        <f>K48*M48</f>
        <v>480</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15000</v>
      </c>
      <c r="N49" s="281">
        <f>K49*M49</f>
        <v>6000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510</v>
      </c>
      <c r="N50" s="281">
        <f>K50*M50</f>
        <v>1530</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13405</v>
      </c>
      <c r="N51" s="281">
        <f>K51*M51</f>
        <v>20107.5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28117.5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75</v>
      </c>
      <c r="N71" s="404">
        <f>K71/M71</f>
        <v>1361.7866666666666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75</v>
      </c>
      <c r="N72" s="404">
        <f>K72/M72</f>
        <v>1361.7866666666666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51"/>
    </row>
    <row r="77" spans="1:15" ht="15" thickBot="1">
      <c r="B77" s="820" t="s">
        <v>1037</v>
      </c>
      <c r="C77" s="821"/>
      <c r="D77" s="821"/>
      <c r="E77" s="821"/>
      <c r="F77" s="821"/>
      <c r="G77" s="821"/>
      <c r="H77" s="821"/>
      <c r="I77" s="821"/>
      <c r="J77" s="821"/>
      <c r="K77" s="821"/>
      <c r="L77" s="821"/>
      <c r="M77" s="822"/>
      <c r="N77" s="310">
        <f>SUM(N71:N76)</f>
        <v>2723.5733333333333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31113.430666666667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6222.6861333333336</v>
      </c>
      <c r="M84" s="856"/>
      <c r="N84" s="57"/>
    </row>
    <row r="85" spans="1:14">
      <c r="B85" s="95" t="s">
        <v>1057</v>
      </c>
      <c r="C85" s="96"/>
      <c r="D85" s="96"/>
      <c r="E85" s="96"/>
      <c r="F85" s="96"/>
      <c r="G85" s="96"/>
      <c r="H85" s="96"/>
      <c r="I85" s="93"/>
      <c r="J85" s="94"/>
      <c r="K85" s="313">
        <v>0.05</v>
      </c>
      <c r="L85" s="855">
        <f>N79*K85</f>
        <v>1555.6715333333334</v>
      </c>
      <c r="M85" s="856"/>
      <c r="N85" s="57"/>
    </row>
    <row r="86" spans="1:14" ht="15" thickBot="1">
      <c r="B86" s="97" t="s">
        <v>1058</v>
      </c>
      <c r="C86" s="98"/>
      <c r="D86" s="98"/>
      <c r="E86" s="98"/>
      <c r="F86" s="98"/>
      <c r="G86" s="98"/>
      <c r="H86" s="98"/>
      <c r="I86" s="99"/>
      <c r="J86" s="100"/>
      <c r="K86" s="314">
        <v>0.05</v>
      </c>
      <c r="L86" s="857">
        <f>N79*K86</f>
        <v>1555.6715333333334</v>
      </c>
      <c r="M86" s="858"/>
      <c r="N86" s="57"/>
    </row>
    <row r="87" spans="1:14" ht="15" thickBot="1">
      <c r="B87" s="820" t="s">
        <v>1037</v>
      </c>
      <c r="C87" s="821"/>
      <c r="D87" s="821"/>
      <c r="E87" s="821"/>
      <c r="F87" s="821"/>
      <c r="G87" s="821"/>
      <c r="H87" s="821"/>
      <c r="I87" s="821"/>
      <c r="J87" s="821"/>
      <c r="K87" s="821"/>
      <c r="L87" s="821"/>
      <c r="M87" s="822"/>
      <c r="N87" s="58">
        <f>L84+L85+L86</f>
        <v>9334.0292000000009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40447.459866666672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272.35733333333332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272.35733333333332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21000</v>
      </c>
      <c r="N48" s="281">
        <f>K48*M48</f>
        <v>8400</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510</v>
      </c>
      <c r="N49" s="281">
        <f>K49*M49</f>
        <v>1530</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13405</v>
      </c>
      <c r="N50" s="281">
        <f>K50*M50</f>
        <v>20107.5</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30037.5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75</v>
      </c>
      <c r="N71" s="404">
        <f>K71/M71</f>
        <v>1361.7866666666666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75</v>
      </c>
      <c r="N72" s="404">
        <f>K72/M72</f>
        <v>1361.7866666666666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2723.5733333333333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33033.430666666667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6606.6861333333336</v>
      </c>
      <c r="M84" s="856"/>
      <c r="N84" s="57"/>
    </row>
    <row r="85" spans="1:14">
      <c r="B85" s="95" t="s">
        <v>1057</v>
      </c>
      <c r="C85" s="96"/>
      <c r="D85" s="96"/>
      <c r="E85" s="96"/>
      <c r="F85" s="96"/>
      <c r="G85" s="96"/>
      <c r="H85" s="96"/>
      <c r="I85" s="93"/>
      <c r="J85" s="94"/>
      <c r="K85" s="313">
        <v>0.05</v>
      </c>
      <c r="L85" s="855">
        <f>N79*K85</f>
        <v>1651.6715333333334</v>
      </c>
      <c r="M85" s="856"/>
      <c r="N85" s="57"/>
    </row>
    <row r="86" spans="1:14" ht="15" thickBot="1">
      <c r="B86" s="97" t="s">
        <v>1058</v>
      </c>
      <c r="C86" s="98"/>
      <c r="D86" s="98"/>
      <c r="E86" s="98"/>
      <c r="F86" s="98"/>
      <c r="G86" s="98"/>
      <c r="H86" s="98"/>
      <c r="I86" s="99"/>
      <c r="J86" s="100"/>
      <c r="K86" s="314">
        <v>0.05</v>
      </c>
      <c r="L86" s="857">
        <f>N79*K86</f>
        <v>1651.6715333333334</v>
      </c>
      <c r="M86" s="858"/>
      <c r="N86" s="57"/>
    </row>
    <row r="87" spans="1:14" ht="15" thickBot="1">
      <c r="B87" s="820" t="s">
        <v>1037</v>
      </c>
      <c r="C87" s="821"/>
      <c r="D87" s="821"/>
      <c r="E87" s="821"/>
      <c r="F87" s="821"/>
      <c r="G87" s="821"/>
      <c r="H87" s="821"/>
      <c r="I87" s="821"/>
      <c r="J87" s="821"/>
      <c r="K87" s="821"/>
      <c r="L87" s="821"/>
      <c r="M87" s="822"/>
      <c r="N87" s="58">
        <f>L84+L85+L86</f>
        <v>9910.0292000000009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42943.459866666672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241</v>
      </c>
      <c r="B36" s="869" t="str">
        <f>VLOOKUP(A36,EQUIPOS!A6:D154,3,FALSE)</f>
        <v>Grúa (capacidad 15 ton)</v>
      </c>
      <c r="C36" s="870"/>
      <c r="D36" s="870"/>
      <c r="E36" s="870"/>
      <c r="F36" s="870"/>
      <c r="G36" s="870"/>
      <c r="H36" s="871"/>
      <c r="I36" s="276"/>
      <c r="J36" s="277"/>
      <c r="K36" s="278">
        <f>VLOOKUP(A36,EQUIPOS!A6:D163,4,FALSE)</f>
        <v>144900</v>
      </c>
      <c r="L36" s="279"/>
      <c r="M36" s="345">
        <v>0.75</v>
      </c>
      <c r="N36" s="281">
        <f>K36/M36</f>
        <v>193200</v>
      </c>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0.2</v>
      </c>
      <c r="N41" s="353">
        <f>N77*M41</f>
        <v>8511.2000000000007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201711.2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58000</v>
      </c>
      <c r="N48" s="281">
        <f>K48*M48</f>
        <v>58000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58000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6</v>
      </c>
      <c r="N71" s="404">
        <f>K71/M71</f>
        <v>17022.333333333332</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6</v>
      </c>
      <c r="N72" s="404">
        <f>K72/M72</f>
        <v>25533.666666666668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42556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302267.2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60453.440000000002</v>
      </c>
      <c r="M84" s="856"/>
      <c r="N84" s="57"/>
    </row>
    <row r="85" spans="1:14">
      <c r="B85" s="95" t="s">
        <v>1057</v>
      </c>
      <c r="C85" s="96"/>
      <c r="D85" s="96"/>
      <c r="E85" s="96"/>
      <c r="F85" s="96"/>
      <c r="G85" s="96"/>
      <c r="H85" s="96"/>
      <c r="I85" s="93"/>
      <c r="J85" s="94"/>
      <c r="K85" s="313">
        <v>0.05</v>
      </c>
      <c r="L85" s="855">
        <f>N79*K85</f>
        <v>15113.36</v>
      </c>
      <c r="M85" s="856"/>
      <c r="N85" s="57"/>
    </row>
    <row r="86" spans="1:14" ht="15" thickBot="1">
      <c r="B86" s="97" t="s">
        <v>1058</v>
      </c>
      <c r="C86" s="98"/>
      <c r="D86" s="98"/>
      <c r="E86" s="98"/>
      <c r="F86" s="98"/>
      <c r="G86" s="98"/>
      <c r="H86" s="98"/>
      <c r="I86" s="99"/>
      <c r="J86" s="100"/>
      <c r="K86" s="314">
        <v>0.05</v>
      </c>
      <c r="L86" s="857">
        <f>N79*K86</f>
        <v>15113.36</v>
      </c>
      <c r="M86" s="858"/>
      <c r="N86" s="57"/>
    </row>
    <row r="87" spans="1:14" ht="15" thickBot="1">
      <c r="B87" s="820" t="s">
        <v>1037</v>
      </c>
      <c r="C87" s="821"/>
      <c r="D87" s="821"/>
      <c r="E87" s="821"/>
      <c r="F87" s="821"/>
      <c r="G87" s="821"/>
      <c r="H87" s="821"/>
      <c r="I87" s="821"/>
      <c r="J87" s="821"/>
      <c r="K87" s="821"/>
      <c r="L87" s="821"/>
      <c r="M87" s="822"/>
      <c r="N87" s="58">
        <f>L84+L85+L86</f>
        <v>90680.16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392947.36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0.2</v>
      </c>
      <c r="N41" s="353">
        <f>N77*M41</f>
        <v>6383.4000000000005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6383.4000000000005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58000</v>
      </c>
      <c r="N48" s="281">
        <f>K48*M48</f>
        <v>58000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58000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8</v>
      </c>
      <c r="N71" s="404">
        <f>K71/M71</f>
        <v>12766.75</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8</v>
      </c>
      <c r="N72" s="404">
        <f>K72/M72</f>
        <v>19150.25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51"/>
    </row>
    <row r="77" spans="1:15" ht="15" thickBot="1">
      <c r="B77" s="820" t="s">
        <v>1037</v>
      </c>
      <c r="C77" s="821"/>
      <c r="D77" s="821"/>
      <c r="E77" s="821"/>
      <c r="F77" s="821"/>
      <c r="G77" s="821"/>
      <c r="H77" s="821"/>
      <c r="I77" s="821"/>
      <c r="J77" s="821"/>
      <c r="K77" s="821"/>
      <c r="L77" s="821"/>
      <c r="M77" s="822"/>
      <c r="N77" s="310">
        <f>SUM(N71:N76)</f>
        <v>31917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96300.4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19260.079999999998</v>
      </c>
      <c r="M84" s="856"/>
      <c r="N84" s="57"/>
    </row>
    <row r="85" spans="1:14">
      <c r="B85" s="95" t="s">
        <v>1057</v>
      </c>
      <c r="C85" s="96"/>
      <c r="D85" s="96"/>
      <c r="E85" s="96"/>
      <c r="F85" s="96"/>
      <c r="G85" s="96"/>
      <c r="H85" s="96"/>
      <c r="I85" s="93"/>
      <c r="J85" s="94"/>
      <c r="K85" s="313">
        <v>0.05</v>
      </c>
      <c r="L85" s="855">
        <f>N79*K85</f>
        <v>4815.0199999999995</v>
      </c>
      <c r="M85" s="856"/>
      <c r="N85" s="57"/>
    </row>
    <row r="86" spans="1:14" ht="15" thickBot="1">
      <c r="B86" s="97" t="s">
        <v>1058</v>
      </c>
      <c r="C86" s="98"/>
      <c r="D86" s="98"/>
      <c r="E86" s="98"/>
      <c r="F86" s="98"/>
      <c r="G86" s="98"/>
      <c r="H86" s="98"/>
      <c r="I86" s="99"/>
      <c r="J86" s="100"/>
      <c r="K86" s="314">
        <v>0.05</v>
      </c>
      <c r="L86" s="857">
        <f>N79*K86</f>
        <v>4815.0199999999995</v>
      </c>
      <c r="M86" s="858"/>
      <c r="N86" s="57"/>
    </row>
    <row r="87" spans="1:14" ht="15" thickBot="1">
      <c r="B87" s="820" t="s">
        <v>1037</v>
      </c>
      <c r="C87" s="821"/>
      <c r="D87" s="821"/>
      <c r="E87" s="821"/>
      <c r="F87" s="821"/>
      <c r="G87" s="821"/>
      <c r="H87" s="821"/>
      <c r="I87" s="821"/>
      <c r="J87" s="821"/>
      <c r="K87" s="821"/>
      <c r="L87" s="821"/>
      <c r="M87" s="822"/>
      <c r="N87" s="58">
        <f>L84+L85+L86</f>
        <v>28890.12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125190.51999999999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0.15</v>
      </c>
      <c r="N41" s="353">
        <f>N77*M41</f>
        <v>2553.35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2553.35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58000</v>
      </c>
      <c r="N48" s="281">
        <f>K48*M48</f>
        <v>58000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58000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12</v>
      </c>
      <c r="N71" s="404">
        <f>K71/M71</f>
        <v>8511.1666666666661</v>
      </c>
      <c r="O71" s="112"/>
    </row>
    <row r="72" spans="1:15">
      <c r="A72" s="177"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12</v>
      </c>
      <c r="N72" s="404">
        <f>K72/M72</f>
        <v>8511.1666666666661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51"/>
    </row>
    <row r="77" spans="1:15" ht="15" thickBot="1">
      <c r="B77" s="820" t="s">
        <v>1037</v>
      </c>
      <c r="C77" s="821"/>
      <c r="D77" s="821"/>
      <c r="E77" s="821"/>
      <c r="F77" s="821"/>
      <c r="G77" s="821"/>
      <c r="H77" s="821"/>
      <c r="I77" s="821"/>
      <c r="J77" s="821"/>
      <c r="K77" s="821"/>
      <c r="L77" s="821"/>
      <c r="M77" s="822"/>
      <c r="N77" s="310">
        <f>SUM(N71:N76)</f>
        <v>17022.333333333332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77575.683333333334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15515.136666666667</v>
      </c>
      <c r="M84" s="856"/>
      <c r="N84" s="57"/>
    </row>
    <row r="85" spans="1:14">
      <c r="B85" s="95" t="s">
        <v>1057</v>
      </c>
      <c r="C85" s="96"/>
      <c r="D85" s="96"/>
      <c r="E85" s="96"/>
      <c r="F85" s="96"/>
      <c r="G85" s="96"/>
      <c r="H85" s="96"/>
      <c r="I85" s="93"/>
      <c r="J85" s="94"/>
      <c r="K85" s="313">
        <v>0.05</v>
      </c>
      <c r="L85" s="855">
        <f>N79*K85</f>
        <v>3878.7841666666668</v>
      </c>
      <c r="M85" s="856"/>
      <c r="N85" s="57"/>
    </row>
    <row r="86" spans="1:14" ht="15" thickBot="1">
      <c r="B86" s="97" t="s">
        <v>1058</v>
      </c>
      <c r="C86" s="98"/>
      <c r="D86" s="98"/>
      <c r="E86" s="98"/>
      <c r="F86" s="98"/>
      <c r="G86" s="98"/>
      <c r="H86" s="98"/>
      <c r="I86" s="99"/>
      <c r="J86" s="100"/>
      <c r="K86" s="314">
        <v>0.05</v>
      </c>
      <c r="L86" s="857">
        <f>N79*K86</f>
        <v>3878.7841666666668</v>
      </c>
      <c r="M86" s="858"/>
      <c r="N86" s="57"/>
    </row>
    <row r="87" spans="1:14" ht="15" thickBot="1">
      <c r="B87" s="820" t="s">
        <v>1037</v>
      </c>
      <c r="C87" s="821"/>
      <c r="D87" s="821"/>
      <c r="E87" s="821"/>
      <c r="F87" s="821"/>
      <c r="G87" s="821"/>
      <c r="H87" s="821"/>
      <c r="I87" s="821"/>
      <c r="J87" s="821"/>
      <c r="K87" s="821"/>
      <c r="L87" s="821"/>
      <c r="M87" s="822"/>
      <c r="N87" s="58">
        <f>L84+L85+L86</f>
        <v>23272.705000000002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100848.38833333334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0.15</v>
      </c>
      <c r="N41" s="353">
        <f>N77*M41</f>
        <v>1915.0124999999998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1915.0124999999998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58000</v>
      </c>
      <c r="N48" s="281">
        <f>K48*M48</f>
        <v>58000</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58000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16</v>
      </c>
      <c r="N71" s="404">
        <f>K71/M71</f>
        <v>6383.375</v>
      </c>
      <c r="O71" s="112"/>
    </row>
    <row r="72" spans="1:15">
      <c r="A72" s="177"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12766.75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72681.762499999997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14536.352500000001</v>
      </c>
      <c r="M84" s="856"/>
      <c r="N84" s="57"/>
    </row>
    <row r="85" spans="1:14">
      <c r="B85" s="95" t="s">
        <v>1057</v>
      </c>
      <c r="C85" s="96"/>
      <c r="D85" s="96"/>
      <c r="E85" s="96"/>
      <c r="F85" s="96"/>
      <c r="G85" s="96"/>
      <c r="H85" s="96"/>
      <c r="I85" s="93"/>
      <c r="J85" s="94"/>
      <c r="K85" s="313">
        <v>0.05</v>
      </c>
      <c r="L85" s="855">
        <f>N79*K85</f>
        <v>3634.0881250000002</v>
      </c>
      <c r="M85" s="856"/>
      <c r="N85" s="57"/>
    </row>
    <row r="86" spans="1:14" ht="15" thickBot="1">
      <c r="B86" s="97" t="s">
        <v>1058</v>
      </c>
      <c r="C86" s="98"/>
      <c r="D86" s="98"/>
      <c r="E86" s="98"/>
      <c r="F86" s="98"/>
      <c r="G86" s="98"/>
      <c r="H86" s="98"/>
      <c r="I86" s="99"/>
      <c r="J86" s="100"/>
      <c r="K86" s="314">
        <v>0.05</v>
      </c>
      <c r="L86" s="857">
        <f>N79*K86</f>
        <v>3634.0881250000002</v>
      </c>
      <c r="M86" s="858"/>
      <c r="N86" s="57"/>
    </row>
    <row r="87" spans="1:14" ht="15" thickBot="1">
      <c r="B87" s="820" t="s">
        <v>1037</v>
      </c>
      <c r="C87" s="821"/>
      <c r="D87" s="821"/>
      <c r="E87" s="821"/>
      <c r="F87" s="821"/>
      <c r="G87" s="821"/>
      <c r="H87" s="821"/>
      <c r="I87" s="821"/>
      <c r="J87" s="821"/>
      <c r="K87" s="821"/>
      <c r="L87" s="821"/>
      <c r="M87" s="822"/>
      <c r="N87" s="58">
        <f>L84+L85+L86</f>
        <v>21804.528750000005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94486.291250000009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0.15</v>
      </c>
      <c r="N41" s="353">
        <f>N77*M41</f>
        <v>10728.403361344537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10728.403361344537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39960</v>
      </c>
      <c r="N48" s="281">
        <f>K48*M48</f>
        <v>83916</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58000</v>
      </c>
      <c r="N49" s="281">
        <f>K49*M49</f>
        <v>58000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141916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3.57</v>
      </c>
      <c r="N71" s="404">
        <f>K71/M71</f>
        <v>28608.963585434176</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3.57</v>
      </c>
      <c r="N72" s="404">
        <f>K72/M72</f>
        <v>42913.725490196077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71522.689075630245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224167.09243697478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44833.418487394956</v>
      </c>
      <c r="M84" s="856"/>
      <c r="N84" s="57"/>
    </row>
    <row r="85" spans="1:14">
      <c r="B85" s="95" t="s">
        <v>1057</v>
      </c>
      <c r="C85" s="96"/>
      <c r="D85" s="96"/>
      <c r="E85" s="96"/>
      <c r="F85" s="96"/>
      <c r="G85" s="96"/>
      <c r="H85" s="96"/>
      <c r="I85" s="93"/>
      <c r="J85" s="94"/>
      <c r="K85" s="313">
        <v>0.05</v>
      </c>
      <c r="L85" s="855">
        <f>N79*K85</f>
        <v>11208.354621848739</v>
      </c>
      <c r="M85" s="856"/>
      <c r="N85" s="57"/>
    </row>
    <row r="86" spans="1:14" ht="15" thickBot="1">
      <c r="B86" s="97" t="s">
        <v>1058</v>
      </c>
      <c r="C86" s="98"/>
      <c r="D86" s="98"/>
      <c r="E86" s="98"/>
      <c r="F86" s="98"/>
      <c r="G86" s="98"/>
      <c r="H86" s="98"/>
      <c r="I86" s="99"/>
      <c r="J86" s="100"/>
      <c r="K86" s="314">
        <v>0.05</v>
      </c>
      <c r="L86" s="857">
        <f>N79*K86</f>
        <v>11208.354621848739</v>
      </c>
      <c r="M86" s="858"/>
      <c r="N86" s="57"/>
    </row>
    <row r="87" spans="1:14" ht="15" thickBot="1">
      <c r="B87" s="820" t="s">
        <v>1037</v>
      </c>
      <c r="C87" s="821"/>
      <c r="D87" s="821"/>
      <c r="E87" s="821"/>
      <c r="F87" s="821"/>
      <c r="G87" s="821"/>
      <c r="H87" s="821"/>
      <c r="I87" s="821"/>
      <c r="J87" s="821"/>
      <c r="K87" s="821"/>
      <c r="L87" s="821"/>
      <c r="M87" s="822"/>
      <c r="N87" s="58">
        <f>L84+L85+L86</f>
        <v>67250.127731092434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291417.2201680672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0.15</v>
      </c>
      <c r="N41" s="353">
        <f>N77*M41</f>
        <v>10728.403361344537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10728.403361344537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39960</v>
      </c>
      <c r="N48" s="281">
        <f>K48*M48</f>
        <v>79920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58000</v>
      </c>
      <c r="N49" s="281">
        <f>K49*M49</f>
        <v>58000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137920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3.57</v>
      </c>
      <c r="N71" s="404">
        <f>K71/M71</f>
        <v>28608.963585434176</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3.57</v>
      </c>
      <c r="N72" s="404">
        <f>K72/M72</f>
        <v>42913.725490196077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71522.689075630245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220171.09243697478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44034.218487394959</v>
      </c>
      <c r="M84" s="856"/>
      <c r="N84" s="57"/>
    </row>
    <row r="85" spans="1:14">
      <c r="B85" s="95" t="s">
        <v>1057</v>
      </c>
      <c r="C85" s="96"/>
      <c r="D85" s="96"/>
      <c r="E85" s="96"/>
      <c r="F85" s="96"/>
      <c r="G85" s="96"/>
      <c r="H85" s="96"/>
      <c r="I85" s="93"/>
      <c r="J85" s="94"/>
      <c r="K85" s="313">
        <v>0.05</v>
      </c>
      <c r="L85" s="855">
        <f>N79*K85</f>
        <v>11008.55462184874</v>
      </c>
      <c r="M85" s="856"/>
      <c r="N85" s="57"/>
    </row>
    <row r="86" spans="1:14" ht="15" thickBot="1">
      <c r="B86" s="97" t="s">
        <v>1058</v>
      </c>
      <c r="C86" s="98"/>
      <c r="D86" s="98"/>
      <c r="E86" s="98"/>
      <c r="F86" s="98"/>
      <c r="G86" s="98"/>
      <c r="H86" s="98"/>
      <c r="I86" s="99"/>
      <c r="J86" s="100"/>
      <c r="K86" s="314">
        <v>0.05</v>
      </c>
      <c r="L86" s="857">
        <f>N79*K86</f>
        <v>11008.55462184874</v>
      </c>
      <c r="M86" s="858"/>
      <c r="N86" s="57"/>
    </row>
    <row r="87" spans="1:14" ht="15" thickBot="1">
      <c r="B87" s="820" t="s">
        <v>1037</v>
      </c>
      <c r="C87" s="821"/>
      <c r="D87" s="821"/>
      <c r="E87" s="821"/>
      <c r="F87" s="821"/>
      <c r="G87" s="821"/>
      <c r="H87" s="821"/>
      <c r="I87" s="821"/>
      <c r="J87" s="821"/>
      <c r="K87" s="821"/>
      <c r="L87" s="821"/>
      <c r="M87" s="822"/>
      <c r="N87" s="58">
        <f>L84+L85+L86</f>
        <v>66051.327731092446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286222.42016806721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4479.5789473684217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4479.5789473684217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39960</v>
      </c>
      <c r="N48" s="281">
        <f>K48*M48</f>
        <v>52347.6</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58000</v>
      </c>
      <c r="N49" s="281">
        <f>K49*M49</f>
        <v>58000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110347.6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5.7</v>
      </c>
      <c r="N71" s="404">
        <f>K71/M71</f>
        <v>17918.245614035088</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5.7</v>
      </c>
      <c r="N72" s="404">
        <f>K72/M72</f>
        <v>26877.543859649122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44795.789473684214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159622.96842105265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31924.593684210529</v>
      </c>
      <c r="M84" s="856"/>
      <c r="N84" s="57"/>
    </row>
    <row r="85" spans="1:14">
      <c r="B85" s="95" t="s">
        <v>1057</v>
      </c>
      <c r="C85" s="96"/>
      <c r="D85" s="96"/>
      <c r="E85" s="96"/>
      <c r="F85" s="96"/>
      <c r="G85" s="96"/>
      <c r="H85" s="96"/>
      <c r="I85" s="93"/>
      <c r="J85" s="94"/>
      <c r="K85" s="313">
        <v>0.05</v>
      </c>
      <c r="L85" s="855">
        <f>N79*K85</f>
        <v>7981.1484210526323</v>
      </c>
      <c r="M85" s="856"/>
      <c r="N85" s="57"/>
    </row>
    <row r="86" spans="1:14" ht="15" thickBot="1">
      <c r="B86" s="97" t="s">
        <v>1058</v>
      </c>
      <c r="C86" s="98"/>
      <c r="D86" s="98"/>
      <c r="E86" s="98"/>
      <c r="F86" s="98"/>
      <c r="G86" s="98"/>
      <c r="H86" s="98"/>
      <c r="I86" s="99"/>
      <c r="J86" s="100"/>
      <c r="K86" s="314">
        <v>0.05</v>
      </c>
      <c r="L86" s="857">
        <f>N79*K86</f>
        <v>7981.1484210526323</v>
      </c>
      <c r="M86" s="858"/>
      <c r="N86" s="57"/>
    </row>
    <row r="87" spans="1:14" ht="15" thickBot="1">
      <c r="B87" s="820" t="s">
        <v>1037</v>
      </c>
      <c r="C87" s="821"/>
      <c r="D87" s="821"/>
      <c r="E87" s="821"/>
      <c r="F87" s="821"/>
      <c r="G87" s="821"/>
      <c r="H87" s="821"/>
      <c r="I87" s="821"/>
      <c r="J87" s="821"/>
      <c r="K87" s="821"/>
      <c r="L87" s="821"/>
      <c r="M87" s="822"/>
      <c r="N87" s="58">
        <f>L84+L85+L86</f>
        <v>47886.890526315794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207509.85894736846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3754.9411764705883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3754.9411764705883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39960</v>
      </c>
      <c r="N48" s="281">
        <f>K48*M48</f>
        <v>43956</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58000</v>
      </c>
      <c r="N49" s="281">
        <f>K49*M49</f>
        <v>58000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101956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6.8</v>
      </c>
      <c r="N71" s="404">
        <f>K71/M71</f>
        <v>15019.705882352942</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6.8</v>
      </c>
      <c r="N72" s="404">
        <f>K72/M72</f>
        <v>22529.705882352941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37549.411764705881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143260.35294117648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28652.070588235296</v>
      </c>
      <c r="M84" s="856"/>
      <c r="N84" s="57"/>
    </row>
    <row r="85" spans="1:14">
      <c r="B85" s="95" t="s">
        <v>1057</v>
      </c>
      <c r="C85" s="96"/>
      <c r="D85" s="96"/>
      <c r="E85" s="96"/>
      <c r="F85" s="96"/>
      <c r="G85" s="96"/>
      <c r="H85" s="96"/>
      <c r="I85" s="93"/>
      <c r="J85" s="94"/>
      <c r="K85" s="313">
        <v>0.05</v>
      </c>
      <c r="L85" s="855">
        <f>N79*K85</f>
        <v>7163.017647058824</v>
      </c>
      <c r="M85" s="856"/>
      <c r="N85" s="57"/>
    </row>
    <row r="86" spans="1:14" ht="15" thickBot="1">
      <c r="B86" s="97" t="s">
        <v>1058</v>
      </c>
      <c r="C86" s="98"/>
      <c r="D86" s="98"/>
      <c r="E86" s="98"/>
      <c r="F86" s="98"/>
      <c r="G86" s="98"/>
      <c r="H86" s="98"/>
      <c r="I86" s="99"/>
      <c r="J86" s="100"/>
      <c r="K86" s="314">
        <v>0.05</v>
      </c>
      <c r="L86" s="857">
        <f>N79*K86</f>
        <v>7163.017647058824</v>
      </c>
      <c r="M86" s="858"/>
      <c r="N86" s="57"/>
    </row>
    <row r="87" spans="1:14" ht="15" thickBot="1">
      <c r="B87" s="820" t="s">
        <v>1037</v>
      </c>
      <c r="C87" s="821"/>
      <c r="D87" s="821"/>
      <c r="E87" s="821"/>
      <c r="F87" s="821"/>
      <c r="G87" s="821"/>
      <c r="H87" s="821"/>
      <c r="I87" s="821"/>
      <c r="J87" s="821"/>
      <c r="K87" s="821"/>
      <c r="L87" s="821"/>
      <c r="M87" s="822"/>
      <c r="N87" s="58">
        <f>L84+L85+L86</f>
        <v>42978.105882352946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186238.45882352942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A38" s="119"/>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255.33600000000001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255.33600000000001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39960</v>
      </c>
      <c r="N48" s="281">
        <f>K48*M48</f>
        <v>1998</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60</v>
      </c>
      <c r="N49" s="281">
        <f>K49*M49</f>
        <v>300</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5740</v>
      </c>
      <c r="N50" s="281">
        <f>K50*M50</f>
        <v>5740</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8038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100</v>
      </c>
      <c r="N71" s="404">
        <f>K71/M71</f>
        <v>1021.34</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100</v>
      </c>
      <c r="N72" s="404">
        <f>K72/M72</f>
        <v>1532.02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2553.36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10846.696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2169.3391999999999</v>
      </c>
      <c r="M84" s="856"/>
      <c r="N84" s="57"/>
    </row>
    <row r="85" spans="1:14">
      <c r="B85" s="95" t="s">
        <v>1057</v>
      </c>
      <c r="C85" s="96"/>
      <c r="D85" s="96"/>
      <c r="E85" s="96"/>
      <c r="F85" s="96"/>
      <c r="G85" s="96"/>
      <c r="H85" s="96"/>
      <c r="I85" s="93"/>
      <c r="J85" s="94"/>
      <c r="K85" s="313">
        <v>0.05</v>
      </c>
      <c r="L85" s="855">
        <f>N79*K85</f>
        <v>542.33479999999997</v>
      </c>
      <c r="M85" s="856"/>
      <c r="N85" s="57"/>
    </row>
    <row r="86" spans="1:14" ht="15" thickBot="1">
      <c r="B86" s="97" t="s">
        <v>1058</v>
      </c>
      <c r="C86" s="98"/>
      <c r="D86" s="98"/>
      <c r="E86" s="98"/>
      <c r="F86" s="98"/>
      <c r="G86" s="98"/>
      <c r="H86" s="98"/>
      <c r="I86" s="99"/>
      <c r="J86" s="100"/>
      <c r="K86" s="314">
        <v>0.05</v>
      </c>
      <c r="L86" s="857">
        <f>N79*K86</f>
        <v>542.33479999999997</v>
      </c>
      <c r="M86" s="858"/>
      <c r="N86" s="57"/>
    </row>
    <row r="87" spans="1:14" ht="15" thickBot="1">
      <c r="B87" s="820" t="s">
        <v>1037</v>
      </c>
      <c r="C87" s="821"/>
      <c r="D87" s="821"/>
      <c r="E87" s="821"/>
      <c r="F87" s="821"/>
      <c r="G87" s="821"/>
      <c r="H87" s="821"/>
      <c r="I87" s="821"/>
      <c r="J87" s="821"/>
      <c r="K87" s="821"/>
      <c r="L87" s="821"/>
      <c r="M87" s="822"/>
      <c r="N87" s="58">
        <f>L84+L85+L86</f>
        <v>3254.0088000000001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14100.7048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0.1</v>
      </c>
      <c r="N41" s="353">
        <f>N77*M41</f>
        <v>102.13400000000001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102.13400000000001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1210</v>
      </c>
      <c r="N48" s="281">
        <f>K48*M48</f>
        <v>1210</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30940</v>
      </c>
      <c r="N49" s="281">
        <f>K49*M49</f>
        <v>1547</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39960</v>
      </c>
      <c r="N50" s="281">
        <f>K50*M50</f>
        <v>2997</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60</v>
      </c>
      <c r="N51" s="281">
        <f>K51*M51</f>
        <v>300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6054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100</v>
      </c>
      <c r="N71" s="404">
        <f>K71/M71</f>
        <v>1021.34</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1021.34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7177.4740000000002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1435.4948000000002</v>
      </c>
      <c r="M84" s="856"/>
      <c r="N84" s="57"/>
    </row>
    <row r="85" spans="1:14">
      <c r="B85" s="95" t="s">
        <v>1057</v>
      </c>
      <c r="C85" s="96"/>
      <c r="D85" s="96"/>
      <c r="E85" s="96"/>
      <c r="F85" s="96"/>
      <c r="G85" s="96"/>
      <c r="H85" s="96"/>
      <c r="I85" s="93"/>
      <c r="J85" s="94"/>
      <c r="K85" s="313">
        <v>0.05</v>
      </c>
      <c r="L85" s="855">
        <f>N79*K85</f>
        <v>358.87370000000004</v>
      </c>
      <c r="M85" s="856"/>
      <c r="N85" s="57"/>
    </row>
    <row r="86" spans="1:14" ht="15" thickBot="1">
      <c r="B86" s="97" t="s">
        <v>1058</v>
      </c>
      <c r="C86" s="98"/>
      <c r="D86" s="98"/>
      <c r="E86" s="98"/>
      <c r="F86" s="98"/>
      <c r="G86" s="98"/>
      <c r="H86" s="98"/>
      <c r="I86" s="99"/>
      <c r="J86" s="100"/>
      <c r="K86" s="314">
        <v>0.05</v>
      </c>
      <c r="L86" s="857">
        <f>N79*K86</f>
        <v>358.87370000000004</v>
      </c>
      <c r="M86" s="858"/>
      <c r="N86" s="57"/>
    </row>
    <row r="87" spans="1:14" ht="15" thickBot="1">
      <c r="B87" s="820" t="s">
        <v>1037</v>
      </c>
      <c r="C87" s="821"/>
      <c r="D87" s="821"/>
      <c r="E87" s="821"/>
      <c r="F87" s="821"/>
      <c r="G87" s="821"/>
      <c r="H87" s="821"/>
      <c r="I87" s="821"/>
      <c r="J87" s="821"/>
      <c r="K87" s="821"/>
      <c r="L87" s="821"/>
      <c r="M87" s="822"/>
      <c r="N87" s="58">
        <f>L84+L85+L86</f>
        <v>2153.2422000000001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9330.7162000000008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253</v>
      </c>
      <c r="B36" s="869" t="str">
        <f>VLOOKUP(A36,EQUIPOS!A6:D154,3,FALSE)</f>
        <v>Máquina hidrosembradora</v>
      </c>
      <c r="C36" s="870"/>
      <c r="D36" s="870"/>
      <c r="E36" s="870"/>
      <c r="F36" s="870"/>
      <c r="G36" s="870"/>
      <c r="H36" s="871"/>
      <c r="I36" s="276"/>
      <c r="J36" s="277"/>
      <c r="K36" s="278">
        <f>VLOOKUP(A36,EQUIPOS!A6:D163,4,FALSE)</f>
        <v>22680</v>
      </c>
      <c r="L36" s="279"/>
      <c r="M36" s="345">
        <v>350</v>
      </c>
      <c r="N36" s="281">
        <f>K36/M36</f>
        <v>64.8</v>
      </c>
    </row>
    <row r="37" spans="1:14">
      <c r="A37" s="119" t="s">
        <v>138</v>
      </c>
      <c r="B37" s="869" t="str">
        <f>VLOOKUP(A37,EQUIPOS!A7:D154,3,FALSE)</f>
        <v>Camioneta D-300</v>
      </c>
      <c r="C37" s="870"/>
      <c r="D37" s="870"/>
      <c r="E37" s="870"/>
      <c r="F37" s="870"/>
      <c r="G37" s="870"/>
      <c r="H37" s="871"/>
      <c r="I37" s="430"/>
      <c r="J37" s="431"/>
      <c r="K37" s="278">
        <f>VLOOKUP(A37,EQUIPOS!A7:D164,4,FALSE)</f>
        <v>43420</v>
      </c>
      <c r="L37" s="344"/>
      <c r="M37" s="345">
        <v>350</v>
      </c>
      <c r="N37" s="281">
        <f>K37/M37</f>
        <v>124.05714285714286</v>
      </c>
    </row>
    <row r="38" spans="1:14">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4.5595714285714291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193.41671428571428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1210</v>
      </c>
      <c r="N48" s="281">
        <f>K48*M48</f>
        <v>1210</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2550</v>
      </c>
      <c r="N49" s="281">
        <f>K49*M49</f>
        <v>1020</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60</v>
      </c>
      <c r="N50" s="281">
        <f>K50*M50</f>
        <v>300</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30940</v>
      </c>
      <c r="N51" s="281">
        <f>K51*M51</f>
        <v>1547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4077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2800</v>
      </c>
      <c r="N71" s="404">
        <f>K71/M71</f>
        <v>54.715000000000003</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2800</v>
      </c>
      <c r="N72" s="404">
        <f>K72/M72</f>
        <v>36.476428571428571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91.191428571428574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4361.6081428571424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872.3216285714285</v>
      </c>
      <c r="M84" s="856"/>
      <c r="N84" s="57"/>
    </row>
    <row r="85" spans="1:14">
      <c r="B85" s="95" t="s">
        <v>1057</v>
      </c>
      <c r="C85" s="96"/>
      <c r="D85" s="96"/>
      <c r="E85" s="96"/>
      <c r="F85" s="96"/>
      <c r="G85" s="96"/>
      <c r="H85" s="96"/>
      <c r="I85" s="93"/>
      <c r="J85" s="94"/>
      <c r="K85" s="313">
        <v>0.05</v>
      </c>
      <c r="L85" s="855">
        <f>N79*K85</f>
        <v>218.08040714285713</v>
      </c>
      <c r="M85" s="856"/>
      <c r="N85" s="57"/>
    </row>
    <row r="86" spans="1:14" ht="15" thickBot="1">
      <c r="B86" s="97" t="s">
        <v>1058</v>
      </c>
      <c r="C86" s="98"/>
      <c r="D86" s="98"/>
      <c r="E86" s="98"/>
      <c r="F86" s="98"/>
      <c r="G86" s="98"/>
      <c r="H86" s="98"/>
      <c r="I86" s="99"/>
      <c r="J86" s="100"/>
      <c r="K86" s="314">
        <v>0.05</v>
      </c>
      <c r="L86" s="857">
        <f>N79*K86</f>
        <v>218.08040714285713</v>
      </c>
      <c r="M86" s="858"/>
      <c r="N86" s="57"/>
    </row>
    <row r="87" spans="1:14" ht="15" thickBot="1">
      <c r="B87" s="820" t="s">
        <v>1037</v>
      </c>
      <c r="C87" s="821"/>
      <c r="D87" s="821"/>
      <c r="E87" s="821"/>
      <c r="F87" s="821"/>
      <c r="G87" s="821"/>
      <c r="H87" s="821"/>
      <c r="I87" s="821"/>
      <c r="J87" s="821"/>
      <c r="K87" s="821"/>
      <c r="L87" s="821"/>
      <c r="M87" s="822"/>
      <c r="N87" s="58">
        <f>L84+L85+L86</f>
        <v>1308.4824428571428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5670.0905857142852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29.25" customHeight="1" thickBot="1">
      <c r="A31" t="s">
        <v>1929</v>
      </c>
      <c r="B31" s="86" t="s">
        <v>1810</v>
      </c>
      <c r="C31" s="962" t="s">
        <v>2155</v>
      </c>
      <c r="D31" s="963"/>
      <c r="E31" s="963"/>
      <c r="F31" s="963"/>
      <c r="G31" s="963"/>
      <c r="H31" s="963"/>
      <c r="I31" s="963"/>
      <c r="J31" s="963"/>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6"/>
      <c r="J36" s="277"/>
      <c r="K36" s="278">
        <f>VLOOKUP(A36,EQUIPOS!A6:D163,4,FALSE)</f>
        <v>43420</v>
      </c>
      <c r="L36" s="279"/>
      <c r="M36" s="345">
        <v>8000</v>
      </c>
      <c r="N36" s="281">
        <f>K36/M36</f>
        <v>5.4275000000000002</v>
      </c>
    </row>
    <row r="37" spans="1:14">
      <c r="A37" s="119"/>
      <c r="B37" s="869"/>
      <c r="C37" s="870"/>
      <c r="D37" s="870"/>
      <c r="E37" s="870"/>
      <c r="F37" s="870"/>
      <c r="G37" s="870"/>
      <c r="H37" s="871"/>
      <c r="I37" s="430"/>
      <c r="J37" s="431"/>
      <c r="K37" s="278"/>
      <c r="L37" s="344"/>
      <c r="M37" s="345"/>
      <c r="N37" s="281"/>
    </row>
    <row r="38" spans="1:14">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25.533600000000003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30.961100000000002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5280</v>
      </c>
      <c r="N48" s="281">
        <f>K48*M48</f>
        <v>5544</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19200</v>
      </c>
      <c r="N49" s="281">
        <f>K49*M49</f>
        <v>19200</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960</v>
      </c>
      <c r="N50" s="281">
        <f>K50*M50</f>
        <v>1920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26664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100</v>
      </c>
      <c r="N71" s="404">
        <f>K71/M71</f>
        <v>1532.02</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2553.36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29248.321100000001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5849.6642200000006</v>
      </c>
      <c r="M84" s="856"/>
      <c r="N84" s="57"/>
    </row>
    <row r="85" spans="1:14">
      <c r="B85" s="95" t="s">
        <v>1057</v>
      </c>
      <c r="C85" s="96"/>
      <c r="D85" s="96"/>
      <c r="E85" s="96"/>
      <c r="F85" s="96"/>
      <c r="G85" s="96"/>
      <c r="H85" s="96"/>
      <c r="I85" s="93"/>
      <c r="J85" s="94"/>
      <c r="K85" s="313">
        <v>0.05</v>
      </c>
      <c r="L85" s="855">
        <f>N79*K85</f>
        <v>1462.4160550000001</v>
      </c>
      <c r="M85" s="856"/>
      <c r="N85" s="57"/>
    </row>
    <row r="86" spans="1:14" ht="15" thickBot="1">
      <c r="B86" s="97" t="s">
        <v>1058</v>
      </c>
      <c r="C86" s="98"/>
      <c r="D86" s="98"/>
      <c r="E86" s="98"/>
      <c r="F86" s="98"/>
      <c r="G86" s="98"/>
      <c r="H86" s="98"/>
      <c r="I86" s="99"/>
      <c r="J86" s="100"/>
      <c r="K86" s="314">
        <v>0.05</v>
      </c>
      <c r="L86" s="857">
        <f>N79*K86</f>
        <v>1462.4160550000001</v>
      </c>
      <c r="M86" s="858"/>
      <c r="N86" s="57"/>
    </row>
    <row r="87" spans="1:14" ht="15" thickBot="1">
      <c r="B87" s="820" t="s">
        <v>1037</v>
      </c>
      <c r="C87" s="821"/>
      <c r="D87" s="821"/>
      <c r="E87" s="821"/>
      <c r="F87" s="821"/>
      <c r="G87" s="821"/>
      <c r="H87" s="821"/>
      <c r="I87" s="821"/>
      <c r="J87" s="821"/>
      <c r="K87" s="821"/>
      <c r="L87" s="821"/>
      <c r="M87" s="822"/>
      <c r="N87" s="58">
        <f>L84+L85+L86</f>
        <v>8774.4963299999999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38022.817430000003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28.5" customHeight="1" thickBot="1">
      <c r="A31" t="s">
        <v>1929</v>
      </c>
      <c r="B31" s="86" t="s">
        <v>1811</v>
      </c>
      <c r="C31" s="962" t="s">
        <v>2158</v>
      </c>
      <c r="D31" s="963"/>
      <c r="E31" s="963"/>
      <c r="F31" s="963"/>
      <c r="G31" s="963"/>
      <c r="H31" s="963"/>
      <c r="I31" s="963"/>
      <c r="J31" s="963"/>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6"/>
      <c r="J36" s="277"/>
      <c r="K36" s="278">
        <f>VLOOKUP(A36,EQUIPOS!A6:D163,4,FALSE)</f>
        <v>43420</v>
      </c>
      <c r="L36" s="279"/>
      <c r="M36" s="345">
        <v>8000</v>
      </c>
      <c r="N36" s="281">
        <f>K36/M36</f>
        <v>5.4275000000000002</v>
      </c>
    </row>
    <row r="37" spans="1:14">
      <c r="A37" s="119"/>
      <c r="B37" s="869"/>
      <c r="C37" s="870"/>
      <c r="D37" s="870"/>
      <c r="E37" s="870"/>
      <c r="F37" s="870"/>
      <c r="G37" s="870"/>
      <c r="H37" s="871"/>
      <c r="I37" s="430"/>
      <c r="J37" s="431"/>
      <c r="K37" s="278"/>
      <c r="L37" s="344"/>
      <c r="M37" s="345"/>
      <c r="N37" s="281"/>
    </row>
    <row r="38" spans="1:14">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25.533600000000003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30.961100000000002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9870</v>
      </c>
      <c r="N48" s="281">
        <f>K48*M48</f>
        <v>10363.5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19200</v>
      </c>
      <c r="N49" s="281">
        <f>K49*M49</f>
        <v>19200</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960</v>
      </c>
      <c r="N50" s="281">
        <f>K50*M50</f>
        <v>1920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31483.5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100</v>
      </c>
      <c r="N71" s="404">
        <f>K71/M71</f>
        <v>1532.02</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2553.36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34067.821100000001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6813.5642200000002</v>
      </c>
      <c r="M84" s="856"/>
      <c r="N84" s="57"/>
    </row>
    <row r="85" spans="1:14">
      <c r="B85" s="95" t="s">
        <v>1057</v>
      </c>
      <c r="C85" s="96"/>
      <c r="D85" s="96"/>
      <c r="E85" s="96"/>
      <c r="F85" s="96"/>
      <c r="G85" s="96"/>
      <c r="H85" s="96"/>
      <c r="I85" s="93"/>
      <c r="J85" s="94"/>
      <c r="K85" s="313">
        <v>0.05</v>
      </c>
      <c r="L85" s="855">
        <f>N79*K85</f>
        <v>1703.3910550000001</v>
      </c>
      <c r="M85" s="856"/>
      <c r="N85" s="57"/>
    </row>
    <row r="86" spans="1:14" ht="15" thickBot="1">
      <c r="B86" s="97" t="s">
        <v>1058</v>
      </c>
      <c r="C86" s="98"/>
      <c r="D86" s="98"/>
      <c r="E86" s="98"/>
      <c r="F86" s="98"/>
      <c r="G86" s="98"/>
      <c r="H86" s="98"/>
      <c r="I86" s="99"/>
      <c r="J86" s="100"/>
      <c r="K86" s="314">
        <v>0.05</v>
      </c>
      <c r="L86" s="857">
        <f>N79*K86</f>
        <v>1703.3910550000001</v>
      </c>
      <c r="M86" s="858"/>
      <c r="N86" s="57"/>
    </row>
    <row r="87" spans="1:14" ht="15" thickBot="1">
      <c r="B87" s="820" t="s">
        <v>1037</v>
      </c>
      <c r="C87" s="821"/>
      <c r="D87" s="821"/>
      <c r="E87" s="821"/>
      <c r="F87" s="821"/>
      <c r="G87" s="821"/>
      <c r="H87" s="821"/>
      <c r="I87" s="821"/>
      <c r="J87" s="821"/>
      <c r="K87" s="821"/>
      <c r="L87" s="821"/>
      <c r="M87" s="822"/>
      <c r="N87" s="58">
        <f>L84+L85+L86</f>
        <v>10220.34633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44288.167430000001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119</v>
      </c>
      <c r="B36" s="869" t="str">
        <f>VLOOKUP(A36,EQUIPOS!A6:D154,3,FALSE)</f>
        <v xml:space="preserve">Bomba de concreto, Producción: 30 m3/h, POTENCIA: 67 HP, MAX PRESION DE CONCRETO: 1150 PSI
</v>
      </c>
      <c r="C36" s="870"/>
      <c r="D36" s="870"/>
      <c r="E36" s="870"/>
      <c r="F36" s="870"/>
      <c r="G36" s="870"/>
      <c r="H36" s="871"/>
      <c r="I36" s="276"/>
      <c r="J36" s="277"/>
      <c r="K36" s="278">
        <f>VLOOKUP(A36,EQUIPOS!A6:D163,4,FALSE)</f>
        <v>36750</v>
      </c>
      <c r="L36" s="279"/>
      <c r="M36" s="345">
        <v>100</v>
      </c>
      <c r="N36" s="281">
        <f>K36/M36</f>
        <v>367.5</v>
      </c>
    </row>
    <row r="37" spans="1:14">
      <c r="A37" s="119" t="s">
        <v>138</v>
      </c>
      <c r="B37" s="869" t="str">
        <f>VLOOKUP(A37,EQUIPOS!A7:D154,3,FALSE)</f>
        <v>Camioneta D-300</v>
      </c>
      <c r="C37" s="870"/>
      <c r="D37" s="870"/>
      <c r="E37" s="870"/>
      <c r="F37" s="870"/>
      <c r="G37" s="870"/>
      <c r="H37" s="871"/>
      <c r="I37" s="430"/>
      <c r="J37" s="431"/>
      <c r="K37" s="278">
        <f>VLOOKUP(A37,EQUIPOS!A7:D164,4,FALSE)</f>
        <v>43420</v>
      </c>
      <c r="L37" s="344"/>
      <c r="M37" s="345">
        <v>1000</v>
      </c>
      <c r="N37" s="281">
        <f>K37/M37</f>
        <v>43.42</v>
      </c>
    </row>
    <row r="38" spans="1:14">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0.01</v>
      </c>
      <c r="N41" s="353">
        <f>N77*M41</f>
        <v>3.8300375000000004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414.75003750000002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394540</v>
      </c>
      <c r="N48" s="281">
        <f>K48*M48</f>
        <v>39454</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3230</v>
      </c>
      <c r="N49" s="281">
        <f>K49*M49</f>
        <v>3553.0000000000005</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6470</v>
      </c>
      <c r="N50" s="281">
        <f>K50*M50</f>
        <v>6470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49477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800</v>
      </c>
      <c r="N71" s="404">
        <f>K71/M71</f>
        <v>255.33625000000001</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800</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383.00375000000003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50274.753787500005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10054.950757500003</v>
      </c>
      <c r="M84" s="856"/>
      <c r="N84" s="57"/>
    </row>
    <row r="85" spans="1:14">
      <c r="B85" s="95" t="s">
        <v>1057</v>
      </c>
      <c r="C85" s="96"/>
      <c r="D85" s="96"/>
      <c r="E85" s="96"/>
      <c r="F85" s="96"/>
      <c r="G85" s="96"/>
      <c r="H85" s="96"/>
      <c r="I85" s="93"/>
      <c r="J85" s="94"/>
      <c r="K85" s="313">
        <v>0.05</v>
      </c>
      <c r="L85" s="855">
        <f>N79*K85</f>
        <v>2513.7376893750006</v>
      </c>
      <c r="M85" s="856"/>
      <c r="N85" s="57"/>
    </row>
    <row r="86" spans="1:14" ht="15" thickBot="1">
      <c r="B86" s="97" t="s">
        <v>1058</v>
      </c>
      <c r="C86" s="98"/>
      <c r="D86" s="98"/>
      <c r="E86" s="98"/>
      <c r="F86" s="98"/>
      <c r="G86" s="98"/>
      <c r="H86" s="98"/>
      <c r="I86" s="99"/>
      <c r="J86" s="100"/>
      <c r="K86" s="314">
        <v>0.05</v>
      </c>
      <c r="L86" s="857">
        <f>N79*K86</f>
        <v>2513.7376893750006</v>
      </c>
      <c r="M86" s="858"/>
      <c r="N86" s="57"/>
    </row>
    <row r="87" spans="1:14" ht="15" thickBot="1">
      <c r="B87" s="820" t="s">
        <v>1037</v>
      </c>
      <c r="C87" s="821"/>
      <c r="D87" s="821"/>
      <c r="E87" s="821"/>
      <c r="F87" s="821"/>
      <c r="G87" s="821"/>
      <c r="H87" s="821"/>
      <c r="I87" s="821"/>
      <c r="J87" s="821"/>
      <c r="K87" s="821"/>
      <c r="L87" s="821"/>
      <c r="M87" s="822"/>
      <c r="N87" s="58">
        <f>L84+L85+L86</f>
        <v>15082.426136250004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65357.179923750009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1" t="s">
        <v>2321</v>
      </c>
      <c r="L29" s="796" t="s">
        <v>1029</v>
      </c>
      <c r="M29" s="797"/>
      <c r="N29" s="77" t="s">
        <v>1030</v>
      </c>
    </row>
    <row r="30" spans="1:14" ht="17.25" hidden="1" customHeight="1">
      <c r="B30" s="77" t="s">
        <v>1027</v>
      </c>
      <c r="C30" s="799" t="s">
        <v>1028</v>
      </c>
      <c r="D30" s="800"/>
      <c r="E30" s="800"/>
      <c r="F30" s="800"/>
      <c r="G30" s="800"/>
      <c r="H30" s="800"/>
      <c r="I30" s="800"/>
      <c r="J30" s="78"/>
      <c r="K30" s="316"/>
      <c r="L30" s="796" t="s">
        <v>1029</v>
      </c>
      <c r="M30" s="797"/>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N77*M41</f>
        <v>255.33500000000001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255.33500000000001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39960</v>
      </c>
      <c r="N48" s="281">
        <f>K48*M48</f>
        <v>19980</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17620</v>
      </c>
      <c r="N49" s="281">
        <f>K49*M49</f>
        <v>17620</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0" t="s">
        <v>1037</v>
      </c>
      <c r="C55" s="821"/>
      <c r="D55" s="821"/>
      <c r="E55" s="821"/>
      <c r="F55" s="821"/>
      <c r="G55" s="821"/>
      <c r="H55" s="821"/>
      <c r="I55" s="821"/>
      <c r="J55" s="821"/>
      <c r="K55" s="821"/>
      <c r="L55" s="821"/>
      <c r="M55" s="822"/>
      <c r="N55" s="403">
        <f>SUM(N48:N54)</f>
        <v>37600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6" t="s">
        <v>1045</v>
      </c>
      <c r="M59" s="885"/>
      <c r="N59" s="82" t="s">
        <v>1035</v>
      </c>
    </row>
    <row r="60" spans="1:14">
      <c r="B60" s="52"/>
      <c r="C60" s="326"/>
      <c r="D60" s="326"/>
      <c r="E60" s="326"/>
      <c r="F60" s="326"/>
      <c r="G60" s="326"/>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320"/>
      <c r="I63" s="288"/>
      <c r="J63" s="295"/>
      <c r="K63" s="288"/>
      <c r="L63" s="907"/>
      <c r="M63" s="90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0"/>
      <c r="M65" s="991"/>
      <c r="N65" s="494"/>
    </row>
    <row r="66" spans="1:15" ht="1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96">
        <v>10</v>
      </c>
      <c r="N71" s="404">
        <f>K71/M71</f>
        <v>5106.7</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2"/>
      <c r="C76" s="993"/>
      <c r="D76" s="993"/>
      <c r="E76" s="993"/>
      <c r="F76" s="993"/>
      <c r="G76" s="993"/>
      <c r="H76" s="993"/>
      <c r="I76" s="175"/>
      <c r="J76" s="175"/>
      <c r="K76" s="175"/>
      <c r="L76" s="994"/>
      <c r="M76" s="995"/>
      <c r="N76" s="494"/>
    </row>
    <row r="77" spans="1:15" ht="15" thickBot="1">
      <c r="B77" s="820" t="s">
        <v>1037</v>
      </c>
      <c r="C77" s="821"/>
      <c r="D77" s="821"/>
      <c r="E77" s="821"/>
      <c r="F77" s="821"/>
      <c r="G77" s="821"/>
      <c r="H77" s="821"/>
      <c r="I77" s="821"/>
      <c r="J77" s="821"/>
      <c r="K77" s="821"/>
      <c r="L77" s="821"/>
      <c r="M77" s="822"/>
      <c r="N77" s="310">
        <f>SUM(N71:N76)</f>
        <v>5106.7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42962.034999999996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3"/>
      <c r="J83" s="343"/>
      <c r="K83" s="311" t="s">
        <v>1054</v>
      </c>
      <c r="L83" s="867" t="s">
        <v>1055</v>
      </c>
      <c r="M83" s="868"/>
      <c r="N83" s="312"/>
    </row>
    <row r="84" spans="1:14">
      <c r="B84" s="853" t="s">
        <v>1056</v>
      </c>
      <c r="C84" s="854"/>
      <c r="D84" s="854"/>
      <c r="E84" s="854"/>
      <c r="F84" s="854"/>
      <c r="G84" s="854"/>
      <c r="H84" s="854"/>
      <c r="I84" s="93"/>
      <c r="J84" s="94"/>
      <c r="K84" s="313">
        <v>0.2</v>
      </c>
      <c r="L84" s="855">
        <f>N79*K84</f>
        <v>8592.4069999999992</v>
      </c>
      <c r="M84" s="856"/>
      <c r="N84" s="57"/>
    </row>
    <row r="85" spans="1:14">
      <c r="B85" s="95" t="s">
        <v>1057</v>
      </c>
      <c r="C85" s="96"/>
      <c r="D85" s="96"/>
      <c r="E85" s="96"/>
      <c r="F85" s="96"/>
      <c r="G85" s="96"/>
      <c r="H85" s="96"/>
      <c r="I85" s="93"/>
      <c r="J85" s="94"/>
      <c r="K85" s="313">
        <v>0.05</v>
      </c>
      <c r="L85" s="855">
        <f>N79*K85</f>
        <v>2148.1017499999998</v>
      </c>
      <c r="M85" s="856"/>
      <c r="N85" s="57"/>
    </row>
    <row r="86" spans="1:14" ht="15" thickBot="1">
      <c r="B86" s="97" t="s">
        <v>1058</v>
      </c>
      <c r="C86" s="98"/>
      <c r="D86" s="98"/>
      <c r="E86" s="98"/>
      <c r="F86" s="98"/>
      <c r="G86" s="98"/>
      <c r="H86" s="98"/>
      <c r="I86" s="99"/>
      <c r="J86" s="100"/>
      <c r="K86" s="314">
        <v>0.05</v>
      </c>
      <c r="L86" s="857">
        <f>N79*K86</f>
        <v>2148.1017499999998</v>
      </c>
      <c r="M86" s="858"/>
      <c r="N86" s="57"/>
    </row>
    <row r="87" spans="1:14" ht="15" thickBot="1">
      <c r="B87" s="820" t="s">
        <v>1037</v>
      </c>
      <c r="C87" s="821"/>
      <c r="D87" s="821"/>
      <c r="E87" s="821"/>
      <c r="F87" s="821"/>
      <c r="G87" s="821"/>
      <c r="H87" s="821"/>
      <c r="I87" s="821"/>
      <c r="J87" s="821"/>
      <c r="K87" s="821"/>
      <c r="L87" s="821"/>
      <c r="M87" s="822"/>
      <c r="N87" s="58">
        <f>L84+L85+L86</f>
        <v>12888.610499999999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6">
        <f>N79+N87</f>
        <v>55850.645499999999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0"/>
      <c r="K119" s="970"/>
      <c r="L119" s="970"/>
      <c r="M119" s="970"/>
      <c r="N119" s="971"/>
    </row>
    <row r="120" spans="2:14" ht="15" thickBot="1">
      <c r="B120" s="428" t="s">
        <v>2327</v>
      </c>
      <c r="C120" s="429"/>
      <c r="D120" s="429"/>
      <c r="E120" s="268"/>
      <c r="F120" s="268"/>
      <c r="G120" s="268"/>
      <c r="H120" s="268"/>
      <c r="I120" s="268"/>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t="17.25" hidden="1" customHeight="1" thickBot="1">
      <c r="B30" s="77" t="s">
        <v>1027</v>
      </c>
      <c r="C30" s="799" t="s">
        <v>1028</v>
      </c>
      <c r="D30" s="800"/>
      <c r="E30" s="800"/>
      <c r="F30" s="800"/>
      <c r="G30" s="800"/>
      <c r="H30" s="800"/>
      <c r="I30" s="800"/>
      <c r="J30" s="78"/>
      <c r="K30" s="316"/>
      <c r="L30" s="796" t="s">
        <v>1029</v>
      </c>
      <c r="M30" s="797"/>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6"/>
      <c r="J36" s="277"/>
      <c r="K36" s="278"/>
      <c r="L36" s="279"/>
      <c r="M36" s="345"/>
      <c r="N36" s="281"/>
    </row>
    <row r="37" spans="1:14">
      <c r="A37" s="119"/>
      <c r="B37" s="869"/>
      <c r="C37" s="870"/>
      <c r="D37" s="870"/>
      <c r="E37" s="870"/>
      <c r="F37" s="870"/>
      <c r="G37" s="870"/>
      <c r="H37" s="871"/>
      <c r="I37" s="430"/>
      <c r="J37" s="431"/>
      <c r="K37" s="278"/>
      <c r="L37" s="344"/>
      <c r="M37" s="345"/>
      <c r="N37" s="281"/>
    </row>
    <row r="38" spans="1:14">
      <c r="B38" s="869"/>
      <c r="C38" s="870"/>
      <c r="D38" s="870"/>
      <c r="E38" s="870"/>
      <c r="F38" s="870"/>
      <c r="G38" s="870"/>
      <c r="H38" s="871"/>
      <c r="I38" s="337"/>
      <c r="J38" s="339"/>
      <c r="K38" s="278"/>
      <c r="L38" s="432"/>
      <c r="M38" s="433"/>
      <c r="N38" s="281"/>
    </row>
    <row r="39" spans="1:14">
      <c r="B39" s="869"/>
      <c r="C39" s="870"/>
      <c r="D39" s="870"/>
      <c r="E39" s="870"/>
      <c r="F39" s="870"/>
      <c r="G39" s="870"/>
      <c r="H39" s="871"/>
      <c r="I39" s="42"/>
      <c r="J39" s="43"/>
      <c r="K39" s="278"/>
      <c r="L39" s="285"/>
      <c r="M39" s="345"/>
      <c r="N39" s="281"/>
    </row>
    <row r="40" spans="1:14">
      <c r="B40" s="329"/>
      <c r="C40" s="330"/>
      <c r="D40" s="330"/>
      <c r="E40" s="330"/>
      <c r="F40" s="332"/>
      <c r="G40" s="332"/>
      <c r="H40" s="131"/>
      <c r="I40" s="42"/>
      <c r="J40" s="43"/>
      <c r="K40" s="278"/>
      <c r="L40" s="285"/>
      <c r="M40" s="286"/>
      <c r="N40" s="282"/>
    </row>
    <row r="41" spans="1:14">
      <c r="B41" s="877" t="s">
        <v>1036</v>
      </c>
      <c r="C41" s="878"/>
      <c r="D41" s="878"/>
      <c r="E41" s="44"/>
      <c r="F41" s="45"/>
      <c r="G41" s="45"/>
      <c r="H41" s="46"/>
      <c r="I41" s="42"/>
      <c r="J41" s="43"/>
      <c r="K41" s="288"/>
      <c r="L41" s="285"/>
      <c r="M41" s="410">
        <v>0.05</v>
      </c>
      <c r="N41" s="353">
        <f>N76*M41</f>
        <v>85112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3">
        <f>SUM(N36:N42)</f>
        <v>85112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590</v>
      </c>
      <c r="N48" s="281">
        <f>K48*M48</f>
        <v>649000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20" t="s">
        <v>1037</v>
      </c>
      <c r="C54" s="821"/>
      <c r="D54" s="821"/>
      <c r="E54" s="821"/>
      <c r="F54" s="821"/>
      <c r="G54" s="821"/>
      <c r="H54" s="821"/>
      <c r="I54" s="821"/>
      <c r="J54" s="821"/>
      <c r="K54" s="821"/>
      <c r="L54" s="821"/>
      <c r="M54" s="822"/>
      <c r="N54" s="403">
        <f>SUM(N48:N53)</f>
        <v>649000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6" t="s">
        <v>1045</v>
      </c>
      <c r="M58" s="885"/>
      <c r="N58" s="82" t="s">
        <v>1035</v>
      </c>
    </row>
    <row r="59" spans="1:14">
      <c r="B59" s="52"/>
      <c r="C59" s="326"/>
      <c r="D59" s="326"/>
      <c r="E59" s="326"/>
      <c r="F59" s="326"/>
      <c r="G59" s="326"/>
      <c r="H59" s="320"/>
      <c r="I59" s="288"/>
      <c r="J59" s="295"/>
      <c r="K59" s="288"/>
      <c r="L59" s="907"/>
      <c r="M59" s="908"/>
      <c r="N59" s="296"/>
    </row>
    <row r="60" spans="1:14">
      <c r="B60" s="52"/>
      <c r="C60" s="53"/>
      <c r="D60" s="53"/>
      <c r="E60" s="53"/>
      <c r="F60" s="53"/>
      <c r="G60" s="53"/>
      <c r="H60" s="320"/>
      <c r="I60" s="288"/>
      <c r="J60" s="295"/>
      <c r="K60" s="288"/>
      <c r="L60" s="907"/>
      <c r="M60" s="908"/>
      <c r="N60" s="296"/>
    </row>
    <row r="61" spans="1:14">
      <c r="B61" s="52"/>
      <c r="C61" s="53"/>
      <c r="D61" s="53"/>
      <c r="E61" s="53"/>
      <c r="F61" s="53"/>
      <c r="G61" s="53"/>
      <c r="H61" s="320"/>
      <c r="I61" s="288"/>
      <c r="J61" s="295"/>
      <c r="K61" s="288"/>
      <c r="L61" s="907"/>
      <c r="M61" s="908"/>
      <c r="N61" s="296"/>
    </row>
    <row r="62" spans="1:14">
      <c r="B62" s="52"/>
      <c r="C62" s="53"/>
      <c r="D62" s="53"/>
      <c r="E62" s="53"/>
      <c r="F62" s="53"/>
      <c r="G62" s="53"/>
      <c r="H62" s="320"/>
      <c r="I62" s="288"/>
      <c r="J62" s="295"/>
      <c r="K62" s="288"/>
      <c r="L62" s="907"/>
      <c r="M62" s="908"/>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90"/>
      <c r="M64" s="991"/>
      <c r="N64" s="494"/>
    </row>
    <row r="65" spans="1:15" ht="15" thickBot="1">
      <c r="B65" s="820" t="s">
        <v>1037</v>
      </c>
      <c r="C65" s="821"/>
      <c r="D65" s="821"/>
      <c r="E65" s="821"/>
      <c r="F65" s="821"/>
      <c r="G65" s="821"/>
      <c r="H65" s="821"/>
      <c r="I65" s="821"/>
      <c r="J65" s="821"/>
      <c r="K65" s="821"/>
      <c r="L65" s="821"/>
      <c r="M65" s="822"/>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974"/>
      <c r="N69" s="104" t="s">
        <v>1035</v>
      </c>
    </row>
    <row r="70" spans="1:15">
      <c r="A70" s="177"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496">
        <v>0.15</v>
      </c>
      <c r="N70" s="404">
        <f>K70/M70</f>
        <v>1702240</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92"/>
      <c r="C75" s="993"/>
      <c r="D75" s="993"/>
      <c r="E75" s="993"/>
      <c r="F75" s="993"/>
      <c r="G75" s="993"/>
      <c r="H75" s="993"/>
      <c r="I75" s="175"/>
      <c r="J75" s="175"/>
      <c r="K75" s="175"/>
      <c r="L75" s="994"/>
      <c r="M75" s="995"/>
      <c r="N75" s="51"/>
    </row>
    <row r="76" spans="1:15" ht="15" thickBot="1">
      <c r="B76" s="820" t="s">
        <v>1037</v>
      </c>
      <c r="C76" s="821"/>
      <c r="D76" s="821"/>
      <c r="E76" s="821"/>
      <c r="F76" s="821"/>
      <c r="G76" s="821"/>
      <c r="H76" s="821"/>
      <c r="I76" s="821"/>
      <c r="J76" s="821"/>
      <c r="K76" s="821"/>
      <c r="L76" s="821"/>
      <c r="M76" s="822"/>
      <c r="N76" s="310">
        <f>SUM(N70:N75)</f>
        <v>1702240</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2436352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487270.40000000002</v>
      </c>
      <c r="M83" s="856"/>
      <c r="N83" s="57"/>
    </row>
    <row r="84" spans="1:14">
      <c r="B84" s="95" t="s">
        <v>1057</v>
      </c>
      <c r="C84" s="96"/>
      <c r="D84" s="96"/>
      <c r="E84" s="96"/>
      <c r="F84" s="96"/>
      <c r="G84" s="96"/>
      <c r="H84" s="96"/>
      <c r="I84" s="93"/>
      <c r="J84" s="94"/>
      <c r="K84" s="313">
        <v>0.05</v>
      </c>
      <c r="L84" s="855">
        <f>N78*K84</f>
        <v>121817.60000000001</v>
      </c>
      <c r="M84" s="856"/>
      <c r="N84" s="57"/>
    </row>
    <row r="85" spans="1:14" ht="15" thickBot="1">
      <c r="B85" s="97" t="s">
        <v>1058</v>
      </c>
      <c r="C85" s="98"/>
      <c r="D85" s="98"/>
      <c r="E85" s="98"/>
      <c r="F85" s="98"/>
      <c r="G85" s="98"/>
      <c r="H85" s="98"/>
      <c r="I85" s="99"/>
      <c r="J85" s="100"/>
      <c r="K85" s="314">
        <v>0.05</v>
      </c>
      <c r="L85" s="857">
        <f>N78*K85</f>
        <v>121817.60000000001</v>
      </c>
      <c r="M85" s="858"/>
      <c r="N85" s="57"/>
    </row>
    <row r="86" spans="1:14" ht="15" thickBot="1">
      <c r="B86" s="820" t="s">
        <v>1037</v>
      </c>
      <c r="C86" s="821"/>
      <c r="D86" s="821"/>
      <c r="E86" s="821"/>
      <c r="F86" s="821"/>
      <c r="G86" s="821"/>
      <c r="H86" s="821"/>
      <c r="I86" s="821"/>
      <c r="J86" s="821"/>
      <c r="K86" s="821"/>
      <c r="L86" s="821"/>
      <c r="M86" s="822"/>
      <c r="N86" s="58">
        <f>L83+L84+L85</f>
        <v>730905.59999999998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3167257.6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0"/>
      <c r="K118" s="970"/>
      <c r="L118" s="970"/>
      <c r="M118" s="970"/>
      <c r="N118" s="971"/>
    </row>
    <row r="119" spans="2:14" ht="15" thickBot="1">
      <c r="B119" s="428" t="s">
        <v>2327</v>
      </c>
      <c r="C119" s="429"/>
      <c r="D119" s="429"/>
      <c r="E119" s="268"/>
      <c r="F119" s="268"/>
      <c r="G119" s="268"/>
      <c r="H119" s="268"/>
      <c r="I119" s="268"/>
      <c r="J119" s="972"/>
      <c r="K119" s="972"/>
      <c r="L119" s="972"/>
      <c r="M119" s="972"/>
      <c r="N119" s="973"/>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28.5" customHeight="1" thickBot="1">
      <c r="A31" t="s">
        <v>1929</v>
      </c>
      <c r="B31" s="113" t="s">
        <v>1250</v>
      </c>
      <c r="C31" s="996" t="s">
        <v>2299</v>
      </c>
      <c r="D31" s="997"/>
      <c r="E31" s="997"/>
      <c r="F31" s="997"/>
      <c r="G31" s="997"/>
      <c r="H31" s="997"/>
      <c r="I31" s="997"/>
      <c r="J31" s="997"/>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77" t="s">
        <v>373</v>
      </c>
      <c r="B36" s="869" t="str">
        <f>VLOOKUP(A36,EQUIPOS!A6:D154,3,FALSE)</f>
        <v>Volqueta 6 m3</v>
      </c>
      <c r="C36" s="870"/>
      <c r="D36" s="870"/>
      <c r="E36" s="870"/>
      <c r="F36" s="870"/>
      <c r="G36" s="870"/>
      <c r="H36" s="871"/>
      <c r="I36" s="276"/>
      <c r="J36" s="277"/>
      <c r="K36" s="278">
        <f>VLOOKUP(A36,EQUIPOS!A6:D161,4,FALSE)</f>
        <v>50000</v>
      </c>
      <c r="L36" s="279"/>
      <c r="M36" s="464">
        <v>81</v>
      </c>
      <c r="N36" s="281">
        <f>K36/M36</f>
        <v>617.28395061728395</v>
      </c>
    </row>
    <row r="37" span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2"/>
    </row>
    <row r="39" spans="1:14">
      <c r="B39" s="869"/>
      <c r="C39" s="870"/>
      <c r="D39" s="870"/>
      <c r="E39" s="870"/>
      <c r="F39" s="870"/>
      <c r="G39" s="870"/>
      <c r="H39" s="871"/>
      <c r="I39" s="872"/>
      <c r="J39" s="873"/>
      <c r="K39" s="283"/>
      <c r="L39" s="874"/>
      <c r="M39" s="875"/>
      <c r="N39" s="284"/>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105">
        <f>SUM(N36:N42)</f>
        <v>617.28395061728395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2"/>
      <c r="C53" s="903"/>
      <c r="D53" s="903"/>
      <c r="E53" s="903"/>
      <c r="F53" s="903"/>
      <c r="G53" s="903"/>
      <c r="H53" s="903"/>
      <c r="I53" s="873"/>
      <c r="J53" s="48"/>
      <c r="K53" s="50"/>
      <c r="L53" s="904"/>
      <c r="M53" s="905"/>
      <c r="N53" s="51"/>
    </row>
    <row r="54" spans="2:14" ht="15" thickBot="1">
      <c r="B54" s="820" t="s">
        <v>1037</v>
      </c>
      <c r="C54" s="821"/>
      <c r="D54" s="821"/>
      <c r="E54" s="821"/>
      <c r="F54" s="821"/>
      <c r="G54" s="821"/>
      <c r="H54" s="821"/>
      <c r="I54" s="821"/>
      <c r="J54" s="821"/>
      <c r="K54" s="821"/>
      <c r="L54" s="821"/>
      <c r="M54" s="822"/>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6" t="s">
        <v>1045</v>
      </c>
      <c r="M58" s="885"/>
      <c r="N58" s="82" t="s">
        <v>1035</v>
      </c>
    </row>
    <row r="59" spans="2:14">
      <c r="B59" s="52"/>
      <c r="C59" s="326"/>
      <c r="D59" s="326"/>
      <c r="E59" s="326"/>
      <c r="F59" s="326"/>
      <c r="G59" s="326"/>
      <c r="H59" s="320"/>
      <c r="I59" s="288"/>
      <c r="J59" s="295"/>
      <c r="K59" s="288"/>
      <c r="L59" s="907"/>
      <c r="M59" s="908"/>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0"/>
      <c r="M64" s="991"/>
      <c r="N64" s="494"/>
    </row>
    <row r="65" spans="2:15" ht="15" thickBot="1">
      <c r="B65" s="820" t="s">
        <v>1037</v>
      </c>
      <c r="C65" s="821"/>
      <c r="D65" s="821"/>
      <c r="E65" s="821"/>
      <c r="F65" s="821"/>
      <c r="G65" s="821"/>
      <c r="H65" s="821"/>
      <c r="I65" s="821"/>
      <c r="J65" s="821"/>
      <c r="K65" s="821"/>
      <c r="L65" s="821"/>
      <c r="M65" s="822"/>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2"/>
      <c r="C75" s="993"/>
      <c r="D75" s="993"/>
      <c r="E75" s="993"/>
      <c r="F75" s="993"/>
      <c r="G75" s="993"/>
      <c r="H75" s="993"/>
      <c r="I75" s="175"/>
      <c r="J75" s="175"/>
      <c r="K75" s="175"/>
      <c r="L75" s="994"/>
      <c r="M75" s="995"/>
      <c r="N75" s="51"/>
    </row>
    <row r="76" spans="2:15" ht="15" thickBot="1">
      <c r="B76" s="820" t="s">
        <v>1037</v>
      </c>
      <c r="C76" s="821"/>
      <c r="D76" s="821"/>
      <c r="E76" s="821"/>
      <c r="F76" s="821"/>
      <c r="G76" s="821"/>
      <c r="H76" s="821"/>
      <c r="I76" s="821"/>
      <c r="J76" s="821"/>
      <c r="K76" s="821"/>
      <c r="L76" s="821"/>
      <c r="M76" s="822"/>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617.28395061728395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123.4567901234568</v>
      </c>
      <c r="M83" s="856"/>
      <c r="N83" s="57"/>
    </row>
    <row r="84" spans="1:14">
      <c r="B84" s="95" t="s">
        <v>1057</v>
      </c>
      <c r="C84" s="96"/>
      <c r="D84" s="96"/>
      <c r="E84" s="96"/>
      <c r="F84" s="96"/>
      <c r="G84" s="96"/>
      <c r="H84" s="96"/>
      <c r="I84" s="93"/>
      <c r="J84" s="94"/>
      <c r="K84" s="313">
        <v>0.05</v>
      </c>
      <c r="L84" s="855">
        <f>N78*K84</f>
        <v>30.8641975308642</v>
      </c>
      <c r="M84" s="856"/>
      <c r="N84" s="57"/>
    </row>
    <row r="85" spans="1:14" ht="15" thickBot="1">
      <c r="B85" s="97" t="s">
        <v>1058</v>
      </c>
      <c r="C85" s="98"/>
      <c r="D85" s="98"/>
      <c r="E85" s="98"/>
      <c r="F85" s="98"/>
      <c r="G85" s="98"/>
      <c r="H85" s="98"/>
      <c r="I85" s="99"/>
      <c r="J85" s="100"/>
      <c r="K85" s="314">
        <v>0.05</v>
      </c>
      <c r="L85" s="857">
        <f>N78*K85</f>
        <v>30.8641975308642</v>
      </c>
      <c r="M85" s="858"/>
      <c r="N85" s="57"/>
    </row>
    <row r="86" spans="1:14" ht="15" thickBot="1">
      <c r="B86" s="820" t="s">
        <v>1037</v>
      </c>
      <c r="C86" s="821"/>
      <c r="D86" s="821"/>
      <c r="E86" s="821"/>
      <c r="F86" s="821"/>
      <c r="G86" s="821"/>
      <c r="H86" s="821"/>
      <c r="I86" s="821"/>
      <c r="J86" s="821"/>
      <c r="K86" s="821"/>
      <c r="L86" s="821"/>
      <c r="M86" s="822"/>
      <c r="N86" s="58">
        <f>L83+L84+L85</f>
        <v>185.18518518518519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802.46913580246917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0"/>
      <c r="K118" s="970"/>
      <c r="L118" s="970"/>
      <c r="M118" s="970"/>
      <c r="N118" s="971"/>
    </row>
    <row r="119" spans="2:14" ht="15" thickBot="1">
      <c r="B119" s="428" t="s">
        <v>2327</v>
      </c>
      <c r="C119" s="429"/>
      <c r="D119" s="429"/>
      <c r="E119" s="268"/>
      <c r="F119" s="268"/>
      <c r="G119" s="268"/>
      <c r="H119" s="268"/>
      <c r="I119" s="268"/>
      <c r="J119" s="972"/>
      <c r="K119" s="972"/>
      <c r="L119" s="972"/>
      <c r="M119" s="972"/>
      <c r="N119" s="973"/>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4"/>
      <c r="H25" s="81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1" t="s">
        <v>2321</v>
      </c>
      <c r="L29" s="796" t="s">
        <v>1029</v>
      </c>
      <c r="M29" s="797"/>
      <c r="N29" s="77" t="s">
        <v>1030</v>
      </c>
    </row>
    <row r="30" spans="1:14" hidden="1">
      <c r="B30" s="77" t="s">
        <v>1027</v>
      </c>
      <c r="C30" s="799" t="s">
        <v>1028</v>
      </c>
      <c r="D30" s="800"/>
      <c r="E30" s="800"/>
      <c r="F30" s="800"/>
      <c r="G30" s="800"/>
      <c r="H30" s="800"/>
      <c r="I30" s="800"/>
      <c r="J30" s="78"/>
      <c r="K30" s="316"/>
      <c r="L30" s="796" t="s">
        <v>1029</v>
      </c>
      <c r="M30" s="797"/>
      <c r="N30" s="77" t="s">
        <v>1030</v>
      </c>
    </row>
    <row r="31" spans="1:14" ht="41.25" customHeight="1" thickBot="1">
      <c r="A31" t="s">
        <v>1929</v>
      </c>
      <c r="B31" s="113" t="s">
        <v>1251</v>
      </c>
      <c r="C31" s="996" t="s">
        <v>2302</v>
      </c>
      <c r="D31" s="997"/>
      <c r="E31" s="997"/>
      <c r="F31" s="997"/>
      <c r="G31" s="997"/>
      <c r="H31" s="997"/>
      <c r="I31" s="997"/>
      <c r="J31" s="997"/>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373</v>
      </c>
      <c r="B36" s="869" t="str">
        <f>VLOOKUP(A36,EQUIPOS!A6:D154,3,FALSE)</f>
        <v>Volqueta 6 m3</v>
      </c>
      <c r="C36" s="870"/>
      <c r="D36" s="870"/>
      <c r="E36" s="870"/>
      <c r="F36" s="870"/>
      <c r="G36" s="870"/>
      <c r="H36" s="871"/>
      <c r="I36" s="276"/>
      <c r="J36" s="277"/>
      <c r="K36" s="278">
        <f>VLOOKUP(A36,EQUIPOS!A6:D161,4,FALSE)</f>
        <v>50000</v>
      </c>
      <c r="L36" s="279"/>
      <c r="M36" s="292">
        <v>66</v>
      </c>
      <c r="N36" s="281">
        <f>K36/M36</f>
        <v>757.57575757575762</v>
      </c>
    </row>
    <row r="37" span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2"/>
    </row>
    <row r="39" spans="1:14">
      <c r="B39" s="869"/>
      <c r="C39" s="870"/>
      <c r="D39" s="870"/>
      <c r="E39" s="870"/>
      <c r="F39" s="870"/>
      <c r="G39" s="870"/>
      <c r="H39" s="871"/>
      <c r="I39" s="872"/>
      <c r="J39" s="873"/>
      <c r="K39" s="283"/>
      <c r="L39" s="874"/>
      <c r="M39" s="875"/>
      <c r="N39" s="284"/>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105">
        <f>SUM(N36:N42)</f>
        <v>757.57575757575762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2"/>
      <c r="C53" s="903"/>
      <c r="D53" s="903"/>
      <c r="E53" s="903"/>
      <c r="F53" s="903"/>
      <c r="G53" s="903"/>
      <c r="H53" s="903"/>
      <c r="I53" s="873"/>
      <c r="J53" s="48"/>
      <c r="K53" s="50"/>
      <c r="L53" s="904"/>
      <c r="M53" s="905"/>
      <c r="N53" s="51"/>
    </row>
    <row r="54" spans="2:14" ht="15" thickBot="1">
      <c r="B54" s="820" t="s">
        <v>1037</v>
      </c>
      <c r="C54" s="821"/>
      <c r="D54" s="821"/>
      <c r="E54" s="821"/>
      <c r="F54" s="821"/>
      <c r="G54" s="821"/>
      <c r="H54" s="821"/>
      <c r="I54" s="821"/>
      <c r="J54" s="821"/>
      <c r="K54" s="821"/>
      <c r="L54" s="821"/>
      <c r="M54" s="822"/>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6" t="s">
        <v>1045</v>
      </c>
      <c r="M58" s="885"/>
      <c r="N58" s="82" t="s">
        <v>1035</v>
      </c>
    </row>
    <row r="59" spans="2:14">
      <c r="B59" s="52"/>
      <c r="C59" s="326"/>
      <c r="D59" s="326"/>
      <c r="E59" s="326"/>
      <c r="F59" s="326"/>
      <c r="G59" s="326"/>
      <c r="H59" s="320"/>
      <c r="I59" s="288"/>
      <c r="J59" s="295"/>
      <c r="K59" s="288"/>
      <c r="L59" s="907"/>
      <c r="M59" s="908"/>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0"/>
      <c r="M64" s="991"/>
      <c r="N64" s="494"/>
    </row>
    <row r="65" spans="2:15" ht="15" thickBot="1">
      <c r="B65" s="820" t="s">
        <v>1037</v>
      </c>
      <c r="C65" s="821"/>
      <c r="D65" s="821"/>
      <c r="E65" s="821"/>
      <c r="F65" s="821"/>
      <c r="G65" s="821"/>
      <c r="H65" s="821"/>
      <c r="I65" s="821"/>
      <c r="J65" s="821"/>
      <c r="K65" s="821"/>
      <c r="L65" s="821"/>
      <c r="M65" s="822"/>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2"/>
      <c r="C75" s="993"/>
      <c r="D75" s="993"/>
      <c r="E75" s="993"/>
      <c r="F75" s="993"/>
      <c r="G75" s="993"/>
      <c r="H75" s="993"/>
      <c r="I75" s="175"/>
      <c r="J75" s="175"/>
      <c r="K75" s="175"/>
      <c r="L75" s="994"/>
      <c r="M75" s="995"/>
      <c r="N75" s="51"/>
    </row>
    <row r="76" spans="2:15" ht="15" thickBot="1">
      <c r="B76" s="820" t="s">
        <v>1037</v>
      </c>
      <c r="C76" s="821"/>
      <c r="D76" s="821"/>
      <c r="E76" s="821"/>
      <c r="F76" s="821"/>
      <c r="G76" s="821"/>
      <c r="H76" s="821"/>
      <c r="I76" s="821"/>
      <c r="J76" s="821"/>
      <c r="K76" s="821"/>
      <c r="L76" s="821"/>
      <c r="M76" s="822"/>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757.57575757575762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151.51515151515153</v>
      </c>
      <c r="M83" s="856"/>
      <c r="N83" s="57"/>
    </row>
    <row r="84" spans="1:14">
      <c r="B84" s="95" t="s">
        <v>1057</v>
      </c>
      <c r="C84" s="96"/>
      <c r="D84" s="96"/>
      <c r="E84" s="96"/>
      <c r="F84" s="96"/>
      <c r="G84" s="96"/>
      <c r="H84" s="96"/>
      <c r="I84" s="93"/>
      <c r="J84" s="94"/>
      <c r="K84" s="313">
        <v>0.05</v>
      </c>
      <c r="L84" s="855">
        <f>N78*K84</f>
        <v>37.878787878787882</v>
      </c>
      <c r="M84" s="856"/>
      <c r="N84" s="57"/>
    </row>
    <row r="85" spans="1:14" ht="15" thickBot="1">
      <c r="B85" s="97" t="s">
        <v>1058</v>
      </c>
      <c r="C85" s="98"/>
      <c r="D85" s="98"/>
      <c r="E85" s="98"/>
      <c r="F85" s="98"/>
      <c r="G85" s="98"/>
      <c r="H85" s="98"/>
      <c r="I85" s="99"/>
      <c r="J85" s="100"/>
      <c r="K85" s="314">
        <v>0.05</v>
      </c>
      <c r="L85" s="857">
        <f>N78*K85</f>
        <v>37.878787878787882</v>
      </c>
      <c r="M85" s="858"/>
      <c r="N85" s="57"/>
    </row>
    <row r="86" spans="1:14" ht="15" thickBot="1">
      <c r="B86" s="820" t="s">
        <v>1037</v>
      </c>
      <c r="C86" s="821"/>
      <c r="D86" s="821"/>
      <c r="E86" s="821"/>
      <c r="F86" s="821"/>
      <c r="G86" s="821"/>
      <c r="H86" s="821"/>
      <c r="I86" s="821"/>
      <c r="J86" s="821"/>
      <c r="K86" s="821"/>
      <c r="L86" s="821"/>
      <c r="M86" s="822"/>
      <c r="N86" s="58">
        <f>L83+L84+L85</f>
        <v>227.27272727272728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984.84848484848487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0"/>
      <c r="K118" s="970"/>
      <c r="L118" s="970"/>
      <c r="M118" s="970"/>
      <c r="N118" s="971"/>
    </row>
    <row r="119" spans="2:14" ht="15" thickBot="1">
      <c r="B119" s="428" t="s">
        <v>2327</v>
      </c>
      <c r="C119" s="429"/>
      <c r="D119" s="429"/>
      <c r="E119" s="268"/>
      <c r="F119" s="268"/>
      <c r="G119" s="268"/>
      <c r="H119" s="268"/>
      <c r="I119" s="268"/>
      <c r="J119" s="972"/>
      <c r="K119" s="972"/>
      <c r="L119" s="972"/>
      <c r="M119" s="972"/>
      <c r="N119" s="973"/>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1" t="s">
        <v>2311</v>
      </c>
      <c r="C10" s="912"/>
      <c r="D10" s="912"/>
      <c r="E10" s="912"/>
      <c r="F10" s="397" t="s">
        <v>2312</v>
      </c>
      <c r="G10" s="392"/>
      <c r="H10" s="398"/>
      <c r="I10" s="913" t="s">
        <v>2313</v>
      </c>
      <c r="J10" s="913"/>
      <c r="K10" s="399" t="s">
        <v>2312</v>
      </c>
      <c r="L10" s="395"/>
      <c r="M10" s="395"/>
      <c r="N10" s="396"/>
    </row>
    <row r="11" spans="2:14">
      <c r="B11" s="370" t="s">
        <v>1023</v>
      </c>
      <c r="C11" s="371"/>
      <c r="D11" s="798"/>
      <c r="E11" s="798"/>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3" t="s">
        <v>2328</v>
      </c>
      <c r="G25" s="813"/>
      <c r="H25" s="81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8" t="s">
        <v>1026</v>
      </c>
      <c r="C27" s="999"/>
      <c r="D27" s="999"/>
      <c r="E27" s="999"/>
      <c r="F27" s="999"/>
      <c r="G27" s="999"/>
      <c r="H27" s="999"/>
      <c r="I27" s="999"/>
      <c r="J27" s="999"/>
      <c r="K27" s="999"/>
      <c r="L27" s="999"/>
      <c r="M27" s="999"/>
      <c r="N27" s="1000"/>
    </row>
    <row r="28" spans="1:14" ht="15" thickBot="1">
      <c r="B28" s="39"/>
      <c r="C28" s="40"/>
      <c r="D28" s="40"/>
      <c r="E28" s="40"/>
      <c r="F28" s="40"/>
      <c r="G28" s="40"/>
      <c r="H28" s="40"/>
      <c r="I28" s="40"/>
      <c r="J28" s="40"/>
      <c r="K28" s="40"/>
      <c r="L28" s="40"/>
      <c r="M28" s="40"/>
      <c r="N28" s="41"/>
    </row>
    <row r="29" spans="1:14" ht="27" thickBot="1">
      <c r="B29" s="77" t="s">
        <v>1027</v>
      </c>
      <c r="C29" s="1003" t="s">
        <v>1028</v>
      </c>
      <c r="D29" s="1004"/>
      <c r="E29" s="1004"/>
      <c r="F29" s="1004"/>
      <c r="G29" s="1004"/>
      <c r="H29" s="1004"/>
      <c r="I29" s="1004"/>
      <c r="J29" s="78"/>
      <c r="K29" s="351" t="s">
        <v>2321</v>
      </c>
      <c r="L29" s="1001" t="s">
        <v>1029</v>
      </c>
      <c r="M29" s="1002"/>
      <c r="N29" s="77" t="s">
        <v>1030</v>
      </c>
    </row>
    <row r="30" spans="1:14" hidden="1">
      <c r="B30" s="77" t="s">
        <v>1027</v>
      </c>
      <c r="C30" s="799" t="s">
        <v>1028</v>
      </c>
      <c r="D30" s="800"/>
      <c r="E30" s="800"/>
      <c r="F30" s="800"/>
      <c r="G30" s="800"/>
      <c r="H30" s="800"/>
      <c r="I30" s="800"/>
      <c r="J30" s="78"/>
      <c r="K30" s="316"/>
      <c r="L30" s="796" t="s">
        <v>1029</v>
      </c>
      <c r="M30" s="797"/>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373</v>
      </c>
      <c r="B36" s="869" t="str">
        <f>VLOOKUP(A36,EQUIPOS!A6:D154,3,FALSE)</f>
        <v>Volqueta 6 m3</v>
      </c>
      <c r="C36" s="870"/>
      <c r="D36" s="870"/>
      <c r="E36" s="870"/>
      <c r="F36" s="870"/>
      <c r="G36" s="870"/>
      <c r="H36" s="871"/>
      <c r="I36" s="276"/>
      <c r="J36" s="277"/>
      <c r="K36" s="278">
        <f>VLOOKUP(A36,EQUIPOS!A6:D161,4,FALSE)</f>
        <v>50000</v>
      </c>
      <c r="L36" s="279"/>
      <c r="M36" s="292">
        <v>66</v>
      </c>
      <c r="N36" s="281">
        <f>K36/M36</f>
        <v>757.57575757575762</v>
      </c>
    </row>
    <row r="37" spans="1:14">
      <c r="B37" s="869"/>
      <c r="C37" s="870"/>
      <c r="D37" s="870"/>
      <c r="E37" s="870"/>
      <c r="F37" s="870"/>
      <c r="G37" s="870"/>
      <c r="H37" s="871"/>
      <c r="I37" s="276"/>
      <c r="J37" s="277"/>
      <c r="K37" s="278"/>
      <c r="L37" s="279"/>
      <c r="M37" s="280"/>
      <c r="N37" s="281"/>
    </row>
    <row r="38" spans="1:14">
      <c r="B38" s="869"/>
      <c r="C38" s="870"/>
      <c r="D38" s="870"/>
      <c r="E38" s="870"/>
      <c r="F38" s="870"/>
      <c r="G38" s="870"/>
      <c r="H38" s="871"/>
      <c r="I38" s="276"/>
      <c r="J38" s="277"/>
      <c r="K38" s="278"/>
      <c r="L38" s="279"/>
      <c r="M38" s="280"/>
      <c r="N38" s="282"/>
    </row>
    <row r="39" spans="1:14">
      <c r="B39" s="869"/>
      <c r="C39" s="870"/>
      <c r="D39" s="870"/>
      <c r="E39" s="870"/>
      <c r="F39" s="870"/>
      <c r="G39" s="870"/>
      <c r="H39" s="871"/>
      <c r="I39" s="872"/>
      <c r="J39" s="873"/>
      <c r="K39" s="283"/>
      <c r="L39" s="874"/>
      <c r="M39" s="875"/>
      <c r="N39" s="284"/>
    </row>
    <row r="40" spans="1:14">
      <c r="B40" s="869"/>
      <c r="C40" s="870"/>
      <c r="D40" s="870"/>
      <c r="E40" s="876"/>
      <c r="F40" s="870"/>
      <c r="G40" s="870"/>
      <c r="H40" s="871"/>
      <c r="I40" s="42"/>
      <c r="J40" s="43"/>
      <c r="K40" s="283"/>
      <c r="L40" s="285"/>
      <c r="M40" s="286"/>
      <c r="N40" s="287"/>
    </row>
    <row r="41" spans="1:14">
      <c r="B41" s="877"/>
      <c r="C41" s="878"/>
      <c r="D41" s="878"/>
      <c r="E41" s="44"/>
      <c r="F41" s="45"/>
      <c r="G41" s="45"/>
      <c r="H41" s="46"/>
      <c r="I41" s="42"/>
      <c r="J41" s="43"/>
      <c r="K41" s="288"/>
      <c r="L41" s="285"/>
      <c r="M41" s="286"/>
      <c r="N41" s="353"/>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105">
        <f>SUM(N36:N42)</f>
        <v>757.57575757575762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4" t="s">
        <v>1029</v>
      </c>
      <c r="K47" s="91" t="s">
        <v>1030</v>
      </c>
      <c r="L47" s="901" t="s">
        <v>1039</v>
      </c>
      <c r="M47" s="90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2"/>
      <c r="C53" s="903"/>
      <c r="D53" s="903"/>
      <c r="E53" s="903"/>
      <c r="F53" s="903"/>
      <c r="G53" s="903"/>
      <c r="H53" s="903"/>
      <c r="I53" s="873"/>
      <c r="J53" s="48"/>
      <c r="K53" s="50"/>
      <c r="L53" s="904"/>
      <c r="M53" s="905"/>
      <c r="N53" s="51"/>
    </row>
    <row r="54" spans="2:14" ht="15" thickBot="1">
      <c r="B54" s="820" t="s">
        <v>1037</v>
      </c>
      <c r="C54" s="821"/>
      <c r="D54" s="821"/>
      <c r="E54" s="821"/>
      <c r="F54" s="821"/>
      <c r="G54" s="821"/>
      <c r="H54" s="821"/>
      <c r="I54" s="821"/>
      <c r="J54" s="821"/>
      <c r="K54" s="821"/>
      <c r="L54" s="821"/>
      <c r="M54" s="822"/>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6" t="s">
        <v>1045</v>
      </c>
      <c r="M58" s="885"/>
      <c r="N58" s="82" t="s">
        <v>1035</v>
      </c>
    </row>
    <row r="59" spans="2:14">
      <c r="B59" s="52"/>
      <c r="C59" s="326"/>
      <c r="D59" s="326"/>
      <c r="E59" s="326"/>
      <c r="F59" s="326"/>
      <c r="G59" s="326"/>
      <c r="H59" s="320"/>
      <c r="I59" s="288"/>
      <c r="J59" s="295"/>
      <c r="K59" s="288"/>
      <c r="L59" s="907"/>
      <c r="M59" s="908"/>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0"/>
      <c r="M64" s="991"/>
      <c r="N64" s="494"/>
    </row>
    <row r="65" spans="2:15" ht="15" thickBot="1">
      <c r="B65" s="820" t="s">
        <v>1037</v>
      </c>
      <c r="C65" s="821"/>
      <c r="D65" s="821"/>
      <c r="E65" s="821"/>
      <c r="F65" s="821"/>
      <c r="G65" s="821"/>
      <c r="H65" s="821"/>
      <c r="I65" s="821"/>
      <c r="J65" s="821"/>
      <c r="K65" s="821"/>
      <c r="L65" s="821"/>
      <c r="M65" s="822"/>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2"/>
      <c r="C75" s="993"/>
      <c r="D75" s="993"/>
      <c r="E75" s="993"/>
      <c r="F75" s="993"/>
      <c r="G75" s="993"/>
      <c r="H75" s="993"/>
      <c r="I75" s="175"/>
      <c r="J75" s="175"/>
      <c r="K75" s="175"/>
      <c r="L75" s="994"/>
      <c r="M75" s="995"/>
      <c r="N75" s="51"/>
    </row>
    <row r="76" spans="2:15" ht="15" thickBot="1">
      <c r="B76" s="820" t="s">
        <v>1037</v>
      </c>
      <c r="C76" s="821"/>
      <c r="D76" s="821"/>
      <c r="E76" s="821"/>
      <c r="F76" s="821"/>
      <c r="G76" s="821"/>
      <c r="H76" s="821"/>
      <c r="I76" s="821"/>
      <c r="J76" s="821"/>
      <c r="K76" s="821"/>
      <c r="L76" s="821"/>
      <c r="M76" s="822"/>
      <c r="N76" s="310"/>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757.57575757575762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3"/>
      <c r="J82" s="343"/>
      <c r="K82" s="311" t="s">
        <v>1054</v>
      </c>
      <c r="L82" s="867" t="s">
        <v>1055</v>
      </c>
      <c r="M82" s="868"/>
      <c r="N82" s="312"/>
    </row>
    <row r="83" spans="1:14">
      <c r="B83" s="853" t="s">
        <v>1056</v>
      </c>
      <c r="C83" s="854"/>
      <c r="D83" s="854"/>
      <c r="E83" s="854"/>
      <c r="F83" s="854"/>
      <c r="G83" s="854"/>
      <c r="H83" s="854"/>
      <c r="I83" s="93"/>
      <c r="J83" s="94"/>
      <c r="K83" s="313">
        <v>0.2</v>
      </c>
      <c r="L83" s="855">
        <f>N78*K83</f>
        <v>151.51515151515153</v>
      </c>
      <c r="M83" s="856"/>
      <c r="N83" s="57"/>
    </row>
    <row r="84" spans="1:14">
      <c r="B84" s="95" t="s">
        <v>1057</v>
      </c>
      <c r="C84" s="96"/>
      <c r="D84" s="96"/>
      <c r="E84" s="96"/>
      <c r="F84" s="96"/>
      <c r="G84" s="96"/>
      <c r="H84" s="96"/>
      <c r="I84" s="93"/>
      <c r="J84" s="94"/>
      <c r="K84" s="313">
        <v>0.05</v>
      </c>
      <c r="L84" s="855">
        <f>N78*K84</f>
        <v>37.878787878787882</v>
      </c>
      <c r="M84" s="856"/>
      <c r="N84" s="57"/>
    </row>
    <row r="85" spans="1:14" ht="15" thickBot="1">
      <c r="B85" s="97" t="s">
        <v>1058</v>
      </c>
      <c r="C85" s="98"/>
      <c r="D85" s="98"/>
      <c r="E85" s="98"/>
      <c r="F85" s="98"/>
      <c r="G85" s="98"/>
      <c r="H85" s="98"/>
      <c r="I85" s="99"/>
      <c r="J85" s="100"/>
      <c r="K85" s="314">
        <v>0.05</v>
      </c>
      <c r="L85" s="857">
        <f>N78*K85</f>
        <v>37.878787878787882</v>
      </c>
      <c r="M85" s="858"/>
      <c r="N85" s="57"/>
    </row>
    <row r="86" spans="1:14" ht="15" thickBot="1">
      <c r="B86" s="820" t="s">
        <v>1037</v>
      </c>
      <c r="C86" s="821"/>
      <c r="D86" s="821"/>
      <c r="E86" s="821"/>
      <c r="F86" s="821"/>
      <c r="G86" s="821"/>
      <c r="H86" s="821"/>
      <c r="I86" s="821"/>
      <c r="J86" s="821"/>
      <c r="K86" s="821"/>
      <c r="L86" s="821"/>
      <c r="M86" s="822"/>
      <c r="N86" s="58">
        <f>L83+L84+L85</f>
        <v>227.27272727272728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6">
        <f>N78+N86</f>
        <v>984.84848484848487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0"/>
      <c r="K118" s="970"/>
      <c r="L118" s="970"/>
      <c r="M118" s="970"/>
      <c r="N118" s="971"/>
    </row>
    <row r="119" spans="2:14" ht="15" thickBot="1">
      <c r="B119" s="428" t="s">
        <v>2327</v>
      </c>
      <c r="C119" s="429"/>
      <c r="D119" s="429"/>
      <c r="E119" s="268"/>
      <c r="F119" s="268"/>
      <c r="G119" s="268"/>
      <c r="H119" s="268"/>
      <c r="I119" s="268"/>
      <c r="J119" s="972"/>
      <c r="K119" s="972"/>
      <c r="L119" s="972"/>
      <c r="M119" s="972"/>
      <c r="N119" s="973"/>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2019-06-28T17:49:29Z</dcterms:modified>
</cp:coreProperties>
</file>